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yu_we\Downloads\"/>
    </mc:Choice>
  </mc:AlternateContent>
  <xr:revisionPtr revIDLastSave="0" documentId="13_ncr:1_{099FBCF6-791B-4489-B17A-0D8B4678148B}" xr6:coauthVersionLast="47" xr6:coauthVersionMax="47" xr10:uidLastSave="{00000000-0000-0000-0000-000000000000}"/>
  <bookViews>
    <workbookView xWindow="-60" yWindow="0" windowWidth="28860" windowHeight="15480" activeTab="4" xr2:uid="{00000000-000D-0000-FFFF-FFFF00000000}"/>
  </bookViews>
  <sheets>
    <sheet name="orders" sheetId="17" r:id="rId1"/>
    <sheet name="Total Sales PT" sheetId="18" r:id="rId2"/>
    <sheet name="CountryBarChart PT" sheetId="21" r:id="rId3"/>
    <sheet name="TopFiveCustomer PT" sheetId="22" r:id="rId4"/>
    <sheet name="Dashboard" sheetId="23" r:id="rId5"/>
    <sheet name="customers" sheetId="13" r:id="rId6"/>
    <sheet name="products" sheetId="2" r:id="rId7"/>
  </sheets>
  <definedNames>
    <definedName name="_xlnm._FilterDatabase" localSheetId="0"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851" i="17"/>
  <c r="M72" i="17"/>
  <c r="M73" i="17"/>
  <c r="M265" i="17"/>
  <c r="M457" i="17"/>
  <c r="M649" i="17"/>
  <c r="M705" i="17"/>
  <c r="M753" i="17"/>
  <c r="M801" i="17"/>
  <c r="M849" i="17"/>
  <c r="M897" i="17"/>
  <c r="M945" i="17"/>
  <c r="M993"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I73" i="17"/>
  <c r="N73" i="17" s="1"/>
  <c r="J73" i="17"/>
  <c r="O73" i="17" s="1"/>
  <c r="K73" i="17"/>
  <c r="L73" i="17"/>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<sst xmlns="http://schemas.openxmlformats.org/spreadsheetml/2006/main" count="11136" uniqueCount="6222">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</sst>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409]#,##0"/>
  </numFmts>
  <fonts count="4" x14ac:knownFonts="1">
    <font>
      <sz val="11"/>
      <color theme="1"/>
      <name val="Calibri"/>
      <family val="2"/>
      <scheme val="minor"/>
    </font>
    <font>
      <sz val="11"/>
      <color indexed="8"/>
      <name val="Calibri"/>
      <family val="2"/>
    </font>
    <font>
      <sz val="11"/>
      <color theme="1"/>
      <name val="Calibri"/>
      <family val="2"/>
      <scheme val="minor"/>
    </font>
    <font>
      <sz val="11"/>
      <color theme="1" tint="4.9989318521683403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1" fillId="0" borderId="0" xfId="1" applyFont="1" applyAlignment="1">
      <alignment vertical="center"/>
    </xf>
    <xf numFmtId="44" fontId="0" fillId="0" borderId="0" xfId="1" applyFont="1"/>
    <xf numFmtId="0" fontId="0" fillId="0" borderId="0" xfId="0" pivotButton="1"/>
    <xf numFmtId="3" fontId="0" fillId="0" borderId="0" xfId="0" applyNumberFormat="1"/>
    <xf numFmtId="0" fontId="3" fillId="0" borderId="0" xfId="0" applyFont="1"/>
    <xf numFmtId="167" fontId="0" fillId="0" borderId="0" xfId="0" applyNumberFormat="1"/>
  </cellXfs>
  <cellStyles count="2">
    <cellStyle name="Currency" xfId="1" builtinId="4"/>
    <cellStyle name="Normal" xfId="0" builtinId="0"/>
  </cellStyles>
  <dxfs count="15">
    <dxf>
      <numFmt numFmtId="0" formatCode="General"/>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FFFFCC"/>
        <name val="Calibri"/>
        <family val="2"/>
        <scheme val="minor"/>
      </font>
      <border>
        <left style="thin">
          <color auto="1"/>
        </left>
        <right style="thin">
          <color auto="1"/>
        </right>
        <top style="thin">
          <color auto="1"/>
        </top>
        <bottom style="thin">
          <color auto="1"/>
        </bottom>
      </border>
    </dxf>
    <dxf>
      <font>
        <b val="0"/>
        <i val="0"/>
        <sz val="11"/>
        <color rgb="FFFFFFCC"/>
        <name val="Calibri"/>
        <family val="2"/>
        <scheme val="minor"/>
      </font>
      <fill>
        <patternFill patternType="solid">
          <fgColor theme="0"/>
          <bgColor rgb="FFC3A17F"/>
        </patternFill>
      </fill>
      <border>
        <left style="thin">
          <color rgb="FFC3A17F"/>
        </left>
        <right style="thin">
          <color rgb="FFC3A17F"/>
        </right>
        <top style="thin">
          <color rgb="FFC3A17F"/>
        </top>
        <bottom style="thin">
          <color rgb="FFC3A17F"/>
        </bottom>
      </border>
    </dxf>
    <dxf>
      <font>
        <b/>
        <i val="0"/>
        <color rgb="FFFFFFCC"/>
        <name val="Calibri"/>
        <family val="2"/>
        <scheme val="minor"/>
      </font>
    </dxf>
    <dxf>
      <font>
        <b val="0"/>
        <i val="0"/>
        <color rgb="FFFFFFCC"/>
        <name val="Calibri"/>
        <family val="2"/>
        <scheme val="minor"/>
      </font>
      <fill>
        <patternFill>
          <bgColor rgb="FFC3A17F"/>
        </patternFill>
      </fill>
    </dxf>
  </dxfs>
  <tableStyles count="2" defaultTableStyle="TableStyleMedium2" defaultPivotStyle="PivotStyleMedium9">
    <tableStyle name="Brown Slicer" pivot="0" table="0" count="6" xr9:uid="{DC875557-1941-4BF9-B1C1-F2BAE01A0023}">
      <tableStyleElement type="wholeTable" dxfId="14"/>
      <tableStyleElement type="headerRow" dxfId="13"/>
    </tableStyle>
    <tableStyle name="Brown Timeline Style" pivot="0" table="0" count="8" xr9:uid="{AE47357E-04E8-4615-82B3-74B1DCCFC7E7}">
      <tableStyleElement type="wholeTable" dxfId="12"/>
      <tableStyleElement type="headerRow" dxfId="11"/>
    </tableStyle>
  </tableStyles>
  <colors>
    <mruColors>
      <color rgb="FFFFFFCC"/>
      <color rgb="FF664C38"/>
      <color rgb="FFC3A17F"/>
      <color rgb="FFFFC9C9"/>
      <color rgb="FFFF7979"/>
      <color rgb="FFFF9999"/>
      <color rgb="FFFF7C80"/>
      <color rgb="FFCC3300"/>
      <color rgb="FFFF9966"/>
    </mruColors>
  </colors>
  <extLst>
    <ext xmlns:x14="http://schemas.microsoft.com/office/spreadsheetml/2009/9/main" uri="{46F421CA-312F-682f-3DD2-61675219B42D}">
      <x14:dxfs count="4">
        <dxf>
          <font>
            <b/>
            <i val="0"/>
            <color rgb="FFFFFFCC"/>
            <name val="Calibri"/>
            <family val="2"/>
            <scheme val="minor"/>
          </font>
          <border>
            <left style="thin">
              <color rgb="FFFFFFCC"/>
            </left>
            <right style="thin">
              <color rgb="FFFFFFCC"/>
            </right>
            <top style="thin">
              <color rgb="FFFFFFCC"/>
            </top>
            <bottom style="thin">
              <color rgb="FFFFFFCC"/>
            </bottom>
          </border>
        </dxf>
        <dxf>
          <font>
            <b/>
            <i val="0"/>
            <name val="Calibri"/>
            <family val="2"/>
            <scheme val="minor"/>
          </font>
          <border>
            <left style="thin">
              <color rgb="FFFFFFCC"/>
            </left>
            <right style="thin">
              <color rgb="FFFFFFCC"/>
            </right>
            <top style="thin">
              <color rgb="FFFFFFCC"/>
            </top>
            <bottom style="thin">
              <color rgb="FFFFFFCC"/>
            </bottom>
          </border>
        </dxf>
        <dxf>
          <font>
            <b val="0"/>
            <i val="0"/>
            <color rgb="FFFFFFCC"/>
            <name val="Calibri"/>
            <family val="2"/>
            <scheme val="minor"/>
          </font>
        </dxf>
        <dxf>
          <font>
            <b val="0"/>
            <i val="0"/>
            <color rgb="FFFFFFCC"/>
            <name val="Calibri"/>
            <family val="2"/>
            <scheme val="minor"/>
          </font>
          <border>
            <left style="thin">
              <color rgb="FFFFFFCC"/>
            </left>
            <right style="thin">
              <color rgb="FFFFFFCC"/>
            </right>
            <top style="thin">
              <color rgb="FFFFFFCC"/>
            </top>
            <bottom style="thin">
              <color rgb="FFFFFFCC"/>
            </bottom>
          </border>
        </dxf>
      </x14:dxfs>
    </ext>
    <ext xmlns:x14="http://schemas.microsoft.com/office/spreadsheetml/2009/9/main" uri="{EB79DEF2-80B8-43e5-95BD-54CBDDF9020C}">
      <x14:slicerStyles defaultSlicerStyle="Brown Slicer">
        <x14:slicerStyle name="Brown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664C38"/>
            </patternFill>
          </fill>
        </dxf>
        <dxf>
          <font>
            <b/>
            <i val="0"/>
            <sz val="9"/>
            <color rgb="FFFFFFCC"/>
            <name val="Calibri"/>
            <family val="2"/>
            <scheme val="minor"/>
          </font>
        </dxf>
        <dxf>
          <font>
            <b/>
            <i val="0"/>
            <sz val="9"/>
            <color rgb="FFFFFFCC"/>
            <name val="Calibri"/>
            <family val="2"/>
            <scheme val="minor"/>
          </font>
        </dxf>
        <dxf>
          <font>
            <b/>
            <i val="0"/>
            <sz val="9"/>
            <color rgb="FFFFFFCC"/>
            <name val="Calibri"/>
            <family val="2"/>
            <scheme val="minor"/>
          </font>
        </dxf>
        <dxf>
          <font>
            <b/>
            <i val="0"/>
            <sz val="10"/>
            <color rgb="FFFFFFCC"/>
            <name val="Calibri"/>
            <family val="2"/>
            <scheme val="minor"/>
          </font>
        </dxf>
      </x15:dxfs>
    </ext>
    <ext xmlns:x15="http://schemas.microsoft.com/office/spreadsheetml/2010/11/main" uri="{9260A510-F301-46a8-8635-F512D64BE5F5}">
      <x15:timelineStyles defaultTimelineStyle="TimeSlicerStyleLight1">
        <x15:timelineStyle name="Brown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PT!Total Sales</c:name>
    <c:fmtId val="1"/>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PT'!$C$1:$C$2</c:f>
              <c:strCache>
                <c:ptCount val="1"/>
                <c:pt idx="0">
                  <c:v>Arabica</c:v>
                </c:pt>
              </c:strCache>
            </c:strRef>
          </c:tx>
          <c:spPr>
            <a:ln w="28575" cap="rnd">
              <a:solidFill>
                <a:schemeClr val="tx2">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PT'!$C$3:$C$47</c:f>
              <c:numCache>
                <c:formatCode>#,##0</c:formatCode>
                <c:ptCount val="44"/>
                <c:pt idx="0">
                  <c:v>68.655000000000001</c:v>
                </c:pt>
                <c:pt idx="1">
                  <c:v>148.92499999999998</c:v>
                </c:pt>
                <c:pt idx="2">
                  <c:v>137.19499999999999</c:v>
                </c:pt>
                <c:pt idx="3">
                  <c:v>155.24999999999997</c:v>
                </c:pt>
                <c:pt idx="4">
                  <c:v>29.784999999999997</c:v>
                </c:pt>
                <c:pt idx="5">
                  <c:v>155.24999999999997</c:v>
                </c:pt>
                <c:pt idx="6">
                  <c:v>272.43499999999995</c:v>
                </c:pt>
                <c:pt idx="7">
                  <c:v>226.54999999999995</c:v>
                </c:pt>
                <c:pt idx="8">
                  <c:v>178.70999999999998</c:v>
                </c:pt>
                <c:pt idx="9">
                  <c:v>100.50999999999999</c:v>
                </c:pt>
                <c:pt idx="10">
                  <c:v>178.70999999999998</c:v>
                </c:pt>
                <c:pt idx="11">
                  <c:v>155.24999999999997</c:v>
                </c:pt>
                <c:pt idx="13">
                  <c:v>678.38499999999999</c:v>
                </c:pt>
                <c:pt idx="16">
                  <c:v>77.624999999999986</c:v>
                </c:pt>
                <c:pt idx="17">
                  <c:v>473.33999999999992</c:v>
                </c:pt>
                <c:pt idx="18">
                  <c:v>297.84999999999997</c:v>
                </c:pt>
                <c:pt idx="20">
                  <c:v>91.539999999999992</c:v>
                </c:pt>
                <c:pt idx="21">
                  <c:v>198.02999999999997</c:v>
                </c:pt>
                <c:pt idx="22">
                  <c:v>476.32999999999993</c:v>
                </c:pt>
                <c:pt idx="24">
                  <c:v>77.624999999999986</c:v>
                </c:pt>
                <c:pt idx="25">
                  <c:v>217.92499999999995</c:v>
                </c:pt>
                <c:pt idx="26">
                  <c:v>268.06499999999994</c:v>
                </c:pt>
                <c:pt idx="28">
                  <c:v>103.49999999999999</c:v>
                </c:pt>
                <c:pt idx="29">
                  <c:v>240.80999999999997</c:v>
                </c:pt>
                <c:pt idx="31">
                  <c:v>141.10499999999999</c:v>
                </c:pt>
                <c:pt idx="32">
                  <c:v>629.27999999999986</c:v>
                </c:pt>
                <c:pt idx="33">
                  <c:v>166.17499999999998</c:v>
                </c:pt>
                <c:pt idx="34">
                  <c:v>137.31</c:v>
                </c:pt>
                <c:pt idx="35">
                  <c:v>178.70999999999998</c:v>
                </c:pt>
                <c:pt idx="36">
                  <c:v>51.749999999999993</c:v>
                </c:pt>
                <c:pt idx="38">
                  <c:v>148.92499999999998</c:v>
                </c:pt>
                <c:pt idx="39">
                  <c:v>51.749999999999993</c:v>
                </c:pt>
                <c:pt idx="40">
                  <c:v>71.644999999999996</c:v>
                </c:pt>
                <c:pt idx="42">
                  <c:v>195.95999999999998</c:v>
                </c:pt>
                <c:pt idx="43">
                  <c:v>29.784999999999997</c:v>
                </c:pt>
              </c:numCache>
            </c:numRef>
          </c:val>
          <c:smooth val="0"/>
          <c:extLst>
            <c:ext xmlns:c16="http://schemas.microsoft.com/office/drawing/2014/chart" uri="{C3380CC4-5D6E-409C-BE32-E72D297353CC}">
              <c16:uniqueId val="{00000000-D7DF-440B-9FC4-9F28FB055964}"/>
            </c:ext>
          </c:extLst>
        </c:ser>
        <c:ser>
          <c:idx val="1"/>
          <c:order val="1"/>
          <c:tx>
            <c:strRef>
              <c:f>'Total Sales PT'!$D$1:$D$2</c:f>
              <c:strCache>
                <c:ptCount val="1"/>
                <c:pt idx="0">
                  <c:v>Excelsa</c:v>
                </c:pt>
              </c:strCache>
            </c:strRef>
          </c:tx>
          <c:spPr>
            <a:ln w="28575" cap="rnd">
              <a:solidFill>
                <a:srgbClr val="FF9966"/>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PT'!$D$3:$D$47</c:f>
              <c:numCache>
                <c:formatCode>#,##0</c:formatCode>
                <c:ptCount val="44"/>
                <c:pt idx="0">
                  <c:v>111.78</c:v>
                </c:pt>
                <c:pt idx="2">
                  <c:v>230.92000000000002</c:v>
                </c:pt>
                <c:pt idx="3">
                  <c:v>512.32499999999993</c:v>
                </c:pt>
                <c:pt idx="5">
                  <c:v>626.17499999999995</c:v>
                </c:pt>
                <c:pt idx="6">
                  <c:v>204.92999999999995</c:v>
                </c:pt>
                <c:pt idx="9">
                  <c:v>96.254999999999995</c:v>
                </c:pt>
                <c:pt idx="10">
                  <c:v>63.249999999999993</c:v>
                </c:pt>
                <c:pt idx="11">
                  <c:v>444.01499999999987</c:v>
                </c:pt>
                <c:pt idx="13">
                  <c:v>227.24</c:v>
                </c:pt>
                <c:pt idx="14">
                  <c:v>62.099999999999994</c:v>
                </c:pt>
                <c:pt idx="15">
                  <c:v>252.99999999999997</c:v>
                </c:pt>
                <c:pt idx="16">
                  <c:v>472.88</c:v>
                </c:pt>
                <c:pt idx="17">
                  <c:v>165.71499999999997</c:v>
                </c:pt>
                <c:pt idx="18">
                  <c:v>31.624999999999996</c:v>
                </c:pt>
                <c:pt idx="21">
                  <c:v>254.60999999999999</c:v>
                </c:pt>
                <c:pt idx="22">
                  <c:v>111.78</c:v>
                </c:pt>
                <c:pt idx="23">
                  <c:v>171.35</c:v>
                </c:pt>
                <c:pt idx="24">
                  <c:v>31.624999999999996</c:v>
                </c:pt>
                <c:pt idx="25">
                  <c:v>139.72499999999999</c:v>
                </c:pt>
                <c:pt idx="26">
                  <c:v>194.80999999999997</c:v>
                </c:pt>
                <c:pt idx="27">
                  <c:v>147.08500000000001</c:v>
                </c:pt>
                <c:pt idx="30">
                  <c:v>189.74999999999997</c:v>
                </c:pt>
                <c:pt idx="31">
                  <c:v>111.78</c:v>
                </c:pt>
                <c:pt idx="32">
                  <c:v>83.835000000000008</c:v>
                </c:pt>
                <c:pt idx="33">
                  <c:v>187.45</c:v>
                </c:pt>
                <c:pt idx="34">
                  <c:v>297.84999999999997</c:v>
                </c:pt>
                <c:pt idx="37">
                  <c:v>55.89</c:v>
                </c:pt>
                <c:pt idx="38">
                  <c:v>102.46499999999997</c:v>
                </c:pt>
                <c:pt idx="39">
                  <c:v>164.56499999999997</c:v>
                </c:pt>
                <c:pt idx="40">
                  <c:v>126.49999999999999</c:v>
                </c:pt>
                <c:pt idx="41">
                  <c:v>359.37499999999994</c:v>
                </c:pt>
                <c:pt idx="42">
                  <c:v>158.12499999999997</c:v>
                </c:pt>
              </c:numCache>
            </c:numRef>
          </c:val>
          <c:smooth val="0"/>
          <c:extLst>
            <c:ext xmlns:c16="http://schemas.microsoft.com/office/drawing/2014/chart" uri="{C3380CC4-5D6E-409C-BE32-E72D297353CC}">
              <c16:uniqueId val="{00000001-D7DF-440B-9FC4-9F28FB055964}"/>
            </c:ext>
          </c:extLst>
        </c:ser>
        <c:ser>
          <c:idx val="2"/>
          <c:order val="2"/>
          <c:tx>
            <c:strRef>
              <c:f>'Total Sales PT'!$E$1:$E$2</c:f>
              <c:strCache>
                <c:ptCount val="1"/>
                <c:pt idx="0">
                  <c:v>Liberica</c:v>
                </c:pt>
              </c:strCache>
            </c:strRef>
          </c:tx>
          <c:spPr>
            <a:ln w="28575" cap="rnd">
              <a:solidFill>
                <a:schemeClr val="accent6">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PT'!$E$3:$E$47</c:f>
              <c:numCache>
                <c:formatCode>#,##0</c:formatCode>
                <c:ptCount val="44"/>
                <c:pt idx="0">
                  <c:v>36.454999999999998</c:v>
                </c:pt>
                <c:pt idx="1">
                  <c:v>271.74499999999995</c:v>
                </c:pt>
                <c:pt idx="2">
                  <c:v>133.85999999999999</c:v>
                </c:pt>
                <c:pt idx="3">
                  <c:v>316.13499999999999</c:v>
                </c:pt>
                <c:pt idx="4">
                  <c:v>145.82</c:v>
                </c:pt>
                <c:pt idx="5">
                  <c:v>89.35499999999999</c:v>
                </c:pt>
                <c:pt idx="8">
                  <c:v>273.69999999999993</c:v>
                </c:pt>
                <c:pt idx="9">
                  <c:v>109.36499999999999</c:v>
                </c:pt>
                <c:pt idx="10">
                  <c:v>272.32</c:v>
                </c:pt>
                <c:pt idx="12">
                  <c:v>189.05999999999997</c:v>
                </c:pt>
                <c:pt idx="13">
                  <c:v>89.35499999999999</c:v>
                </c:pt>
                <c:pt idx="14">
                  <c:v>148.92499999999998</c:v>
                </c:pt>
                <c:pt idx="15">
                  <c:v>33.464999999999996</c:v>
                </c:pt>
                <c:pt idx="16">
                  <c:v>33.464999999999996</c:v>
                </c:pt>
                <c:pt idx="17">
                  <c:v>192.04999999999998</c:v>
                </c:pt>
                <c:pt idx="18">
                  <c:v>36.454999999999998</c:v>
                </c:pt>
                <c:pt idx="21">
                  <c:v>238.27999999999997</c:v>
                </c:pt>
                <c:pt idx="22">
                  <c:v>228.505</c:v>
                </c:pt>
                <c:pt idx="24">
                  <c:v>29.784999999999997</c:v>
                </c:pt>
                <c:pt idx="25">
                  <c:v>139.83999999999997</c:v>
                </c:pt>
                <c:pt idx="26">
                  <c:v>228.505</c:v>
                </c:pt>
                <c:pt idx="27">
                  <c:v>401.005</c:v>
                </c:pt>
                <c:pt idx="28">
                  <c:v>148.92499999999998</c:v>
                </c:pt>
                <c:pt idx="29">
                  <c:v>148.92499999999998</c:v>
                </c:pt>
                <c:pt idx="33">
                  <c:v>251.61999999999998</c:v>
                </c:pt>
                <c:pt idx="34">
                  <c:v>119.13999999999999</c:v>
                </c:pt>
                <c:pt idx="35">
                  <c:v>212.75</c:v>
                </c:pt>
                <c:pt idx="36">
                  <c:v>625.71499999999992</c:v>
                </c:pt>
                <c:pt idx="37">
                  <c:v>36.454999999999998</c:v>
                </c:pt>
                <c:pt idx="38">
                  <c:v>296.125</c:v>
                </c:pt>
                <c:pt idx="40">
                  <c:v>163.64499999999998</c:v>
                </c:pt>
                <c:pt idx="41">
                  <c:v>145.82</c:v>
                </c:pt>
                <c:pt idx="42">
                  <c:v>178.70999999999998</c:v>
                </c:pt>
              </c:numCache>
            </c:numRef>
          </c:val>
          <c:smooth val="0"/>
          <c:extLst>
            <c:ext xmlns:c16="http://schemas.microsoft.com/office/drawing/2014/chart" uri="{C3380CC4-5D6E-409C-BE32-E72D297353CC}">
              <c16:uniqueId val="{00000002-D7DF-440B-9FC4-9F28FB055964}"/>
            </c:ext>
          </c:extLst>
        </c:ser>
        <c:ser>
          <c:idx val="3"/>
          <c:order val="3"/>
          <c:tx>
            <c:strRef>
              <c:f>'Total Sales PT'!$F$1:$F$2</c:f>
              <c:strCache>
                <c:ptCount val="1"/>
                <c:pt idx="0">
                  <c:v>Robusta</c:v>
                </c:pt>
              </c:strCache>
            </c:strRef>
          </c:tx>
          <c:spPr>
            <a:ln w="28575" cap="rnd">
              <a:solidFill>
                <a:schemeClr val="accent4">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PT'!$F$3:$F$47</c:f>
              <c:numCache>
                <c:formatCode>#,##0</c:formatCode>
                <c:ptCount val="44"/>
                <c:pt idx="1">
                  <c:v>41.169999999999995</c:v>
                </c:pt>
                <c:pt idx="3">
                  <c:v>54.969999999999992</c:v>
                </c:pt>
                <c:pt idx="5">
                  <c:v>219.76499999999999</c:v>
                </c:pt>
                <c:pt idx="6">
                  <c:v>123.50999999999999</c:v>
                </c:pt>
                <c:pt idx="7">
                  <c:v>68.655000000000001</c:v>
                </c:pt>
                <c:pt idx="8">
                  <c:v>361.55999999999995</c:v>
                </c:pt>
                <c:pt idx="11">
                  <c:v>130.52499999999998</c:v>
                </c:pt>
                <c:pt idx="12">
                  <c:v>27.484999999999996</c:v>
                </c:pt>
                <c:pt idx="13">
                  <c:v>357.30499999999995</c:v>
                </c:pt>
                <c:pt idx="14">
                  <c:v>137.31</c:v>
                </c:pt>
                <c:pt idx="15">
                  <c:v>196.76499999999999</c:v>
                </c:pt>
                <c:pt idx="16">
                  <c:v>41.169999999999995</c:v>
                </c:pt>
                <c:pt idx="17">
                  <c:v>132.82499999999999</c:v>
                </c:pt>
                <c:pt idx="18">
                  <c:v>247.01999999999995</c:v>
                </c:pt>
                <c:pt idx="19">
                  <c:v>41.169999999999995</c:v>
                </c:pt>
                <c:pt idx="20">
                  <c:v>155.70999999999998</c:v>
                </c:pt>
                <c:pt idx="21">
                  <c:v>109.93999999999998</c:v>
                </c:pt>
                <c:pt idx="22">
                  <c:v>27.484999999999996</c:v>
                </c:pt>
                <c:pt idx="23">
                  <c:v>45.769999999999996</c:v>
                </c:pt>
                <c:pt idx="24">
                  <c:v>91.539999999999992</c:v>
                </c:pt>
                <c:pt idx="27">
                  <c:v>82.339999999999989</c:v>
                </c:pt>
                <c:pt idx="28">
                  <c:v>192.39499999999995</c:v>
                </c:pt>
                <c:pt idx="29">
                  <c:v>61.754999999999995</c:v>
                </c:pt>
                <c:pt idx="30">
                  <c:v>109.93999999999998</c:v>
                </c:pt>
                <c:pt idx="31">
                  <c:v>196.76499999999999</c:v>
                </c:pt>
                <c:pt idx="32">
                  <c:v>109.93999999999998</c:v>
                </c:pt>
                <c:pt idx="33">
                  <c:v>91.539999999999992</c:v>
                </c:pt>
                <c:pt idx="34">
                  <c:v>68.655000000000001</c:v>
                </c:pt>
                <c:pt idx="35">
                  <c:v>137.42499999999998</c:v>
                </c:pt>
                <c:pt idx="36">
                  <c:v>45.769999999999996</c:v>
                </c:pt>
                <c:pt idx="38">
                  <c:v>288.4199999999999</c:v>
                </c:pt>
                <c:pt idx="39">
                  <c:v>102.92499999999998</c:v>
                </c:pt>
                <c:pt idx="40">
                  <c:v>164.67999999999998</c:v>
                </c:pt>
                <c:pt idx="41">
                  <c:v>308.89</c:v>
                </c:pt>
                <c:pt idx="42">
                  <c:v>45.769999999999996</c:v>
                </c:pt>
              </c:numCache>
            </c:numRef>
          </c:val>
          <c:smooth val="0"/>
          <c:extLst>
            <c:ext xmlns:c16="http://schemas.microsoft.com/office/drawing/2014/chart" uri="{C3380CC4-5D6E-409C-BE32-E72D297353CC}">
              <c16:uniqueId val="{00000003-D7DF-440B-9FC4-9F28FB055964}"/>
            </c:ext>
          </c:extLst>
        </c:ser>
        <c:dLbls>
          <c:showLegendKey val="0"/>
          <c:showVal val="0"/>
          <c:showCatName val="0"/>
          <c:showSerName val="0"/>
          <c:showPercent val="0"/>
          <c:showBubbleSize val="0"/>
        </c:dLbls>
        <c:smooth val="0"/>
        <c:axId val="7210719"/>
        <c:axId val="7209759"/>
      </c:lineChart>
      <c:catAx>
        <c:axId val="72107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09759"/>
        <c:crosses val="autoZero"/>
        <c:auto val="1"/>
        <c:lblAlgn val="ctr"/>
        <c:lblOffset val="100"/>
        <c:noMultiLvlLbl val="0"/>
      </c:catAx>
      <c:valAx>
        <c:axId val="7209759"/>
        <c:scaling>
          <c:orientation val="minMax"/>
        </c:scaling>
        <c:delete val="0"/>
        <c:axPos val="l"/>
        <c:majorGridlines>
          <c:spPr>
            <a:ln w="9525" cap="flat" cmpd="sng" algn="ctr">
              <a:solidFill>
                <a:srgbClr val="FFFFCC"/>
              </a:solidFill>
              <a:round/>
            </a:ln>
            <a:effectLst/>
          </c:spPr>
        </c:majorGridlines>
        <c:title>
          <c:tx>
            <c:rich>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 PT!Total Sales</c:name>
    <c:fmtId val="9"/>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979"/>
          </a:solidFill>
          <a:ln w="12700">
            <a:solidFill>
              <a:srgbClr val="FFFFCC"/>
            </a:solidFill>
          </a:ln>
          <a:effectLst/>
        </c:spPr>
      </c:pivotFmt>
      <c:pivotFmt>
        <c:idx val="2"/>
        <c:spPr>
          <a:solidFill>
            <a:srgbClr val="FFC9C9"/>
          </a:solidFill>
          <a:ln w="12700">
            <a:solidFill>
              <a:srgbClr val="FFFFCC"/>
            </a:solidFill>
          </a:ln>
          <a:effectLst/>
        </c:spPr>
      </c:pivotFmt>
    </c:pivotFmts>
    <c:plotArea>
      <c:layout/>
      <c:barChart>
        <c:barDir val="bar"/>
        <c:grouping val="clustered"/>
        <c:varyColors val="0"/>
        <c:ser>
          <c:idx val="0"/>
          <c:order val="0"/>
          <c:tx>
            <c:strRef>
              <c:f>'CountryBarChart PT'!$B$1</c:f>
              <c:strCache>
                <c:ptCount val="1"/>
                <c:pt idx="0">
                  <c:v>Total</c:v>
                </c:pt>
              </c:strCache>
            </c:strRef>
          </c:tx>
          <c:spPr>
            <a:solidFill>
              <a:srgbClr val="FF9999"/>
            </a:solidFill>
            <a:ln w="12700">
              <a:solidFill>
                <a:srgbClr val="FFFFCC"/>
              </a:solidFill>
            </a:ln>
            <a:effectLst/>
          </c:spPr>
          <c:invertIfNegative val="0"/>
          <c:dPt>
            <c:idx val="0"/>
            <c:invertIfNegative val="0"/>
            <c:bubble3D val="0"/>
            <c:spPr>
              <a:solidFill>
                <a:srgbClr val="FFC9C9"/>
              </a:solidFill>
              <a:ln w="12700">
                <a:solidFill>
                  <a:srgbClr val="FFFFCC"/>
                </a:solidFill>
              </a:ln>
              <a:effectLst/>
            </c:spPr>
            <c:extLst>
              <c:ext xmlns:c16="http://schemas.microsoft.com/office/drawing/2014/chart" uri="{C3380CC4-5D6E-409C-BE32-E72D297353CC}">
                <c16:uniqueId val="{00000003-5572-4629-B0C9-EFA317846FCE}"/>
              </c:ext>
            </c:extLst>
          </c:dPt>
          <c:dPt>
            <c:idx val="2"/>
            <c:invertIfNegative val="0"/>
            <c:bubble3D val="0"/>
            <c:spPr>
              <a:solidFill>
                <a:srgbClr val="FF7979"/>
              </a:solidFill>
              <a:ln w="12700">
                <a:solidFill>
                  <a:srgbClr val="FFFFCC"/>
                </a:solidFill>
              </a:ln>
              <a:effectLst/>
            </c:spPr>
            <c:extLst>
              <c:ext xmlns:c16="http://schemas.microsoft.com/office/drawing/2014/chart" uri="{C3380CC4-5D6E-409C-BE32-E72D297353CC}">
                <c16:uniqueId val="{00000002-5572-4629-B0C9-EFA317846FCE}"/>
              </c:ext>
            </c:extLst>
          </c:dPt>
          <c:dLbls>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 PT'!$A$2:$A$5</c:f>
              <c:strCache>
                <c:ptCount val="3"/>
                <c:pt idx="0">
                  <c:v>United Kingdom</c:v>
                </c:pt>
                <c:pt idx="1">
                  <c:v>Ireland</c:v>
                </c:pt>
                <c:pt idx="2">
                  <c:v>United States</c:v>
                </c:pt>
              </c:strCache>
            </c:strRef>
          </c:cat>
          <c:val>
            <c:numRef>
              <c:f>'CountryBarChart PT'!$B$2:$B$5</c:f>
              <c:numCache>
                <c:formatCode>[$$-409]#,##0</c:formatCode>
                <c:ptCount val="3"/>
                <c:pt idx="0">
                  <c:v>1173.92</c:v>
                </c:pt>
                <c:pt idx="1">
                  <c:v>3570.29</c:v>
                </c:pt>
                <c:pt idx="2">
                  <c:v>19041.354999999992</c:v>
                </c:pt>
              </c:numCache>
            </c:numRef>
          </c:val>
          <c:extLst>
            <c:ext xmlns:c16="http://schemas.microsoft.com/office/drawing/2014/chart" uri="{C3380CC4-5D6E-409C-BE32-E72D297353CC}">
              <c16:uniqueId val="{00000000-5572-4629-B0C9-EFA317846FCE}"/>
            </c:ext>
          </c:extLst>
        </c:ser>
        <c:dLbls>
          <c:dLblPos val="outEnd"/>
          <c:showLegendKey val="0"/>
          <c:showVal val="1"/>
          <c:showCatName val="0"/>
          <c:showSerName val="0"/>
          <c:showPercent val="0"/>
          <c:showBubbleSize val="0"/>
        </c:dLbls>
        <c:gapWidth val="182"/>
        <c:axId val="1689983"/>
        <c:axId val="1691423"/>
      </c:barChart>
      <c:catAx>
        <c:axId val="1689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91423"/>
        <c:crosses val="autoZero"/>
        <c:auto val="1"/>
        <c:lblAlgn val="ctr"/>
        <c:lblOffset val="100"/>
        <c:noMultiLvlLbl val="0"/>
      </c:catAx>
      <c:valAx>
        <c:axId val="1691423"/>
        <c:scaling>
          <c:orientation val="minMax"/>
        </c:scaling>
        <c:delete val="0"/>
        <c:axPos val="b"/>
        <c:majorGridlines>
          <c:spPr>
            <a:ln w="9525" cap="flat" cmpd="sng" algn="ctr">
              <a:solidFill>
                <a:srgbClr val="FFFFCC"/>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8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[coffeeOrdersData.xlsx]TopFiveCustomer PT!Total Sales</c:name>
    <c:fmtId val="11"/>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979"/>
          </a:solidFill>
          <a:ln w="12700">
            <a:solidFill>
              <a:srgbClr val="FFFFCC"/>
            </a:solidFill>
          </a:ln>
          <a:effectLst/>
        </c:spPr>
      </c:pivotFmt>
      <c:pivotFmt>
        <c:idx val="2"/>
        <c:spPr>
          <a:solidFill>
            <a:srgbClr val="FFC9C9"/>
          </a:solidFill>
          <a:ln w="12700">
            <a:solidFill>
              <a:srgbClr val="FFFFCC"/>
            </a:solidFill>
          </a:ln>
          <a:effectLst/>
        </c:spPr>
      </c:pivotFmt>
      <c:pivotFmt>
        <c:idx val="3"/>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9C9"/>
          </a:solidFill>
          <a:ln w="12700">
            <a:solidFill>
              <a:srgbClr val="FFFFCC"/>
            </a:solidFill>
          </a:ln>
          <a:effectLst/>
        </c:spPr>
      </c:pivotFmt>
      <c:pivotFmt>
        <c:idx val="5"/>
        <c:spPr>
          <a:solidFill>
            <a:srgbClr val="FF7979"/>
          </a:solidFill>
          <a:ln w="12700">
            <a:solidFill>
              <a:srgbClr val="FFFFCC"/>
            </a:solidFill>
          </a:ln>
          <a:effectLst/>
        </c:spPr>
      </c:pivotFmt>
    </c:pivotFmts>
    <c:plotArea>
      <c:layout/>
      <c:barChart>
        <c:barDir val="bar"/>
        <c:grouping val="clustered"/>
        <c:varyColors val="0"/>
        <c:ser>
          <c:idx val="0"/>
          <c:order val="0"/>
          <c:tx>
            <c:strRef>
              <c:f>'TopFiveCustomer PT'!$B$1</c:f>
              <c:strCache>
                <c:ptCount val="1"/>
                <c:pt idx="0">
                  <c:v>Total</c:v>
                </c:pt>
              </c:strCache>
            </c:strRef>
          </c:tx>
          <c:spPr>
            <a:solidFill>
              <a:srgbClr val="FF9999"/>
            </a:solidFill>
            <a:ln w="12700">
              <a:solidFill>
                <a:srgbClr val="FFFFCC"/>
              </a:solidFill>
            </a:ln>
            <a:effectLst/>
          </c:spPr>
          <c:invertIfNegative val="0"/>
          <c:dPt>
            <c:idx val="0"/>
            <c:invertIfNegative val="0"/>
            <c:bubble3D val="0"/>
            <c:extLst>
              <c:ext xmlns:c16="http://schemas.microsoft.com/office/drawing/2014/chart" uri="{C3380CC4-5D6E-409C-BE32-E72D297353CC}">
                <c16:uniqueId val="{00000001-02C8-428D-987B-5DBB65ECE738}"/>
              </c:ext>
            </c:extLst>
          </c:dPt>
          <c:dPt>
            <c:idx val="2"/>
            <c:invertIfNegative val="0"/>
            <c:bubble3D val="0"/>
            <c:extLst>
              <c:ext xmlns:c16="http://schemas.microsoft.com/office/drawing/2014/chart" uri="{C3380CC4-5D6E-409C-BE32-E72D297353CC}">
                <c16:uniqueId val="{00000003-02C8-428D-987B-5DBB65ECE738}"/>
              </c:ext>
            </c:extLst>
          </c:dPt>
          <c:dLbls>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 PT'!$A$2:$A$11</c:f>
              <c:strCache>
                <c:ptCount val="9"/>
                <c:pt idx="0">
                  <c:v>Elysee Sketch</c:v>
                </c:pt>
                <c:pt idx="1">
                  <c:v>Lacee Tanti</c:v>
                </c:pt>
                <c:pt idx="2">
                  <c:v>Teddi Crowthe</c:v>
                </c:pt>
                <c:pt idx="3">
                  <c:v>Nanny Lush</c:v>
                </c:pt>
                <c:pt idx="4">
                  <c:v>Daniel Heinonen</c:v>
                </c:pt>
                <c:pt idx="5">
                  <c:v>Shelli Keynd</c:v>
                </c:pt>
                <c:pt idx="6">
                  <c:v>Alexa Sizey</c:v>
                </c:pt>
                <c:pt idx="7">
                  <c:v>Allis Wilmore</c:v>
                </c:pt>
                <c:pt idx="8">
                  <c:v>Brenn Dundredge</c:v>
                </c:pt>
              </c:strCache>
            </c:strRef>
          </c:cat>
          <c:val>
            <c:numRef>
              <c:f>'TopFiveCustomer PT'!$B$2:$B$11</c:f>
              <c:numCache>
                <c:formatCode>[$$-409]#,##0</c:formatCode>
                <c:ptCount val="9"/>
                <c:pt idx="0">
                  <c:v>204.92999999999995</c:v>
                </c:pt>
                <c:pt idx="1">
                  <c:v>204.92999999999995</c:v>
                </c:pt>
                <c:pt idx="2">
                  <c:v>204.92999999999995</c:v>
                </c:pt>
                <c:pt idx="3">
                  <c:v>204.92999999999995</c:v>
                </c:pt>
                <c:pt idx="4">
                  <c:v>204.92999999999995</c:v>
                </c:pt>
                <c:pt idx="5">
                  <c:v>204.92999999999995</c:v>
                </c:pt>
                <c:pt idx="6">
                  <c:v>218.73</c:v>
                </c:pt>
                <c:pt idx="7">
                  <c:v>237.81999999999996</c:v>
                </c:pt>
                <c:pt idx="8">
                  <c:v>253.68999999999997</c:v>
                </c:pt>
              </c:numCache>
            </c:numRef>
          </c:val>
          <c:extLst>
            <c:ext xmlns:c16="http://schemas.microsoft.com/office/drawing/2014/chart" uri="{C3380CC4-5D6E-409C-BE32-E72D297353CC}">
              <c16:uniqueId val="{00000004-02C8-428D-987B-5DBB65ECE738}"/>
            </c:ext>
          </c:extLst>
        </c:ser>
        <c:dLbls>
          <c:dLblPos val="outEnd"/>
          <c:showLegendKey val="0"/>
          <c:showVal val="1"/>
          <c:showCatName val="0"/>
          <c:showSerName val="0"/>
          <c:showPercent val="0"/>
          <c:showBubbleSize val="0"/>
        </c:dLbls>
        <c:gapWidth val="182"/>
        <c:axId val="1689983"/>
        <c:axId val="1691423"/>
      </c:barChart>
      <c:catAx>
        <c:axId val="1689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91423"/>
        <c:crosses val="autoZero"/>
        <c:auto val="1"/>
        <c:lblAlgn val="ctr"/>
        <c:lblOffset val="100"/>
        <c:noMultiLvlLbl val="0"/>
      </c:catAx>
      <c:valAx>
        <c:axId val="1691423"/>
        <c:scaling>
          <c:orientation val="minMax"/>
        </c:scaling>
        <c:delete val="0"/>
        <c:axPos val="b"/>
        <c:majorGridlines>
          <c:spPr>
            <a:ln w="9525" cap="flat" cmpd="sng" algn="ctr">
              <a:solidFill>
                <a:srgbClr val="FFFFCC"/>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8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PT!Total Sales</c:name>
    <c:fmtId val="10"/>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PT'!$C$1:$C$2</c:f>
              <c:strCache>
                <c:ptCount val="1"/>
                <c:pt idx="0">
                  <c:v>Arabica</c:v>
                </c:pt>
              </c:strCache>
            </c:strRef>
          </c:tx>
          <c:spPr>
            <a:ln w="28575" cap="rnd">
              <a:solidFill>
                <a:schemeClr val="tx2">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PT'!$C$3:$C$47</c:f>
              <c:numCache>
                <c:formatCode>#,##0</c:formatCode>
                <c:ptCount val="44"/>
                <c:pt idx="0">
                  <c:v>68.655000000000001</c:v>
                </c:pt>
                <c:pt idx="1">
                  <c:v>148.92499999999998</c:v>
                </c:pt>
                <c:pt idx="2">
                  <c:v>137.19499999999999</c:v>
                </c:pt>
                <c:pt idx="3">
                  <c:v>155.24999999999997</c:v>
                </c:pt>
                <c:pt idx="4">
                  <c:v>29.784999999999997</c:v>
                </c:pt>
                <c:pt idx="5">
                  <c:v>155.24999999999997</c:v>
                </c:pt>
                <c:pt idx="6">
                  <c:v>272.43499999999995</c:v>
                </c:pt>
                <c:pt idx="7">
                  <c:v>226.54999999999995</c:v>
                </c:pt>
                <c:pt idx="8">
                  <c:v>178.70999999999998</c:v>
                </c:pt>
                <c:pt idx="9">
                  <c:v>100.50999999999999</c:v>
                </c:pt>
                <c:pt idx="10">
                  <c:v>178.70999999999998</c:v>
                </c:pt>
                <c:pt idx="11">
                  <c:v>155.24999999999997</c:v>
                </c:pt>
                <c:pt idx="13">
                  <c:v>678.38499999999999</c:v>
                </c:pt>
                <c:pt idx="16">
                  <c:v>77.624999999999986</c:v>
                </c:pt>
                <c:pt idx="17">
                  <c:v>473.33999999999992</c:v>
                </c:pt>
                <c:pt idx="18">
                  <c:v>297.84999999999997</c:v>
                </c:pt>
                <c:pt idx="20">
                  <c:v>91.539999999999992</c:v>
                </c:pt>
                <c:pt idx="21">
                  <c:v>198.02999999999997</c:v>
                </c:pt>
                <c:pt idx="22">
                  <c:v>476.32999999999993</c:v>
                </c:pt>
                <c:pt idx="24">
                  <c:v>77.624999999999986</c:v>
                </c:pt>
                <c:pt idx="25">
                  <c:v>217.92499999999995</c:v>
                </c:pt>
                <c:pt idx="26">
                  <c:v>268.06499999999994</c:v>
                </c:pt>
                <c:pt idx="28">
                  <c:v>103.49999999999999</c:v>
                </c:pt>
                <c:pt idx="29">
                  <c:v>240.80999999999997</c:v>
                </c:pt>
                <c:pt idx="31">
                  <c:v>141.10499999999999</c:v>
                </c:pt>
                <c:pt idx="32">
                  <c:v>629.27999999999986</c:v>
                </c:pt>
                <c:pt idx="33">
                  <c:v>166.17499999999998</c:v>
                </c:pt>
                <c:pt idx="34">
                  <c:v>137.31</c:v>
                </c:pt>
                <c:pt idx="35">
                  <c:v>178.70999999999998</c:v>
                </c:pt>
                <c:pt idx="36">
                  <c:v>51.749999999999993</c:v>
                </c:pt>
                <c:pt idx="38">
                  <c:v>148.92499999999998</c:v>
                </c:pt>
                <c:pt idx="39">
                  <c:v>51.749999999999993</c:v>
                </c:pt>
                <c:pt idx="40">
                  <c:v>71.644999999999996</c:v>
                </c:pt>
                <c:pt idx="42">
                  <c:v>195.95999999999998</c:v>
                </c:pt>
                <c:pt idx="43">
                  <c:v>29.784999999999997</c:v>
                </c:pt>
              </c:numCache>
            </c:numRef>
          </c:val>
          <c:smooth val="0"/>
          <c:extLst>
            <c:ext xmlns:c16="http://schemas.microsoft.com/office/drawing/2014/chart" uri="{C3380CC4-5D6E-409C-BE32-E72D297353CC}">
              <c16:uniqueId val="{00000000-209E-41E8-8601-6FB27E9E5DCB}"/>
            </c:ext>
          </c:extLst>
        </c:ser>
        <c:ser>
          <c:idx val="1"/>
          <c:order val="1"/>
          <c:tx>
            <c:strRef>
              <c:f>'Total Sales PT'!$D$1:$D$2</c:f>
              <c:strCache>
                <c:ptCount val="1"/>
                <c:pt idx="0">
                  <c:v>Excelsa</c:v>
                </c:pt>
              </c:strCache>
            </c:strRef>
          </c:tx>
          <c:spPr>
            <a:ln w="28575" cap="rnd">
              <a:solidFill>
                <a:srgbClr val="FF9966"/>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PT'!$D$3:$D$47</c:f>
              <c:numCache>
                <c:formatCode>#,##0</c:formatCode>
                <c:ptCount val="44"/>
                <c:pt idx="0">
                  <c:v>111.78</c:v>
                </c:pt>
                <c:pt idx="2">
                  <c:v>230.92000000000002</c:v>
                </c:pt>
                <c:pt idx="3">
                  <c:v>512.32499999999993</c:v>
                </c:pt>
                <c:pt idx="5">
                  <c:v>626.17499999999995</c:v>
                </c:pt>
                <c:pt idx="6">
                  <c:v>204.92999999999995</c:v>
                </c:pt>
                <c:pt idx="9">
                  <c:v>96.254999999999995</c:v>
                </c:pt>
                <c:pt idx="10">
                  <c:v>63.249999999999993</c:v>
                </c:pt>
                <c:pt idx="11">
                  <c:v>444.01499999999987</c:v>
                </c:pt>
                <c:pt idx="13">
                  <c:v>227.24</c:v>
                </c:pt>
                <c:pt idx="14">
                  <c:v>62.099999999999994</c:v>
                </c:pt>
                <c:pt idx="15">
                  <c:v>252.99999999999997</c:v>
                </c:pt>
                <c:pt idx="16">
                  <c:v>472.88</c:v>
                </c:pt>
                <c:pt idx="17">
                  <c:v>165.71499999999997</c:v>
                </c:pt>
                <c:pt idx="18">
                  <c:v>31.624999999999996</c:v>
                </c:pt>
                <c:pt idx="21">
                  <c:v>254.60999999999999</c:v>
                </c:pt>
                <c:pt idx="22">
                  <c:v>111.78</c:v>
                </c:pt>
                <c:pt idx="23">
                  <c:v>171.35</c:v>
                </c:pt>
                <c:pt idx="24">
                  <c:v>31.624999999999996</c:v>
                </c:pt>
                <c:pt idx="25">
                  <c:v>139.72499999999999</c:v>
                </c:pt>
                <c:pt idx="26">
                  <c:v>194.80999999999997</c:v>
                </c:pt>
                <c:pt idx="27">
                  <c:v>147.08500000000001</c:v>
                </c:pt>
                <c:pt idx="30">
                  <c:v>189.74999999999997</c:v>
                </c:pt>
                <c:pt idx="31">
                  <c:v>111.78</c:v>
                </c:pt>
                <c:pt idx="32">
                  <c:v>83.835000000000008</c:v>
                </c:pt>
                <c:pt idx="33">
                  <c:v>187.45</c:v>
                </c:pt>
                <c:pt idx="34">
                  <c:v>297.84999999999997</c:v>
                </c:pt>
                <c:pt idx="37">
                  <c:v>55.89</c:v>
                </c:pt>
                <c:pt idx="38">
                  <c:v>102.46499999999997</c:v>
                </c:pt>
                <c:pt idx="39">
                  <c:v>164.56499999999997</c:v>
                </c:pt>
                <c:pt idx="40">
                  <c:v>126.49999999999999</c:v>
                </c:pt>
                <c:pt idx="41">
                  <c:v>359.37499999999994</c:v>
                </c:pt>
                <c:pt idx="42">
                  <c:v>158.12499999999997</c:v>
                </c:pt>
              </c:numCache>
            </c:numRef>
          </c:val>
          <c:smooth val="0"/>
          <c:extLst>
            <c:ext xmlns:c16="http://schemas.microsoft.com/office/drawing/2014/chart" uri="{C3380CC4-5D6E-409C-BE32-E72D297353CC}">
              <c16:uniqueId val="{00000001-209E-41E8-8601-6FB27E9E5DCB}"/>
            </c:ext>
          </c:extLst>
        </c:ser>
        <c:ser>
          <c:idx val="2"/>
          <c:order val="2"/>
          <c:tx>
            <c:strRef>
              <c:f>'Total Sales PT'!$E$1:$E$2</c:f>
              <c:strCache>
                <c:ptCount val="1"/>
                <c:pt idx="0">
                  <c:v>Liberica</c:v>
                </c:pt>
              </c:strCache>
            </c:strRef>
          </c:tx>
          <c:spPr>
            <a:ln w="28575" cap="rnd">
              <a:solidFill>
                <a:schemeClr val="accent6">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PT'!$E$3:$E$47</c:f>
              <c:numCache>
                <c:formatCode>#,##0</c:formatCode>
                <c:ptCount val="44"/>
                <c:pt idx="0">
                  <c:v>36.454999999999998</c:v>
                </c:pt>
                <c:pt idx="1">
                  <c:v>271.74499999999995</c:v>
                </c:pt>
                <c:pt idx="2">
                  <c:v>133.85999999999999</c:v>
                </c:pt>
                <c:pt idx="3">
                  <c:v>316.13499999999999</c:v>
                </c:pt>
                <c:pt idx="4">
                  <c:v>145.82</c:v>
                </c:pt>
                <c:pt idx="5">
                  <c:v>89.35499999999999</c:v>
                </c:pt>
                <c:pt idx="8">
                  <c:v>273.69999999999993</c:v>
                </c:pt>
                <c:pt idx="9">
                  <c:v>109.36499999999999</c:v>
                </c:pt>
                <c:pt idx="10">
                  <c:v>272.32</c:v>
                </c:pt>
                <c:pt idx="12">
                  <c:v>189.05999999999997</c:v>
                </c:pt>
                <c:pt idx="13">
                  <c:v>89.35499999999999</c:v>
                </c:pt>
                <c:pt idx="14">
                  <c:v>148.92499999999998</c:v>
                </c:pt>
                <c:pt idx="15">
                  <c:v>33.464999999999996</c:v>
                </c:pt>
                <c:pt idx="16">
                  <c:v>33.464999999999996</c:v>
                </c:pt>
                <c:pt idx="17">
                  <c:v>192.04999999999998</c:v>
                </c:pt>
                <c:pt idx="18">
                  <c:v>36.454999999999998</c:v>
                </c:pt>
                <c:pt idx="21">
                  <c:v>238.27999999999997</c:v>
                </c:pt>
                <c:pt idx="22">
                  <c:v>228.505</c:v>
                </c:pt>
                <c:pt idx="24">
                  <c:v>29.784999999999997</c:v>
                </c:pt>
                <c:pt idx="25">
                  <c:v>139.83999999999997</c:v>
                </c:pt>
                <c:pt idx="26">
                  <c:v>228.505</c:v>
                </c:pt>
                <c:pt idx="27">
                  <c:v>401.005</c:v>
                </c:pt>
                <c:pt idx="28">
                  <c:v>148.92499999999998</c:v>
                </c:pt>
                <c:pt idx="29">
                  <c:v>148.92499999999998</c:v>
                </c:pt>
                <c:pt idx="33">
                  <c:v>251.61999999999998</c:v>
                </c:pt>
                <c:pt idx="34">
                  <c:v>119.13999999999999</c:v>
                </c:pt>
                <c:pt idx="35">
                  <c:v>212.75</c:v>
                </c:pt>
                <c:pt idx="36">
                  <c:v>625.71499999999992</c:v>
                </c:pt>
                <c:pt idx="37">
                  <c:v>36.454999999999998</c:v>
                </c:pt>
                <c:pt idx="38">
                  <c:v>296.125</c:v>
                </c:pt>
                <c:pt idx="40">
                  <c:v>163.64499999999998</c:v>
                </c:pt>
                <c:pt idx="41">
                  <c:v>145.82</c:v>
                </c:pt>
                <c:pt idx="42">
                  <c:v>178.70999999999998</c:v>
                </c:pt>
              </c:numCache>
            </c:numRef>
          </c:val>
          <c:smooth val="0"/>
          <c:extLst>
            <c:ext xmlns:c16="http://schemas.microsoft.com/office/drawing/2014/chart" uri="{C3380CC4-5D6E-409C-BE32-E72D297353CC}">
              <c16:uniqueId val="{00000002-209E-41E8-8601-6FB27E9E5DCB}"/>
            </c:ext>
          </c:extLst>
        </c:ser>
        <c:ser>
          <c:idx val="3"/>
          <c:order val="3"/>
          <c:tx>
            <c:strRef>
              <c:f>'Total Sales PT'!$F$1:$F$2</c:f>
              <c:strCache>
                <c:ptCount val="1"/>
                <c:pt idx="0">
                  <c:v>Robusta</c:v>
                </c:pt>
              </c:strCache>
            </c:strRef>
          </c:tx>
          <c:spPr>
            <a:ln w="28575" cap="rnd">
              <a:solidFill>
                <a:schemeClr val="accent4">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PT'!$F$3:$F$47</c:f>
              <c:numCache>
                <c:formatCode>#,##0</c:formatCode>
                <c:ptCount val="44"/>
                <c:pt idx="1">
                  <c:v>41.169999999999995</c:v>
                </c:pt>
                <c:pt idx="3">
                  <c:v>54.969999999999992</c:v>
                </c:pt>
                <c:pt idx="5">
                  <c:v>219.76499999999999</c:v>
                </c:pt>
                <c:pt idx="6">
                  <c:v>123.50999999999999</c:v>
                </c:pt>
                <c:pt idx="7">
                  <c:v>68.655000000000001</c:v>
                </c:pt>
                <c:pt idx="8">
                  <c:v>361.55999999999995</c:v>
                </c:pt>
                <c:pt idx="11">
                  <c:v>130.52499999999998</c:v>
                </c:pt>
                <c:pt idx="12">
                  <c:v>27.484999999999996</c:v>
                </c:pt>
                <c:pt idx="13">
                  <c:v>357.30499999999995</c:v>
                </c:pt>
                <c:pt idx="14">
                  <c:v>137.31</c:v>
                </c:pt>
                <c:pt idx="15">
                  <c:v>196.76499999999999</c:v>
                </c:pt>
                <c:pt idx="16">
                  <c:v>41.169999999999995</c:v>
                </c:pt>
                <c:pt idx="17">
                  <c:v>132.82499999999999</c:v>
                </c:pt>
                <c:pt idx="18">
                  <c:v>247.01999999999995</c:v>
                </c:pt>
                <c:pt idx="19">
                  <c:v>41.169999999999995</c:v>
                </c:pt>
                <c:pt idx="20">
                  <c:v>155.70999999999998</c:v>
                </c:pt>
                <c:pt idx="21">
                  <c:v>109.93999999999998</c:v>
                </c:pt>
                <c:pt idx="22">
                  <c:v>27.484999999999996</c:v>
                </c:pt>
                <c:pt idx="23">
                  <c:v>45.769999999999996</c:v>
                </c:pt>
                <c:pt idx="24">
                  <c:v>91.539999999999992</c:v>
                </c:pt>
                <c:pt idx="27">
                  <c:v>82.339999999999989</c:v>
                </c:pt>
                <c:pt idx="28">
                  <c:v>192.39499999999995</c:v>
                </c:pt>
                <c:pt idx="29">
                  <c:v>61.754999999999995</c:v>
                </c:pt>
                <c:pt idx="30">
                  <c:v>109.93999999999998</c:v>
                </c:pt>
                <c:pt idx="31">
                  <c:v>196.76499999999999</c:v>
                </c:pt>
                <c:pt idx="32">
                  <c:v>109.93999999999998</c:v>
                </c:pt>
                <c:pt idx="33">
                  <c:v>91.539999999999992</c:v>
                </c:pt>
                <c:pt idx="34">
                  <c:v>68.655000000000001</c:v>
                </c:pt>
                <c:pt idx="35">
                  <c:v>137.42499999999998</c:v>
                </c:pt>
                <c:pt idx="36">
                  <c:v>45.769999999999996</c:v>
                </c:pt>
                <c:pt idx="38">
                  <c:v>288.4199999999999</c:v>
                </c:pt>
                <c:pt idx="39">
                  <c:v>102.92499999999998</c:v>
                </c:pt>
                <c:pt idx="40">
                  <c:v>164.67999999999998</c:v>
                </c:pt>
                <c:pt idx="41">
                  <c:v>308.89</c:v>
                </c:pt>
                <c:pt idx="42">
                  <c:v>45.769999999999996</c:v>
                </c:pt>
              </c:numCache>
            </c:numRef>
          </c:val>
          <c:smooth val="0"/>
          <c:extLst>
            <c:ext xmlns:c16="http://schemas.microsoft.com/office/drawing/2014/chart" uri="{C3380CC4-5D6E-409C-BE32-E72D297353CC}">
              <c16:uniqueId val="{00000003-209E-41E8-8601-6FB27E9E5DCB}"/>
            </c:ext>
          </c:extLst>
        </c:ser>
        <c:dLbls>
          <c:showLegendKey val="0"/>
          <c:showVal val="0"/>
          <c:showCatName val="0"/>
          <c:showSerName val="0"/>
          <c:showPercent val="0"/>
          <c:showBubbleSize val="0"/>
        </c:dLbls>
        <c:smooth val="0"/>
        <c:axId val="7210719"/>
        <c:axId val="7209759"/>
      </c:lineChart>
      <c:catAx>
        <c:axId val="72107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09759"/>
        <c:crosses val="autoZero"/>
        <c:auto val="1"/>
        <c:lblAlgn val="ctr"/>
        <c:lblOffset val="100"/>
        <c:noMultiLvlLbl val="0"/>
      </c:catAx>
      <c:valAx>
        <c:axId val="7209759"/>
        <c:scaling>
          <c:orientation val="minMax"/>
        </c:scaling>
        <c:delete val="0"/>
        <c:axPos val="l"/>
        <c:majorGridlines>
          <c:spPr>
            <a:ln w="9525" cap="flat" cmpd="sng" algn="ctr">
              <a:solidFill>
                <a:srgbClr val="FFFFCC"/>
              </a:solidFill>
              <a:round/>
            </a:ln>
            <a:effectLst/>
          </c:spPr>
        </c:majorGridlines>
        <c:title>
          <c:tx>
            <c:rich>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 PT!Total Sales</c:name>
    <c:fmtId val="14"/>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979"/>
          </a:solidFill>
          <a:ln w="12700">
            <a:solidFill>
              <a:srgbClr val="FFFFCC"/>
            </a:solidFill>
          </a:ln>
          <a:effectLst/>
        </c:spPr>
      </c:pivotFmt>
      <c:pivotFmt>
        <c:idx val="2"/>
        <c:spPr>
          <a:solidFill>
            <a:srgbClr val="FFC9C9"/>
          </a:solidFill>
          <a:ln w="12700">
            <a:solidFill>
              <a:srgbClr val="FFFFCC"/>
            </a:solidFill>
          </a:ln>
          <a:effectLst/>
        </c:spPr>
      </c:pivotFmt>
      <c:pivotFmt>
        <c:idx val="3"/>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9C9"/>
          </a:solidFill>
          <a:ln w="12700">
            <a:solidFill>
              <a:srgbClr val="FFFFCC"/>
            </a:solidFill>
          </a:ln>
          <a:effectLst/>
        </c:spPr>
      </c:pivotFmt>
      <c:pivotFmt>
        <c:idx val="5"/>
        <c:spPr>
          <a:solidFill>
            <a:srgbClr val="FF7979"/>
          </a:solidFill>
          <a:ln w="12700">
            <a:solidFill>
              <a:srgbClr val="FFFFCC"/>
            </a:solidFill>
          </a:ln>
          <a:effectLst/>
        </c:spPr>
      </c:pivotFmt>
      <c:pivotFmt>
        <c:idx val="6"/>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9C9"/>
          </a:solidFill>
          <a:ln w="12700">
            <a:solidFill>
              <a:srgbClr val="FFFFCC"/>
            </a:solidFill>
          </a:ln>
          <a:effectLst/>
        </c:spPr>
      </c:pivotFmt>
      <c:pivotFmt>
        <c:idx val="8"/>
        <c:spPr>
          <a:solidFill>
            <a:srgbClr val="FF7979"/>
          </a:solidFill>
          <a:ln w="12700">
            <a:solidFill>
              <a:srgbClr val="FFFFCC"/>
            </a:solidFill>
          </a:ln>
          <a:effectLst/>
        </c:spPr>
      </c:pivotFmt>
    </c:pivotFmts>
    <c:plotArea>
      <c:layout/>
      <c:barChart>
        <c:barDir val="bar"/>
        <c:grouping val="clustered"/>
        <c:varyColors val="0"/>
        <c:ser>
          <c:idx val="0"/>
          <c:order val="0"/>
          <c:tx>
            <c:strRef>
              <c:f>'CountryBarChart PT'!$B$1</c:f>
              <c:strCache>
                <c:ptCount val="1"/>
                <c:pt idx="0">
                  <c:v>Total</c:v>
                </c:pt>
              </c:strCache>
            </c:strRef>
          </c:tx>
          <c:spPr>
            <a:solidFill>
              <a:srgbClr val="FF9999"/>
            </a:solidFill>
            <a:ln w="12700">
              <a:solidFill>
                <a:srgbClr val="FFFFCC"/>
              </a:solidFill>
            </a:ln>
            <a:effectLst/>
          </c:spPr>
          <c:invertIfNegative val="0"/>
          <c:dPt>
            <c:idx val="0"/>
            <c:invertIfNegative val="0"/>
            <c:bubble3D val="0"/>
            <c:spPr>
              <a:solidFill>
                <a:srgbClr val="FFC9C9"/>
              </a:solidFill>
              <a:ln w="12700">
                <a:solidFill>
                  <a:srgbClr val="FFFFCC"/>
                </a:solidFill>
              </a:ln>
              <a:effectLst/>
            </c:spPr>
            <c:extLst>
              <c:ext xmlns:c16="http://schemas.microsoft.com/office/drawing/2014/chart" uri="{C3380CC4-5D6E-409C-BE32-E72D297353CC}">
                <c16:uniqueId val="{00000001-368A-4C87-8F43-B946A720FED9}"/>
              </c:ext>
            </c:extLst>
          </c:dPt>
          <c:dPt>
            <c:idx val="2"/>
            <c:invertIfNegative val="0"/>
            <c:bubble3D val="0"/>
            <c:spPr>
              <a:solidFill>
                <a:srgbClr val="FF7979"/>
              </a:solidFill>
              <a:ln w="12700">
                <a:solidFill>
                  <a:srgbClr val="FFFFCC"/>
                </a:solidFill>
              </a:ln>
              <a:effectLst/>
            </c:spPr>
            <c:extLst>
              <c:ext xmlns:c16="http://schemas.microsoft.com/office/drawing/2014/chart" uri="{C3380CC4-5D6E-409C-BE32-E72D297353CC}">
                <c16:uniqueId val="{00000003-368A-4C87-8F43-B946A720FED9}"/>
              </c:ext>
            </c:extLst>
          </c:dPt>
          <c:dLbls>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 PT'!$A$2:$A$5</c:f>
              <c:strCache>
                <c:ptCount val="3"/>
                <c:pt idx="0">
                  <c:v>United Kingdom</c:v>
                </c:pt>
                <c:pt idx="1">
                  <c:v>Ireland</c:v>
                </c:pt>
                <c:pt idx="2">
                  <c:v>United States</c:v>
                </c:pt>
              </c:strCache>
            </c:strRef>
          </c:cat>
          <c:val>
            <c:numRef>
              <c:f>'CountryBarChart PT'!$B$2:$B$5</c:f>
              <c:numCache>
                <c:formatCode>[$$-409]#,##0</c:formatCode>
                <c:ptCount val="3"/>
                <c:pt idx="0">
                  <c:v>1173.92</c:v>
                </c:pt>
                <c:pt idx="1">
                  <c:v>3570.29</c:v>
                </c:pt>
                <c:pt idx="2">
                  <c:v>19041.354999999992</c:v>
                </c:pt>
              </c:numCache>
            </c:numRef>
          </c:val>
          <c:extLst>
            <c:ext xmlns:c16="http://schemas.microsoft.com/office/drawing/2014/chart" uri="{C3380CC4-5D6E-409C-BE32-E72D297353CC}">
              <c16:uniqueId val="{00000004-368A-4C87-8F43-B946A720FED9}"/>
            </c:ext>
          </c:extLst>
        </c:ser>
        <c:dLbls>
          <c:dLblPos val="outEnd"/>
          <c:showLegendKey val="0"/>
          <c:showVal val="1"/>
          <c:showCatName val="0"/>
          <c:showSerName val="0"/>
          <c:showPercent val="0"/>
          <c:showBubbleSize val="0"/>
        </c:dLbls>
        <c:gapWidth val="182"/>
        <c:axId val="1689983"/>
        <c:axId val="1691423"/>
      </c:barChart>
      <c:catAx>
        <c:axId val="1689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91423"/>
        <c:crosses val="autoZero"/>
        <c:auto val="1"/>
        <c:lblAlgn val="ctr"/>
        <c:lblOffset val="100"/>
        <c:noMultiLvlLbl val="0"/>
      </c:catAx>
      <c:valAx>
        <c:axId val="1691423"/>
        <c:scaling>
          <c:orientation val="minMax"/>
        </c:scaling>
        <c:delete val="0"/>
        <c:axPos val="b"/>
        <c:majorGridlines>
          <c:spPr>
            <a:ln w="9525" cap="flat" cmpd="sng" algn="ctr">
              <a:solidFill>
                <a:srgbClr val="FFFFCC"/>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8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[coffeeOrdersData.xlsx]TopFiveCustomer PT!Total Sales</c:name>
    <c:fmtId val="14"/>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979"/>
          </a:solidFill>
          <a:ln w="12700">
            <a:solidFill>
              <a:srgbClr val="FFFFCC"/>
            </a:solidFill>
          </a:ln>
          <a:effectLst/>
        </c:spPr>
      </c:pivotFmt>
      <c:pivotFmt>
        <c:idx val="2"/>
        <c:spPr>
          <a:solidFill>
            <a:srgbClr val="FFC9C9"/>
          </a:solidFill>
          <a:ln w="12700">
            <a:solidFill>
              <a:srgbClr val="FFFFCC"/>
            </a:solidFill>
          </a:ln>
          <a:effectLst/>
        </c:spPr>
      </c:pivotFmt>
      <c:pivotFmt>
        <c:idx val="3"/>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9C9"/>
          </a:solidFill>
          <a:ln w="12700">
            <a:solidFill>
              <a:srgbClr val="FFFFCC"/>
            </a:solidFill>
          </a:ln>
          <a:effectLst/>
        </c:spPr>
      </c:pivotFmt>
      <c:pivotFmt>
        <c:idx val="5"/>
        <c:spPr>
          <a:solidFill>
            <a:srgbClr val="FF7979"/>
          </a:solidFill>
          <a:ln w="12700">
            <a:solidFill>
              <a:srgbClr val="FFFFCC"/>
            </a:solidFill>
          </a:ln>
          <a:effectLst/>
        </c:spPr>
      </c:pivotFmt>
      <c:pivotFmt>
        <c:idx val="6"/>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9999"/>
          </a:solidFill>
          <a:ln w="12700">
            <a:solidFill>
              <a:srgbClr val="FFFFCC"/>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'TopFiveCustomer PT'!$B$1</c:f>
              <c:strCache>
                <c:ptCount val="1"/>
                <c:pt idx="0">
                  <c:v>Total</c:v>
                </c:pt>
              </c:strCache>
            </c:strRef>
          </c:tx>
          <c:spPr>
            <a:solidFill>
              <a:srgbClr val="FF9999"/>
            </a:solidFill>
            <a:ln w="12700">
              <a:solidFill>
                <a:srgbClr val="FFFFCC"/>
              </a:solidFill>
            </a:ln>
            <a:effectLst/>
          </c:spPr>
          <c:invertIfNegative val="0"/>
          <c:dPt>
            <c:idx val="0"/>
            <c:invertIfNegative val="0"/>
            <c:bubble3D val="0"/>
            <c:extLst>
              <c:ext xmlns:c16="http://schemas.microsoft.com/office/drawing/2014/chart" uri="{C3380CC4-5D6E-409C-BE32-E72D297353CC}">
                <c16:uniqueId val="{00000000-1046-4E30-9390-CF37B1A65BBA}"/>
              </c:ext>
            </c:extLst>
          </c:dPt>
          <c:dPt>
            <c:idx val="2"/>
            <c:invertIfNegative val="0"/>
            <c:bubble3D val="0"/>
            <c:extLst>
              <c:ext xmlns:c16="http://schemas.microsoft.com/office/drawing/2014/chart" uri="{C3380CC4-5D6E-409C-BE32-E72D297353CC}">
                <c16:uniqueId val="{00000001-1046-4E30-9390-CF37B1A65BBA}"/>
              </c:ext>
            </c:extLst>
          </c:dPt>
          <c:dLbls>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 PT'!$A$2:$A$11</c:f>
              <c:strCache>
                <c:ptCount val="9"/>
                <c:pt idx="0">
                  <c:v>Elysee Sketch</c:v>
                </c:pt>
                <c:pt idx="1">
                  <c:v>Lacee Tanti</c:v>
                </c:pt>
                <c:pt idx="2">
                  <c:v>Teddi Crowthe</c:v>
                </c:pt>
                <c:pt idx="3">
                  <c:v>Nanny Lush</c:v>
                </c:pt>
                <c:pt idx="4">
                  <c:v>Daniel Heinonen</c:v>
                </c:pt>
                <c:pt idx="5">
                  <c:v>Shelli Keynd</c:v>
                </c:pt>
                <c:pt idx="6">
                  <c:v>Alexa Sizey</c:v>
                </c:pt>
                <c:pt idx="7">
                  <c:v>Allis Wilmore</c:v>
                </c:pt>
                <c:pt idx="8">
                  <c:v>Brenn Dundredge</c:v>
                </c:pt>
              </c:strCache>
            </c:strRef>
          </c:cat>
          <c:val>
            <c:numRef>
              <c:f>'TopFiveCustomer PT'!$B$2:$B$11</c:f>
              <c:numCache>
                <c:formatCode>[$$-409]#,##0</c:formatCode>
                <c:ptCount val="9"/>
                <c:pt idx="0">
                  <c:v>204.92999999999995</c:v>
                </c:pt>
                <c:pt idx="1">
                  <c:v>204.92999999999995</c:v>
                </c:pt>
                <c:pt idx="2">
                  <c:v>204.92999999999995</c:v>
                </c:pt>
                <c:pt idx="3">
                  <c:v>204.92999999999995</c:v>
                </c:pt>
                <c:pt idx="4">
                  <c:v>204.92999999999995</c:v>
                </c:pt>
                <c:pt idx="5">
                  <c:v>204.92999999999995</c:v>
                </c:pt>
                <c:pt idx="6">
                  <c:v>218.73</c:v>
                </c:pt>
                <c:pt idx="7">
                  <c:v>237.81999999999996</c:v>
                </c:pt>
                <c:pt idx="8">
                  <c:v>253.68999999999997</c:v>
                </c:pt>
              </c:numCache>
            </c:numRef>
          </c:val>
          <c:extLst>
            <c:ext xmlns:c16="http://schemas.microsoft.com/office/drawing/2014/chart" uri="{C3380CC4-5D6E-409C-BE32-E72D297353CC}">
              <c16:uniqueId val="{00000002-1046-4E30-9390-CF37B1A65BBA}"/>
            </c:ext>
          </c:extLst>
        </c:ser>
        <c:dLbls>
          <c:dLblPos val="outEnd"/>
          <c:showLegendKey val="0"/>
          <c:showVal val="1"/>
          <c:showCatName val="0"/>
          <c:showSerName val="0"/>
          <c:showPercent val="0"/>
          <c:showBubbleSize val="0"/>
        </c:dLbls>
        <c:gapWidth val="182"/>
        <c:axId val="1689983"/>
        <c:axId val="1691423"/>
      </c:barChart>
      <c:catAx>
        <c:axId val="1689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91423"/>
        <c:crosses val="autoZero"/>
        <c:auto val="1"/>
        <c:lblAlgn val="ctr"/>
        <c:lblOffset val="100"/>
        <c:noMultiLvlLbl val="0"/>
      </c:catAx>
      <c:valAx>
        <c:axId val="1691423"/>
        <c:scaling>
          <c:orientation val="minMax"/>
        </c:scaling>
        <c:delete val="0"/>
        <c:axPos val="b"/>
        <c:majorGridlines>
          <c:spPr>
            <a:ln w="9525" cap="flat" cmpd="sng" algn="ctr">
              <a:solidFill>
                <a:srgbClr val="FFFFCC"/>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168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PT!Total Sales</c:name>
    <c:fmtId val="11"/>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PT'!$C$1:$C$2</c:f>
              <c:strCache>
                <c:ptCount val="1"/>
                <c:pt idx="0">
                  <c:v>Arabica</c:v>
                </c:pt>
              </c:strCache>
            </c:strRef>
          </c:tx>
          <c:spPr>
            <a:ln w="28575" cap="rnd">
              <a:solidFill>
                <a:schemeClr val="tx2">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PT'!$C$3:$C$47</c:f>
              <c:numCache>
                <c:formatCode>#,##0</c:formatCode>
                <c:ptCount val="44"/>
                <c:pt idx="0">
                  <c:v>68.655000000000001</c:v>
                </c:pt>
                <c:pt idx="1">
                  <c:v>148.92499999999998</c:v>
                </c:pt>
                <c:pt idx="2">
                  <c:v>137.19499999999999</c:v>
                </c:pt>
                <c:pt idx="3">
                  <c:v>155.24999999999997</c:v>
                </c:pt>
                <c:pt idx="4">
                  <c:v>29.784999999999997</c:v>
                </c:pt>
                <c:pt idx="5">
                  <c:v>155.24999999999997</c:v>
                </c:pt>
                <c:pt idx="6">
                  <c:v>272.43499999999995</c:v>
                </c:pt>
                <c:pt idx="7">
                  <c:v>226.54999999999995</c:v>
                </c:pt>
                <c:pt idx="8">
                  <c:v>178.70999999999998</c:v>
                </c:pt>
                <c:pt idx="9">
                  <c:v>100.50999999999999</c:v>
                </c:pt>
                <c:pt idx="10">
                  <c:v>178.70999999999998</c:v>
                </c:pt>
                <c:pt idx="11">
                  <c:v>155.24999999999997</c:v>
                </c:pt>
                <c:pt idx="13">
                  <c:v>678.38499999999999</c:v>
                </c:pt>
                <c:pt idx="16">
                  <c:v>77.624999999999986</c:v>
                </c:pt>
                <c:pt idx="17">
                  <c:v>473.33999999999992</c:v>
                </c:pt>
                <c:pt idx="18">
                  <c:v>297.84999999999997</c:v>
                </c:pt>
                <c:pt idx="20">
                  <c:v>91.539999999999992</c:v>
                </c:pt>
                <c:pt idx="21">
                  <c:v>198.02999999999997</c:v>
                </c:pt>
                <c:pt idx="22">
                  <c:v>476.32999999999993</c:v>
                </c:pt>
                <c:pt idx="24">
                  <c:v>77.624999999999986</c:v>
                </c:pt>
                <c:pt idx="25">
                  <c:v>217.92499999999995</c:v>
                </c:pt>
                <c:pt idx="26">
                  <c:v>268.06499999999994</c:v>
                </c:pt>
                <c:pt idx="28">
                  <c:v>103.49999999999999</c:v>
                </c:pt>
                <c:pt idx="29">
                  <c:v>240.80999999999997</c:v>
                </c:pt>
                <c:pt idx="31">
                  <c:v>141.10499999999999</c:v>
                </c:pt>
                <c:pt idx="32">
                  <c:v>629.27999999999986</c:v>
                </c:pt>
                <c:pt idx="33">
                  <c:v>166.17499999999998</c:v>
                </c:pt>
                <c:pt idx="34">
                  <c:v>137.31</c:v>
                </c:pt>
                <c:pt idx="35">
                  <c:v>178.70999999999998</c:v>
                </c:pt>
                <c:pt idx="36">
                  <c:v>51.749999999999993</c:v>
                </c:pt>
                <c:pt idx="38">
                  <c:v>148.92499999999998</c:v>
                </c:pt>
                <c:pt idx="39">
                  <c:v>51.749999999999993</c:v>
                </c:pt>
                <c:pt idx="40">
                  <c:v>71.644999999999996</c:v>
                </c:pt>
                <c:pt idx="42">
                  <c:v>195.95999999999998</c:v>
                </c:pt>
                <c:pt idx="43">
                  <c:v>29.784999999999997</c:v>
                </c:pt>
              </c:numCache>
            </c:numRef>
          </c:val>
          <c:smooth val="0"/>
          <c:extLst>
            <c:ext xmlns:c16="http://schemas.microsoft.com/office/drawing/2014/chart" uri="{C3380CC4-5D6E-409C-BE32-E72D297353CC}">
              <c16:uniqueId val="{00000000-209E-41E8-8601-6FB27E9E5DCB}"/>
            </c:ext>
          </c:extLst>
        </c:ser>
        <c:ser>
          <c:idx val="1"/>
          <c:order val="1"/>
          <c:tx>
            <c:strRef>
              <c:f>'Total Sales PT'!$D$1:$D$2</c:f>
              <c:strCache>
                <c:ptCount val="1"/>
                <c:pt idx="0">
                  <c:v>Excelsa</c:v>
                </c:pt>
              </c:strCache>
            </c:strRef>
          </c:tx>
          <c:spPr>
            <a:ln w="28575" cap="rnd">
              <a:solidFill>
                <a:srgbClr val="FF9966"/>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PT'!$D$3:$D$47</c:f>
              <c:numCache>
                <c:formatCode>#,##0</c:formatCode>
                <c:ptCount val="44"/>
                <c:pt idx="0">
                  <c:v>111.78</c:v>
                </c:pt>
                <c:pt idx="2">
                  <c:v>230.92000000000002</c:v>
                </c:pt>
                <c:pt idx="3">
                  <c:v>512.32499999999993</c:v>
                </c:pt>
                <c:pt idx="5">
                  <c:v>626.17499999999995</c:v>
                </c:pt>
                <c:pt idx="6">
                  <c:v>204.92999999999995</c:v>
                </c:pt>
                <c:pt idx="9">
                  <c:v>96.254999999999995</c:v>
                </c:pt>
                <c:pt idx="10">
                  <c:v>63.249999999999993</c:v>
                </c:pt>
                <c:pt idx="11">
                  <c:v>444.01499999999987</c:v>
                </c:pt>
                <c:pt idx="13">
                  <c:v>227.24</c:v>
                </c:pt>
                <c:pt idx="14">
                  <c:v>62.099999999999994</c:v>
                </c:pt>
                <c:pt idx="15">
                  <c:v>252.99999999999997</c:v>
                </c:pt>
                <c:pt idx="16">
                  <c:v>472.88</c:v>
                </c:pt>
                <c:pt idx="17">
                  <c:v>165.71499999999997</c:v>
                </c:pt>
                <c:pt idx="18">
                  <c:v>31.624999999999996</c:v>
                </c:pt>
                <c:pt idx="21">
                  <c:v>254.60999999999999</c:v>
                </c:pt>
                <c:pt idx="22">
                  <c:v>111.78</c:v>
                </c:pt>
                <c:pt idx="23">
                  <c:v>171.35</c:v>
                </c:pt>
                <c:pt idx="24">
                  <c:v>31.624999999999996</c:v>
                </c:pt>
                <c:pt idx="25">
                  <c:v>139.72499999999999</c:v>
                </c:pt>
                <c:pt idx="26">
                  <c:v>194.80999999999997</c:v>
                </c:pt>
                <c:pt idx="27">
                  <c:v>147.08500000000001</c:v>
                </c:pt>
                <c:pt idx="30">
                  <c:v>189.74999999999997</c:v>
                </c:pt>
                <c:pt idx="31">
                  <c:v>111.78</c:v>
                </c:pt>
                <c:pt idx="32">
                  <c:v>83.835000000000008</c:v>
                </c:pt>
                <c:pt idx="33">
                  <c:v>187.45</c:v>
                </c:pt>
                <c:pt idx="34">
                  <c:v>297.84999999999997</c:v>
                </c:pt>
                <c:pt idx="37">
                  <c:v>55.89</c:v>
                </c:pt>
                <c:pt idx="38">
                  <c:v>102.46499999999997</c:v>
                </c:pt>
                <c:pt idx="39">
                  <c:v>164.56499999999997</c:v>
                </c:pt>
                <c:pt idx="40">
                  <c:v>126.49999999999999</c:v>
                </c:pt>
                <c:pt idx="41">
                  <c:v>359.37499999999994</c:v>
                </c:pt>
                <c:pt idx="42">
                  <c:v>158.12499999999997</c:v>
                </c:pt>
              </c:numCache>
            </c:numRef>
          </c:val>
          <c:smooth val="0"/>
          <c:extLst>
            <c:ext xmlns:c16="http://schemas.microsoft.com/office/drawing/2014/chart" uri="{C3380CC4-5D6E-409C-BE32-E72D297353CC}">
              <c16:uniqueId val="{00000001-209E-41E8-8601-6FB27E9E5DCB}"/>
            </c:ext>
          </c:extLst>
        </c:ser>
        <c:ser>
          <c:idx val="2"/>
          <c:order val="2"/>
          <c:tx>
            <c:strRef>
              <c:f>'Total Sales PT'!$E$1:$E$2</c:f>
              <c:strCache>
                <c:ptCount val="1"/>
                <c:pt idx="0">
                  <c:v>Liberica</c:v>
                </c:pt>
              </c:strCache>
            </c:strRef>
          </c:tx>
          <c:spPr>
            <a:ln w="28575" cap="rnd">
              <a:solidFill>
                <a:schemeClr val="accent6">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PT'!$E$3:$E$47</c:f>
              <c:numCache>
                <c:formatCode>#,##0</c:formatCode>
                <c:ptCount val="44"/>
                <c:pt idx="0">
                  <c:v>36.454999999999998</c:v>
                </c:pt>
                <c:pt idx="1">
                  <c:v>271.74499999999995</c:v>
                </c:pt>
                <c:pt idx="2">
                  <c:v>133.85999999999999</c:v>
                </c:pt>
                <c:pt idx="3">
                  <c:v>316.13499999999999</c:v>
                </c:pt>
                <c:pt idx="4">
                  <c:v>145.82</c:v>
                </c:pt>
                <c:pt idx="5">
                  <c:v>89.35499999999999</c:v>
                </c:pt>
                <c:pt idx="8">
                  <c:v>273.69999999999993</c:v>
                </c:pt>
                <c:pt idx="9">
                  <c:v>109.36499999999999</c:v>
                </c:pt>
                <c:pt idx="10">
                  <c:v>272.32</c:v>
                </c:pt>
                <c:pt idx="12">
                  <c:v>189.05999999999997</c:v>
                </c:pt>
                <c:pt idx="13">
                  <c:v>89.35499999999999</c:v>
                </c:pt>
                <c:pt idx="14">
                  <c:v>148.92499999999998</c:v>
                </c:pt>
                <c:pt idx="15">
                  <c:v>33.464999999999996</c:v>
                </c:pt>
                <c:pt idx="16">
                  <c:v>33.464999999999996</c:v>
                </c:pt>
                <c:pt idx="17">
                  <c:v>192.04999999999998</c:v>
                </c:pt>
                <c:pt idx="18">
                  <c:v>36.454999999999998</c:v>
                </c:pt>
                <c:pt idx="21">
                  <c:v>238.27999999999997</c:v>
                </c:pt>
                <c:pt idx="22">
                  <c:v>228.505</c:v>
                </c:pt>
                <c:pt idx="24">
                  <c:v>29.784999999999997</c:v>
                </c:pt>
                <c:pt idx="25">
                  <c:v>139.83999999999997</c:v>
                </c:pt>
                <c:pt idx="26">
                  <c:v>228.505</c:v>
                </c:pt>
                <c:pt idx="27">
                  <c:v>401.005</c:v>
                </c:pt>
                <c:pt idx="28">
                  <c:v>148.92499999999998</c:v>
                </c:pt>
                <c:pt idx="29">
                  <c:v>148.92499999999998</c:v>
                </c:pt>
                <c:pt idx="33">
                  <c:v>251.61999999999998</c:v>
                </c:pt>
                <c:pt idx="34">
                  <c:v>119.13999999999999</c:v>
                </c:pt>
                <c:pt idx="35">
                  <c:v>212.75</c:v>
                </c:pt>
                <c:pt idx="36">
                  <c:v>625.71499999999992</c:v>
                </c:pt>
                <c:pt idx="37">
                  <c:v>36.454999999999998</c:v>
                </c:pt>
                <c:pt idx="38">
                  <c:v>296.125</c:v>
                </c:pt>
                <c:pt idx="40">
                  <c:v>163.64499999999998</c:v>
                </c:pt>
                <c:pt idx="41">
                  <c:v>145.82</c:v>
                </c:pt>
                <c:pt idx="42">
                  <c:v>178.70999999999998</c:v>
                </c:pt>
              </c:numCache>
            </c:numRef>
          </c:val>
          <c:smooth val="0"/>
          <c:extLst>
            <c:ext xmlns:c16="http://schemas.microsoft.com/office/drawing/2014/chart" uri="{C3380CC4-5D6E-409C-BE32-E72D297353CC}">
              <c16:uniqueId val="{00000002-209E-41E8-8601-6FB27E9E5DCB}"/>
            </c:ext>
          </c:extLst>
        </c:ser>
        <c:ser>
          <c:idx val="3"/>
          <c:order val="3"/>
          <c:tx>
            <c:strRef>
              <c:f>'Total Sales PT'!$F$1:$F$2</c:f>
              <c:strCache>
                <c:ptCount val="1"/>
                <c:pt idx="0">
                  <c:v>Robusta</c:v>
                </c:pt>
              </c:strCache>
            </c:strRef>
          </c:tx>
          <c:spPr>
            <a:ln w="28575" cap="rnd">
              <a:solidFill>
                <a:schemeClr val="accent4">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PT'!$F$3:$F$47</c:f>
              <c:numCache>
                <c:formatCode>#,##0</c:formatCode>
                <c:ptCount val="44"/>
                <c:pt idx="1">
                  <c:v>41.169999999999995</c:v>
                </c:pt>
                <c:pt idx="3">
                  <c:v>54.969999999999992</c:v>
                </c:pt>
                <c:pt idx="5">
                  <c:v>219.76499999999999</c:v>
                </c:pt>
                <c:pt idx="6">
                  <c:v>123.50999999999999</c:v>
                </c:pt>
                <c:pt idx="7">
                  <c:v>68.655000000000001</c:v>
                </c:pt>
                <c:pt idx="8">
                  <c:v>361.55999999999995</c:v>
                </c:pt>
                <c:pt idx="11">
                  <c:v>130.52499999999998</c:v>
                </c:pt>
                <c:pt idx="12">
                  <c:v>27.484999999999996</c:v>
                </c:pt>
                <c:pt idx="13">
                  <c:v>357.30499999999995</c:v>
                </c:pt>
                <c:pt idx="14">
                  <c:v>137.31</c:v>
                </c:pt>
                <c:pt idx="15">
                  <c:v>196.76499999999999</c:v>
                </c:pt>
                <c:pt idx="16">
                  <c:v>41.169999999999995</c:v>
                </c:pt>
                <c:pt idx="17">
                  <c:v>132.82499999999999</c:v>
                </c:pt>
                <c:pt idx="18">
                  <c:v>247.01999999999995</c:v>
                </c:pt>
                <c:pt idx="19">
                  <c:v>41.169999999999995</c:v>
                </c:pt>
                <c:pt idx="20">
                  <c:v>155.70999999999998</c:v>
                </c:pt>
                <c:pt idx="21">
                  <c:v>109.93999999999998</c:v>
                </c:pt>
                <c:pt idx="22">
                  <c:v>27.484999999999996</c:v>
                </c:pt>
                <c:pt idx="23">
                  <c:v>45.769999999999996</c:v>
                </c:pt>
                <c:pt idx="24">
                  <c:v>91.539999999999992</c:v>
                </c:pt>
                <c:pt idx="27">
                  <c:v>82.339999999999989</c:v>
                </c:pt>
                <c:pt idx="28">
                  <c:v>192.39499999999995</c:v>
                </c:pt>
                <c:pt idx="29">
                  <c:v>61.754999999999995</c:v>
                </c:pt>
                <c:pt idx="30">
                  <c:v>109.93999999999998</c:v>
                </c:pt>
                <c:pt idx="31">
                  <c:v>196.76499999999999</c:v>
                </c:pt>
                <c:pt idx="32">
                  <c:v>109.93999999999998</c:v>
                </c:pt>
                <c:pt idx="33">
                  <c:v>91.539999999999992</c:v>
                </c:pt>
                <c:pt idx="34">
                  <c:v>68.655000000000001</c:v>
                </c:pt>
                <c:pt idx="35">
                  <c:v>137.42499999999998</c:v>
                </c:pt>
                <c:pt idx="36">
                  <c:v>45.769999999999996</c:v>
                </c:pt>
                <c:pt idx="38">
                  <c:v>288.4199999999999</c:v>
                </c:pt>
                <c:pt idx="39">
                  <c:v>102.92499999999998</c:v>
                </c:pt>
                <c:pt idx="40">
                  <c:v>164.67999999999998</c:v>
                </c:pt>
                <c:pt idx="41">
                  <c:v>308.89</c:v>
                </c:pt>
                <c:pt idx="42">
                  <c:v>45.769999999999996</c:v>
                </c:pt>
              </c:numCache>
            </c:numRef>
          </c:val>
          <c:smooth val="0"/>
          <c:extLst>
            <c:ext xmlns:c16="http://schemas.microsoft.com/office/drawing/2014/chart" uri="{C3380CC4-5D6E-409C-BE32-E72D297353CC}">
              <c16:uniqueId val="{00000003-209E-41E8-8601-6FB27E9E5DCB}"/>
            </c:ext>
          </c:extLst>
        </c:ser>
        <c:dLbls>
          <c:showLegendKey val="0"/>
          <c:showVal val="0"/>
          <c:showCatName val="0"/>
          <c:showSerName val="0"/>
          <c:showPercent val="0"/>
          <c:showBubbleSize val="0"/>
        </c:dLbls>
        <c:smooth val="0"/>
        <c:axId val="7210719"/>
        <c:axId val="7209759"/>
      </c:lineChart>
      <c:catAx>
        <c:axId val="72107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09759"/>
        <c:crosses val="autoZero"/>
        <c:auto val="1"/>
        <c:lblAlgn val="ctr"/>
        <c:lblOffset val="100"/>
        <c:noMultiLvlLbl val="0"/>
      </c:catAx>
      <c:valAx>
        <c:axId val="7209759"/>
        <c:scaling>
          <c:orientation val="minMax"/>
        </c:scaling>
        <c:delete val="0"/>
        <c:axPos val="l"/>
        <c:majorGridlines>
          <c:spPr>
            <a:ln w="9525" cap="flat" cmpd="sng" algn="ctr">
              <a:solidFill>
                <a:srgbClr val="FFFFCC"/>
              </a:solidFill>
              <a:round/>
            </a:ln>
            <a:effectLst/>
          </c:spPr>
        </c:majorGridlines>
        <c:title>
          <c:tx>
            <c:rich>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PT!Total Sales</c:name>
    <c:fmtId val="12"/>
  </c:pivotSource>
  <c:chart>
    <c:title>
      <c:tx>
        <c:rich>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664C38"/>
              </a:solidFill>
              <a:latin typeface="+mn-lt"/>
              <a:ea typeface="+mn-ea"/>
              <a:cs typeface="+mn-cs"/>
            </a:defRPr>
          </a:pPr>
          <a:endParaRPr lang="en-US"/>
        </a:p>
      </c:txPr>
    </c:title>
    <c:autoTitleDeleted val="0"/>
    <c:pivotFmts>
      <c:pivotFmt>
        <c:idx val="0"/>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99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64C3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PT'!$C$1:$C$2</c:f>
              <c:strCache>
                <c:ptCount val="1"/>
                <c:pt idx="0">
                  <c:v>Arabica</c:v>
                </c:pt>
              </c:strCache>
            </c:strRef>
          </c:tx>
          <c:spPr>
            <a:ln w="28575" cap="rnd">
              <a:solidFill>
                <a:schemeClr val="tx2">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PT'!$C$3:$C$47</c:f>
              <c:numCache>
                <c:formatCode>#,##0</c:formatCode>
                <c:ptCount val="44"/>
                <c:pt idx="0">
                  <c:v>68.655000000000001</c:v>
                </c:pt>
                <c:pt idx="1">
                  <c:v>148.92499999999998</c:v>
                </c:pt>
                <c:pt idx="2">
                  <c:v>137.19499999999999</c:v>
                </c:pt>
                <c:pt idx="3">
                  <c:v>155.24999999999997</c:v>
                </c:pt>
                <c:pt idx="4">
                  <c:v>29.784999999999997</c:v>
                </c:pt>
                <c:pt idx="5">
                  <c:v>155.24999999999997</c:v>
                </c:pt>
                <c:pt idx="6">
                  <c:v>272.43499999999995</c:v>
                </c:pt>
                <c:pt idx="7">
                  <c:v>226.54999999999995</c:v>
                </c:pt>
                <c:pt idx="8">
                  <c:v>178.70999999999998</c:v>
                </c:pt>
                <c:pt idx="9">
                  <c:v>100.50999999999999</c:v>
                </c:pt>
                <c:pt idx="10">
                  <c:v>178.70999999999998</c:v>
                </c:pt>
                <c:pt idx="11">
                  <c:v>155.24999999999997</c:v>
                </c:pt>
                <c:pt idx="13">
                  <c:v>678.38499999999999</c:v>
                </c:pt>
                <c:pt idx="16">
                  <c:v>77.624999999999986</c:v>
                </c:pt>
                <c:pt idx="17">
                  <c:v>473.33999999999992</c:v>
                </c:pt>
                <c:pt idx="18">
                  <c:v>297.84999999999997</c:v>
                </c:pt>
                <c:pt idx="20">
                  <c:v>91.539999999999992</c:v>
                </c:pt>
                <c:pt idx="21">
                  <c:v>198.02999999999997</c:v>
                </c:pt>
                <c:pt idx="22">
                  <c:v>476.32999999999993</c:v>
                </c:pt>
                <c:pt idx="24">
                  <c:v>77.624999999999986</c:v>
                </c:pt>
                <c:pt idx="25">
                  <c:v>217.92499999999995</c:v>
                </c:pt>
                <c:pt idx="26">
                  <c:v>268.06499999999994</c:v>
                </c:pt>
                <c:pt idx="28">
                  <c:v>103.49999999999999</c:v>
                </c:pt>
                <c:pt idx="29">
                  <c:v>240.80999999999997</c:v>
                </c:pt>
                <c:pt idx="31">
                  <c:v>141.10499999999999</c:v>
                </c:pt>
                <c:pt idx="32">
                  <c:v>629.27999999999986</c:v>
                </c:pt>
                <c:pt idx="33">
                  <c:v>166.17499999999998</c:v>
                </c:pt>
                <c:pt idx="34">
                  <c:v>137.31</c:v>
                </c:pt>
                <c:pt idx="35">
                  <c:v>178.70999999999998</c:v>
                </c:pt>
                <c:pt idx="36">
                  <c:v>51.749999999999993</c:v>
                </c:pt>
                <c:pt idx="38">
                  <c:v>148.92499999999998</c:v>
                </c:pt>
                <c:pt idx="39">
                  <c:v>51.749999999999993</c:v>
                </c:pt>
                <c:pt idx="40">
                  <c:v>71.644999999999996</c:v>
                </c:pt>
                <c:pt idx="42">
                  <c:v>195.95999999999998</c:v>
                </c:pt>
                <c:pt idx="43">
                  <c:v>29.784999999999997</c:v>
                </c:pt>
              </c:numCache>
            </c:numRef>
          </c:val>
          <c:smooth val="0"/>
          <c:extLst>
            <c:ext xmlns:c16="http://schemas.microsoft.com/office/drawing/2014/chart" uri="{C3380CC4-5D6E-409C-BE32-E72D297353CC}">
              <c16:uniqueId val="{00000000-209E-41E8-8601-6FB27E9E5DCB}"/>
            </c:ext>
          </c:extLst>
        </c:ser>
        <c:ser>
          <c:idx val="1"/>
          <c:order val="1"/>
          <c:tx>
            <c:strRef>
              <c:f>'Total Sales PT'!$D$1:$D$2</c:f>
              <c:strCache>
                <c:ptCount val="1"/>
                <c:pt idx="0">
                  <c:v>Excelsa</c:v>
                </c:pt>
              </c:strCache>
            </c:strRef>
          </c:tx>
          <c:spPr>
            <a:ln w="28575" cap="rnd">
              <a:solidFill>
                <a:srgbClr val="FF9966"/>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PT'!$D$3:$D$47</c:f>
              <c:numCache>
                <c:formatCode>#,##0</c:formatCode>
                <c:ptCount val="44"/>
                <c:pt idx="0">
                  <c:v>111.78</c:v>
                </c:pt>
                <c:pt idx="2">
                  <c:v>230.92000000000002</c:v>
                </c:pt>
                <c:pt idx="3">
                  <c:v>512.32499999999993</c:v>
                </c:pt>
                <c:pt idx="5">
                  <c:v>626.17499999999995</c:v>
                </c:pt>
                <c:pt idx="6">
                  <c:v>204.92999999999995</c:v>
                </c:pt>
                <c:pt idx="9">
                  <c:v>96.254999999999995</c:v>
                </c:pt>
                <c:pt idx="10">
                  <c:v>63.249999999999993</c:v>
                </c:pt>
                <c:pt idx="11">
                  <c:v>444.01499999999987</c:v>
                </c:pt>
                <c:pt idx="13">
                  <c:v>227.24</c:v>
                </c:pt>
                <c:pt idx="14">
                  <c:v>62.099999999999994</c:v>
                </c:pt>
                <c:pt idx="15">
                  <c:v>252.99999999999997</c:v>
                </c:pt>
                <c:pt idx="16">
                  <c:v>472.88</c:v>
                </c:pt>
                <c:pt idx="17">
                  <c:v>165.71499999999997</c:v>
                </c:pt>
                <c:pt idx="18">
                  <c:v>31.624999999999996</c:v>
                </c:pt>
                <c:pt idx="21">
                  <c:v>254.60999999999999</c:v>
                </c:pt>
                <c:pt idx="22">
                  <c:v>111.78</c:v>
                </c:pt>
                <c:pt idx="23">
                  <c:v>171.35</c:v>
                </c:pt>
                <c:pt idx="24">
                  <c:v>31.624999999999996</c:v>
                </c:pt>
                <c:pt idx="25">
                  <c:v>139.72499999999999</c:v>
                </c:pt>
                <c:pt idx="26">
                  <c:v>194.80999999999997</c:v>
                </c:pt>
                <c:pt idx="27">
                  <c:v>147.08500000000001</c:v>
                </c:pt>
                <c:pt idx="30">
                  <c:v>189.74999999999997</c:v>
                </c:pt>
                <c:pt idx="31">
                  <c:v>111.78</c:v>
                </c:pt>
                <c:pt idx="32">
                  <c:v>83.835000000000008</c:v>
                </c:pt>
                <c:pt idx="33">
                  <c:v>187.45</c:v>
                </c:pt>
                <c:pt idx="34">
                  <c:v>297.84999999999997</c:v>
                </c:pt>
                <c:pt idx="37">
                  <c:v>55.89</c:v>
                </c:pt>
                <c:pt idx="38">
                  <c:v>102.46499999999997</c:v>
                </c:pt>
                <c:pt idx="39">
                  <c:v>164.56499999999997</c:v>
                </c:pt>
                <c:pt idx="40">
                  <c:v>126.49999999999999</c:v>
                </c:pt>
                <c:pt idx="41">
                  <c:v>359.37499999999994</c:v>
                </c:pt>
                <c:pt idx="42">
                  <c:v>158.12499999999997</c:v>
                </c:pt>
              </c:numCache>
            </c:numRef>
          </c:val>
          <c:smooth val="0"/>
          <c:extLst>
            <c:ext xmlns:c16="http://schemas.microsoft.com/office/drawing/2014/chart" uri="{C3380CC4-5D6E-409C-BE32-E72D297353CC}">
              <c16:uniqueId val="{00000001-209E-41E8-8601-6FB27E9E5DCB}"/>
            </c:ext>
          </c:extLst>
        </c:ser>
        <c:ser>
          <c:idx val="2"/>
          <c:order val="2"/>
          <c:tx>
            <c:strRef>
              <c:f>'Total Sales PT'!$E$1:$E$2</c:f>
              <c:strCache>
                <c:ptCount val="1"/>
                <c:pt idx="0">
                  <c:v>Liberica</c:v>
                </c:pt>
              </c:strCache>
            </c:strRef>
          </c:tx>
          <c:spPr>
            <a:ln w="28575" cap="rnd">
              <a:solidFill>
                <a:schemeClr val="accent6">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PT'!$E$3:$E$47</c:f>
              <c:numCache>
                <c:formatCode>#,##0</c:formatCode>
                <c:ptCount val="44"/>
                <c:pt idx="0">
                  <c:v>36.454999999999998</c:v>
                </c:pt>
                <c:pt idx="1">
                  <c:v>271.74499999999995</c:v>
                </c:pt>
                <c:pt idx="2">
                  <c:v>133.85999999999999</c:v>
                </c:pt>
                <c:pt idx="3">
                  <c:v>316.13499999999999</c:v>
                </c:pt>
                <c:pt idx="4">
                  <c:v>145.82</c:v>
                </c:pt>
                <c:pt idx="5">
                  <c:v>89.35499999999999</c:v>
                </c:pt>
                <c:pt idx="8">
                  <c:v>273.69999999999993</c:v>
                </c:pt>
                <c:pt idx="9">
                  <c:v>109.36499999999999</c:v>
                </c:pt>
                <c:pt idx="10">
                  <c:v>272.32</c:v>
                </c:pt>
                <c:pt idx="12">
                  <c:v>189.05999999999997</c:v>
                </c:pt>
                <c:pt idx="13">
                  <c:v>89.35499999999999</c:v>
                </c:pt>
                <c:pt idx="14">
                  <c:v>148.92499999999998</c:v>
                </c:pt>
                <c:pt idx="15">
                  <c:v>33.464999999999996</c:v>
                </c:pt>
                <c:pt idx="16">
                  <c:v>33.464999999999996</c:v>
                </c:pt>
                <c:pt idx="17">
                  <c:v>192.04999999999998</c:v>
                </c:pt>
                <c:pt idx="18">
                  <c:v>36.454999999999998</c:v>
                </c:pt>
                <c:pt idx="21">
                  <c:v>238.27999999999997</c:v>
                </c:pt>
                <c:pt idx="22">
                  <c:v>228.505</c:v>
                </c:pt>
                <c:pt idx="24">
                  <c:v>29.784999999999997</c:v>
                </c:pt>
                <c:pt idx="25">
                  <c:v>139.83999999999997</c:v>
                </c:pt>
                <c:pt idx="26">
                  <c:v>228.505</c:v>
                </c:pt>
                <c:pt idx="27">
                  <c:v>401.005</c:v>
                </c:pt>
                <c:pt idx="28">
                  <c:v>148.92499999999998</c:v>
                </c:pt>
                <c:pt idx="29">
                  <c:v>148.92499999999998</c:v>
                </c:pt>
                <c:pt idx="33">
                  <c:v>251.61999999999998</c:v>
                </c:pt>
                <c:pt idx="34">
                  <c:v>119.13999999999999</c:v>
                </c:pt>
                <c:pt idx="35">
                  <c:v>212.75</c:v>
                </c:pt>
                <c:pt idx="36">
                  <c:v>625.71499999999992</c:v>
                </c:pt>
                <c:pt idx="37">
                  <c:v>36.454999999999998</c:v>
                </c:pt>
                <c:pt idx="38">
                  <c:v>296.125</c:v>
                </c:pt>
                <c:pt idx="40">
                  <c:v>163.64499999999998</c:v>
                </c:pt>
                <c:pt idx="41">
                  <c:v>145.82</c:v>
                </c:pt>
                <c:pt idx="42">
                  <c:v>178.70999999999998</c:v>
                </c:pt>
              </c:numCache>
            </c:numRef>
          </c:val>
          <c:smooth val="0"/>
          <c:extLst>
            <c:ext xmlns:c16="http://schemas.microsoft.com/office/drawing/2014/chart" uri="{C3380CC4-5D6E-409C-BE32-E72D297353CC}">
              <c16:uniqueId val="{00000002-209E-41E8-8601-6FB27E9E5DCB}"/>
            </c:ext>
          </c:extLst>
        </c:ser>
        <c:ser>
          <c:idx val="3"/>
          <c:order val="3"/>
          <c:tx>
            <c:strRef>
              <c:f>'Total Sales PT'!$F$1:$F$2</c:f>
              <c:strCache>
                <c:ptCount val="1"/>
                <c:pt idx="0">
                  <c:v>Robusta</c:v>
                </c:pt>
              </c:strCache>
            </c:strRef>
          </c:tx>
          <c:spPr>
            <a:ln w="28575" cap="rnd">
              <a:solidFill>
                <a:schemeClr val="accent4">
                  <a:lumMod val="60000"/>
                  <a:lumOff val="40000"/>
                </a:schemeClr>
              </a:solidFill>
              <a:round/>
            </a:ln>
            <a:effectLst/>
          </c:spPr>
          <c:marker>
            <c:symbol val="none"/>
          </c:marker>
          <c:cat>
            <c:multiLvlStrRef>
              <c:f>'Total Sales PT'!$A$3:$B$47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PT'!$F$3:$F$47</c:f>
              <c:numCache>
                <c:formatCode>#,##0</c:formatCode>
                <c:ptCount val="44"/>
                <c:pt idx="1">
                  <c:v>41.169999999999995</c:v>
                </c:pt>
                <c:pt idx="3">
                  <c:v>54.969999999999992</c:v>
                </c:pt>
                <c:pt idx="5">
                  <c:v>219.76499999999999</c:v>
                </c:pt>
                <c:pt idx="6">
                  <c:v>123.50999999999999</c:v>
                </c:pt>
                <c:pt idx="7">
                  <c:v>68.655000000000001</c:v>
                </c:pt>
                <c:pt idx="8">
                  <c:v>361.55999999999995</c:v>
                </c:pt>
                <c:pt idx="11">
                  <c:v>130.52499999999998</c:v>
                </c:pt>
                <c:pt idx="12">
                  <c:v>27.484999999999996</c:v>
                </c:pt>
                <c:pt idx="13">
                  <c:v>357.30499999999995</c:v>
                </c:pt>
                <c:pt idx="14">
                  <c:v>137.31</c:v>
                </c:pt>
                <c:pt idx="15">
                  <c:v>196.76499999999999</c:v>
                </c:pt>
                <c:pt idx="16">
                  <c:v>41.169999999999995</c:v>
                </c:pt>
                <c:pt idx="17">
                  <c:v>132.82499999999999</c:v>
                </c:pt>
                <c:pt idx="18">
                  <c:v>247.01999999999995</c:v>
                </c:pt>
                <c:pt idx="19">
                  <c:v>41.169999999999995</c:v>
                </c:pt>
                <c:pt idx="20">
                  <c:v>155.70999999999998</c:v>
                </c:pt>
                <c:pt idx="21">
                  <c:v>109.93999999999998</c:v>
                </c:pt>
                <c:pt idx="22">
                  <c:v>27.484999999999996</c:v>
                </c:pt>
                <c:pt idx="23">
                  <c:v>45.769999999999996</c:v>
                </c:pt>
                <c:pt idx="24">
                  <c:v>91.539999999999992</c:v>
                </c:pt>
                <c:pt idx="27">
                  <c:v>82.339999999999989</c:v>
                </c:pt>
                <c:pt idx="28">
                  <c:v>192.39499999999995</c:v>
                </c:pt>
                <c:pt idx="29">
                  <c:v>61.754999999999995</c:v>
                </c:pt>
                <c:pt idx="30">
                  <c:v>109.93999999999998</c:v>
                </c:pt>
                <c:pt idx="31">
                  <c:v>196.76499999999999</c:v>
                </c:pt>
                <c:pt idx="32">
                  <c:v>109.93999999999998</c:v>
                </c:pt>
                <c:pt idx="33">
                  <c:v>91.539999999999992</c:v>
                </c:pt>
                <c:pt idx="34">
                  <c:v>68.655000000000001</c:v>
                </c:pt>
                <c:pt idx="35">
                  <c:v>137.42499999999998</c:v>
                </c:pt>
                <c:pt idx="36">
                  <c:v>45.769999999999996</c:v>
                </c:pt>
                <c:pt idx="38">
                  <c:v>288.4199999999999</c:v>
                </c:pt>
                <c:pt idx="39">
                  <c:v>102.92499999999998</c:v>
                </c:pt>
                <c:pt idx="40">
                  <c:v>164.67999999999998</c:v>
                </c:pt>
                <c:pt idx="41">
                  <c:v>308.89</c:v>
                </c:pt>
                <c:pt idx="42">
                  <c:v>45.769999999999996</c:v>
                </c:pt>
              </c:numCache>
            </c:numRef>
          </c:val>
          <c:smooth val="0"/>
          <c:extLst>
            <c:ext xmlns:c16="http://schemas.microsoft.com/office/drawing/2014/chart" uri="{C3380CC4-5D6E-409C-BE32-E72D297353CC}">
              <c16:uniqueId val="{00000003-209E-41E8-8601-6FB27E9E5DCB}"/>
            </c:ext>
          </c:extLst>
        </c:ser>
        <c:dLbls>
          <c:showLegendKey val="0"/>
          <c:showVal val="0"/>
          <c:showCatName val="0"/>
          <c:showSerName val="0"/>
          <c:showPercent val="0"/>
          <c:showBubbleSize val="0"/>
        </c:dLbls>
        <c:smooth val="0"/>
        <c:axId val="7210719"/>
        <c:axId val="7209759"/>
      </c:lineChart>
      <c:catAx>
        <c:axId val="72107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09759"/>
        <c:crosses val="autoZero"/>
        <c:auto val="1"/>
        <c:lblAlgn val="ctr"/>
        <c:lblOffset val="100"/>
        <c:noMultiLvlLbl val="0"/>
      </c:catAx>
      <c:valAx>
        <c:axId val="7209759"/>
        <c:scaling>
          <c:orientation val="minMax"/>
        </c:scaling>
        <c:delete val="0"/>
        <c:axPos val="l"/>
        <c:majorGridlines>
          <c:spPr>
            <a:ln w="9525" cap="flat" cmpd="sng" algn="ctr">
              <a:solidFill>
                <a:srgbClr val="FFFFCC"/>
              </a:solidFill>
              <a:round/>
            </a:ln>
            <a:effectLst/>
          </c:spPr>
        </c:majorGridlines>
        <c:title>
          <c:tx>
            <c:rich>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664C3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crossAx val="7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664C3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3A17F"/>
    </a:solidFill>
    <a:ln w="9525" cap="flat" cmpd="sng" algn="ctr">
      <a:solidFill>
        <a:schemeClr val="tx1">
          <a:lumMod val="15000"/>
          <a:lumOff val="85000"/>
        </a:schemeClr>
      </a:solidFill>
      <a:round/>
    </a:ln>
    <a:effectLst/>
  </c:spPr>
  <c:txPr>
    <a:bodyPr/>
    <a:lstStyle/>
    <a:p>
      <a:pPr>
        <a:defRPr>
          <a:solidFill>
            <a:srgbClr val="664C3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1228723</xdr:colOff>
      <xdr:row>5</xdr:row>
      <xdr:rowOff>4761</xdr:rowOff>
    </xdr:from>
    <xdr:to>
      <xdr:col>16</xdr:col>
      <xdr:colOff>552450</xdr:colOff>
      <xdr:row>26</xdr:row>
      <xdr:rowOff>0</xdr:rowOff>
    </xdr:to>
    <xdr:graphicFrame macro="">
      <xdr:nvGraphicFramePr>
        <xdr:cNvPr id="2" name="Chart 1">
          <a:extLst>
            <a:ext uri="{FF2B5EF4-FFF2-40B4-BE49-F238E27FC236}">
              <a16:creationId xmlns:a16="http://schemas.microsoft.com/office/drawing/2014/main" id="{103CDB76-8D24-D67B-338F-A3E4BEE150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1219199</xdr:colOff>
      <xdr:row>26</xdr:row>
      <xdr:rowOff>133350</xdr:rowOff>
    </xdr:from>
    <xdr:to>
      <xdr:col>16</xdr:col>
      <xdr:colOff>514349</xdr:colOff>
      <xdr:row>33</xdr:row>
      <xdr:rowOff>171450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6C0C498A-6792-ACD2-FF16-8332813469C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562849" y="5086350"/>
              <a:ext cx="68675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180975</xdr:colOff>
      <xdr:row>10</xdr:row>
      <xdr:rowOff>152401</xdr:rowOff>
    </xdr:from>
    <xdr:to>
      <xdr:col>6</xdr:col>
      <xdr:colOff>676275</xdr:colOff>
      <xdr:row>15</xdr:row>
      <xdr:rowOff>114301</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74D1F240-8B8C-E3DE-04F0-FC67AFCAABF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524625" y="20574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257175</xdr:colOff>
      <xdr:row>11</xdr:row>
      <xdr:rowOff>19050</xdr:rowOff>
    </xdr:from>
    <xdr:to>
      <xdr:col>12</xdr:col>
      <xdr:colOff>257175</xdr:colOff>
      <xdr:row>14</xdr:row>
      <xdr:rowOff>104775</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76FDD2BF-1D65-B6AD-39B6-741A84320BF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906000" y="2114550"/>
              <a:ext cx="182880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200025</xdr:colOff>
      <xdr:row>8</xdr:row>
      <xdr:rowOff>76200</xdr:rowOff>
    </xdr:from>
    <xdr:to>
      <xdr:col>11</xdr:col>
      <xdr:colOff>200025</xdr:colOff>
      <xdr:row>21</xdr:row>
      <xdr:rowOff>123825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7108CF94-7037-E92E-AB0B-A6A2D87E1FE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239250" y="1600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xdr:colOff>
      <xdr:row>6</xdr:row>
      <xdr:rowOff>42862</xdr:rowOff>
    </xdr:from>
    <xdr:to>
      <xdr:col>5</xdr:col>
      <xdr:colOff>352425</xdr:colOff>
      <xdr:row>20</xdr:row>
      <xdr:rowOff>119062</xdr:rowOff>
    </xdr:to>
    <xdr:graphicFrame macro="">
      <xdr:nvGraphicFramePr>
        <xdr:cNvPr id="7" name="Chart 6">
          <a:extLst>
            <a:ext uri="{FF2B5EF4-FFF2-40B4-BE49-F238E27FC236}">
              <a16:creationId xmlns:a16="http://schemas.microsoft.com/office/drawing/2014/main" id="{E0AFC210-3575-CAE0-B39F-C0C7DA3C5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447674</xdr:colOff>
      <xdr:row>4</xdr:row>
      <xdr:rowOff>109537</xdr:rowOff>
    </xdr:from>
    <xdr:to>
      <xdr:col>9</xdr:col>
      <xdr:colOff>57150</xdr:colOff>
      <xdr:row>18</xdr:row>
      <xdr:rowOff>185737</xdr:rowOff>
    </xdr:to>
    <xdr:graphicFrame macro="">
      <xdr:nvGraphicFramePr>
        <xdr:cNvPr id="2" name="Chart 1">
          <a:extLst>
            <a:ext uri="{FF2B5EF4-FFF2-40B4-BE49-F238E27FC236}">
              <a16:creationId xmlns:a16="http://schemas.microsoft.com/office/drawing/2014/main" id="{DEC10181-0438-411C-905A-EF4F16B7E4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47625</xdr:rowOff>
    </xdr:from>
    <xdr:to>
      <xdr:col>26</xdr:col>
      <xdr:colOff>0</xdr:colOff>
      <xdr:row>4</xdr:row>
      <xdr:rowOff>0</xdr:rowOff>
    </xdr:to>
    <xdr:sp macro="" textlink="">
      <xdr:nvSpPr>
        <xdr:cNvPr id="2" name="Rectangle 1">
          <a:extLst>
            <a:ext uri="{FF2B5EF4-FFF2-40B4-BE49-F238E27FC236}">
              <a16:creationId xmlns:a16="http://schemas.microsoft.com/office/drawing/2014/main" id="{A9E209E6-31EF-0FCB-3645-914F6C739BF8}"/>
            </a:ext>
          </a:extLst>
        </xdr:cNvPr>
        <xdr:cNvSpPr/>
      </xdr:nvSpPr>
      <xdr:spPr>
        <a:xfrm>
          <a:off x="112059" y="47625"/>
          <a:ext cx="15127941" cy="579904"/>
        </a:xfrm>
        <a:prstGeom prst="rect">
          <a:avLst/>
        </a:prstGeom>
        <a:solidFill>
          <a:srgbClr val="C3A17F"/>
        </a:solidFill>
        <a:ln>
          <a:solidFill>
            <a:srgbClr val="664C3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kern="1200">
              <a:solidFill>
                <a:srgbClr val="FFFFCC"/>
              </a:solidFill>
            </a:rPr>
            <a:t>COFFEE SALES DASHBOARD	</a:t>
          </a:r>
        </a:p>
      </xdr:txBody>
    </xdr:sp>
    <xdr:clientData/>
  </xdr:twoCellAnchor>
  <xdr:twoCellAnchor>
    <xdr:from>
      <xdr:col>1</xdr:col>
      <xdr:colOff>2240</xdr:colOff>
      <xdr:row>15</xdr:row>
      <xdr:rowOff>112059</xdr:rowOff>
    </xdr:from>
    <xdr:to>
      <xdr:col>14</xdr:col>
      <xdr:colOff>504265</xdr:colOff>
      <xdr:row>41</xdr:row>
      <xdr:rowOff>0</xdr:rowOff>
    </xdr:to>
    <xdr:graphicFrame macro="">
      <xdr:nvGraphicFramePr>
        <xdr:cNvPr id="3" name="Chart 2">
          <a:extLst>
            <a:ext uri="{FF2B5EF4-FFF2-40B4-BE49-F238E27FC236}">
              <a16:creationId xmlns:a16="http://schemas.microsoft.com/office/drawing/2014/main" id="{DC207AFA-9EF7-4058-AAC7-B92DD2673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89647</xdr:rowOff>
    </xdr:from>
    <xdr:to>
      <xdr:col>16</xdr:col>
      <xdr:colOff>409575</xdr:colOff>
      <xdr:row>14</xdr:row>
      <xdr:rowOff>179294</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C72E1E07-928A-47D4-832D-ED909845DAD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2059" y="717176"/>
              <a:ext cx="9486340" cy="199464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515470</xdr:colOff>
      <xdr:row>9</xdr:row>
      <xdr:rowOff>134471</xdr:rowOff>
    </xdr:from>
    <xdr:to>
      <xdr:col>21</xdr:col>
      <xdr:colOff>228600</xdr:colOff>
      <xdr:row>15</xdr:row>
      <xdr:rowOff>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2E119BBC-E6E4-4840-BA9B-82D676B96EC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704294" y="1714500"/>
              <a:ext cx="2738718" cy="1008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515470</xdr:colOff>
      <xdr:row>4</xdr:row>
      <xdr:rowOff>89647</xdr:rowOff>
    </xdr:from>
    <xdr:to>
      <xdr:col>25</xdr:col>
      <xdr:colOff>600075</xdr:colOff>
      <xdr:row>9</xdr:row>
      <xdr:rowOff>67236</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46EBDF28-A80E-42CB-945D-77E85BAB3C5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704294" y="717176"/>
              <a:ext cx="5530663" cy="9300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291353</xdr:colOff>
      <xdr:row>9</xdr:row>
      <xdr:rowOff>134471</xdr:rowOff>
    </xdr:from>
    <xdr:to>
      <xdr:col>26</xdr:col>
      <xdr:colOff>0</xdr:colOff>
      <xdr:row>15</xdr:row>
      <xdr:rowOff>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D8EC2406-DD6B-43CB-8CE1-98CC5FCBD25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505765" y="1714500"/>
              <a:ext cx="2734235" cy="1008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15</xdr:row>
      <xdr:rowOff>44824</xdr:rowOff>
    </xdr:from>
    <xdr:to>
      <xdr:col>26</xdr:col>
      <xdr:colOff>0</xdr:colOff>
      <xdr:row>27</xdr:row>
      <xdr:rowOff>190499</xdr:rowOff>
    </xdr:to>
    <xdr:graphicFrame macro="">
      <xdr:nvGraphicFramePr>
        <xdr:cNvPr id="8" name="Chart 7">
          <a:extLst>
            <a:ext uri="{FF2B5EF4-FFF2-40B4-BE49-F238E27FC236}">
              <a16:creationId xmlns:a16="http://schemas.microsoft.com/office/drawing/2014/main" id="{DD89A3F5-D041-4C9A-A838-7ABE884BD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28</xdr:row>
      <xdr:rowOff>56031</xdr:rowOff>
    </xdr:from>
    <xdr:to>
      <xdr:col>26</xdr:col>
      <xdr:colOff>0</xdr:colOff>
      <xdr:row>41</xdr:row>
      <xdr:rowOff>1</xdr:rowOff>
    </xdr:to>
    <xdr:graphicFrame macro="">
      <xdr:nvGraphicFramePr>
        <xdr:cNvPr id="9" name="Chart 8">
          <a:extLst>
            <a:ext uri="{FF2B5EF4-FFF2-40B4-BE49-F238E27FC236}">
              <a16:creationId xmlns:a16="http://schemas.microsoft.com/office/drawing/2014/main" id="{B46ABC11-12AB-498F-BFA0-49748308D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2240</xdr:colOff>
      <xdr:row>15</xdr:row>
      <xdr:rowOff>67236</xdr:rowOff>
    </xdr:from>
    <xdr:to>
      <xdr:col>14</xdr:col>
      <xdr:colOff>504265</xdr:colOff>
      <xdr:row>40</xdr:row>
      <xdr:rowOff>145677</xdr:rowOff>
    </xdr:to>
    <xdr:graphicFrame macro="">
      <xdr:nvGraphicFramePr>
        <xdr:cNvPr id="10" name="Chart 9">
          <a:extLst>
            <a:ext uri="{FF2B5EF4-FFF2-40B4-BE49-F238E27FC236}">
              <a16:creationId xmlns:a16="http://schemas.microsoft.com/office/drawing/2014/main" id="{00CE2122-0590-064E-B99D-83D0903B7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13445</xdr:colOff>
      <xdr:row>15</xdr:row>
      <xdr:rowOff>44824</xdr:rowOff>
    </xdr:from>
    <xdr:to>
      <xdr:col>14</xdr:col>
      <xdr:colOff>549087</xdr:colOff>
      <xdr:row>41</xdr:row>
      <xdr:rowOff>0</xdr:rowOff>
    </xdr:to>
    <xdr:graphicFrame macro="">
      <xdr:nvGraphicFramePr>
        <xdr:cNvPr id="13" name="Chart 12">
          <a:extLst>
            <a:ext uri="{FF2B5EF4-FFF2-40B4-BE49-F238E27FC236}">
              <a16:creationId xmlns:a16="http://schemas.microsoft.com/office/drawing/2014/main" id="{BF4191F2-FAB9-1916-DD2D-3F389FE1F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nwu yu" refreshedDate="45608.863573495371" createdVersion="8" refreshedVersion="8" minRefreshableVersion="3" recordCount="1000" xr:uid="{E92FF83D-9D3A-4F3D-9A7E-360F9801C02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62139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BF1EF6-4DF5-4FC9-94E8-B4BE2AAF3B53}"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A1:G47"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h="1" x="3"/>
        <item h="1" x="1"/>
        <item h="1"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1" numFmtId="3"/>
  </dataFields>
  <chartFormats count="1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1" format="12" series="1">
      <pivotArea type="data" outline="0" fieldPosition="0">
        <references count="2">
          <reference field="4294967294" count="1" selected="0">
            <x v="0"/>
          </reference>
          <reference field="13" count="1" selected="0">
            <x v="0"/>
          </reference>
        </references>
      </pivotArea>
    </chartFormat>
    <chartFormat chart="11"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2"/>
          </reference>
        </references>
      </pivotArea>
    </chartFormat>
    <chartFormat chart="11" format="15" series="1">
      <pivotArea type="data" outline="0" fieldPosition="0">
        <references count="2">
          <reference field="4294967294" count="1" selected="0">
            <x v="0"/>
          </reference>
          <reference field="13" count="1" selected="0">
            <x v="3"/>
          </reference>
        </references>
      </pivotArea>
    </chartFormat>
    <chartFormat chart="12" format="16" series="1">
      <pivotArea type="data" outline="0" fieldPosition="0">
        <references count="2">
          <reference field="4294967294" count="1" selected="0">
            <x v="0"/>
          </reference>
          <reference field="13" count="1" selected="0">
            <x v="0"/>
          </reference>
        </references>
      </pivotArea>
    </chartFormat>
    <chartFormat chart="12" format="17" series="1">
      <pivotArea type="data" outline="0" fieldPosition="0">
        <references count="2">
          <reference field="4294967294" count="1" selected="0">
            <x v="0"/>
          </reference>
          <reference field="13" count="1" selected="0">
            <x v="1"/>
          </reference>
        </references>
      </pivotArea>
    </chartFormat>
    <chartFormat chart="12" format="18" series="1">
      <pivotArea type="data" outline="0" fieldPosition="0">
        <references count="2">
          <reference field="4294967294" count="1" selected="0">
            <x v="0"/>
          </reference>
          <reference field="13" count="1" selected="0">
            <x v="2"/>
          </reference>
        </references>
      </pivotArea>
    </chartFormat>
    <chartFormat chart="12"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AA7D99-4D6C-489B-99B8-3E94D6A70F0B}"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1:B5"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h="1"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67"/>
  </dataFields>
  <chartFormats count="12">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7" count="1" selected="0">
            <x v="1"/>
          </reference>
        </references>
      </pivotArea>
    </chartFormat>
    <chartFormat chart="14" format="8">
      <pivotArea type="data" outline="0" fieldPosition="0">
        <references count="2">
          <reference field="4294967294" count="1" selected="0">
            <x v="0"/>
          </reference>
          <reference field="7"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1"/>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7" count="1" selected="0">
            <x v="1"/>
          </reference>
        </references>
      </pivotArea>
    </chartFormat>
    <chartFormat chart="16" format="14">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2AD210-FA96-4753-ADE4-8DED135531F3}" name="Total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1:B11"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h="1"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0">
    <i>
      <x v="289"/>
    </i>
    <i>
      <x v="518"/>
    </i>
    <i>
      <x v="826"/>
    </i>
    <i>
      <x v="639"/>
    </i>
    <i>
      <x v="218"/>
    </i>
    <i>
      <x v="785"/>
    </i>
    <i>
      <x v="20"/>
    </i>
    <i>
      <x v="28"/>
    </i>
    <i>
      <x v="125"/>
    </i>
    <i t="grand">
      <x/>
    </i>
  </rowItems>
  <colItems count="1">
    <i/>
  </colItems>
  <dataFields count="1">
    <dataField name="Sum of Sales" fld="12" baseField="7" baseItem="0" numFmtId="167"/>
  </dataFields>
  <chartFormats count="8">
    <chartFormat chart="6"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1B62CC0-946C-49EF-BA7A-E93B57D9B2CA}" sourceName="Size">
  <pivotTables>
    <pivotTable tabId="18" name="Total Sales"/>
    <pivotTable tabId="21" name="Total Sales"/>
    <pivotTable tabId="22" name="Total Sales"/>
  </pivotTables>
  <data>
    <tabular pivotCacheId="2062139095">
      <items count="4">
        <i x="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3245F24-31E8-4AF2-AC76-BF3F15FD2B27}" sourceName="Roast Type Name">
  <pivotTables>
    <pivotTable tabId="18" name="Total Sales"/>
    <pivotTable tabId="21" name="Total Sales"/>
    <pivotTable tabId="22" name="Total Sales"/>
  </pivotTables>
  <data>
    <tabular pivotCacheId="20621390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392C89B-5F6E-40B8-A66D-901CEFDC5D85}" sourceName="Loyalty Card">
  <pivotTables>
    <pivotTable tabId="18" name="Total Sales"/>
    <pivotTable tabId="21" name="Total Sales"/>
    <pivotTable tabId="22" name="Total Sales"/>
  </pivotTables>
  <data>
    <tabular pivotCacheId="20621390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C4DCD6C-08AD-4319-AB50-0F9B9C8F8374}" cache="Slicer_Size" caption="Size" columnCount="2" rowHeight="241300"/>
  <slicer name="Roast Type Name" xr10:uid="{A0BC062C-12BD-46AF-B135-73B29F4CA111}" cache="Slicer_Roast_Type_Name" caption="Roast Type Name" columnCount="3" rowHeight="241300"/>
  <slicer name="Loyalty Card" xr10:uid="{CE3EF4CC-A087-4FF2-B50D-6DABF01D5E4E}"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7A7EC389-3853-4B13-BEF2-47031B92F6E3}" cache="Slicer_Size" caption="Size" columnCount="2" rowHeight="241300"/>
  <slicer name="Roast Type Name 1" xr10:uid="{A209BA0A-B7E3-4BE5-A659-2BF53B28DC10}" cache="Slicer_Roast_Type_Name" caption="Roast Type Name" columnCount="3" rowHeight="241300"/>
  <slicer name="Loyalty Card 1" xr10:uid="{75286BFE-B926-4FBD-A42A-F60891906CD5}"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B24BFD-39A9-437F-A5FF-03B3A4C64EA2}" name="Orders" displayName="Orders" ref="A1:P1001" totalsRowShown="0">
  <autoFilter ref="A1:P1001" xr:uid="{FCB24BFD-39A9-437F-A5FF-03B3A4C64EA2}"/>
  <tableColumns count="16">
    <tableColumn id="1" xr3:uid="{505281B8-07C6-4A35-BB23-3250332F3E1D}" name="Order ID" dataDxfId="10"/>
    <tableColumn id="2" xr3:uid="{DA6FFDD1-7E38-403D-879A-EE7639DDBCBE}" name="Order Date" dataDxfId="9"/>
    <tableColumn id="3" xr3:uid="{D18FA25F-2C28-43F3-A662-D19D5FAAAC1F}" name="Customer ID" dataDxfId="8"/>
    <tableColumn id="4" xr3:uid="{49F756CE-97D4-4D8D-B25C-592581E04CAD}" name="Product ID"/>
    <tableColumn id="5" xr3:uid="{D3A8E0C4-34B0-44EE-89A3-44A09F3E759C}" name="Quantity" dataDxfId="7"/>
    <tableColumn id="6" xr3:uid="{273DE644-83A7-499D-B453-81F3491BD9C0}" name="Customer Name" dataDxfId="6">
      <calculatedColumnFormula>_xlfn.XLOOKUP(C2, customers!$A$1:$A$1001,customers!$B$1:$B$1001,,0)</calculatedColumnFormula>
    </tableColumn>
    <tableColumn id="7" xr3:uid="{B9D9F746-F8CF-4BDC-9793-3D588FB96CB5}" name="Email" dataDxfId="5">
      <calculatedColumnFormula>IF(_xlfn.XLOOKUP(C2,customers!$A$1:$A$1001,customers!$C$1:$C$1001,,0)=0,"",_xlfn.XLOOKUP(C2,customers!$A$1:$A$1001,customers!$C$1:$C$1001,,0))</calculatedColumnFormula>
    </tableColumn>
    <tableColumn id="8" xr3:uid="{420AC528-495B-4EC4-AA50-6226E44CFDA7}" name="Country" dataDxfId="4">
      <calculatedColumnFormula>_xlfn.XLOOKUP(C2,customers!$A$1:$A$1001,customers!$G$1:$G$1001,,0)</calculatedColumnFormula>
    </tableColumn>
    <tableColumn id="9" xr3:uid="{C8C84C19-8D98-4778-AAAA-C0360E7A873C}" name="Coffee Type">
      <calculatedColumnFormula>INDEX(products!$A$1:$G$49, MATCH(orders!$D2,products!$A$1:$A$49,0),MATCH(orders!I$1,products!$A$1:$G$1,0))</calculatedColumnFormula>
    </tableColumn>
    <tableColumn id="10" xr3:uid="{3891965E-38AF-4390-93CB-0F1EB163401A}" name="Roast Type">
      <calculatedColumnFormula>INDEX(products!$A$1:$G$49, MATCH(orders!$D2,products!$A$1:$A$49,0),MATCH(orders!J$1,products!$A$1:$G$1,0))</calculatedColumnFormula>
    </tableColumn>
    <tableColumn id="11" xr3:uid="{50F5A3D5-CB37-4EAC-81BA-DBA684D70309}" name="Size" dataDxfId="3">
      <calculatedColumnFormula>INDEX(products!$A$1:$G$49, MATCH(orders!$D2,products!$A$1:$A$49,0),MATCH(orders!K$1,products!$A$1:$G$1,0))</calculatedColumnFormula>
    </tableColumn>
    <tableColumn id="12" xr3:uid="{7B868282-478C-4FD1-84C1-47AB6FF62C01}" name="Unit Price" dataDxfId="2" dataCellStyle="Currency">
      <calculatedColumnFormula>INDEX(products!$A$1:$G$49, MATCH(orders!$D2,products!$A$1:$A$49,0),MATCH(orders!L$1,products!$A$1:$G$1,0))</calculatedColumnFormula>
    </tableColumn>
    <tableColumn id="13" xr3:uid="{6BD0F60F-2A6A-4893-B304-582D633C0494}" name="Sales" dataDxfId="1" dataCellStyle="Currency">
      <calculatedColumnFormula>L2*E2</calculatedColumnFormula>
    </tableColumn>
    <tableColumn id="14" xr3:uid="{17C11D6D-87B2-42B1-82E7-5E12B45D564A}" name="Coffee Type Name">
      <calculatedColumnFormula>IF(I2="Rob","Robusta",IF(I2="Exc","Excelsa", IF(I2="Ara","Arabica",IF(I2="Lib","Liberica",""))))</calculatedColumnFormula>
    </tableColumn>
    <tableColumn id="15" xr3:uid="{FFC529BE-484C-49DB-83A6-2A086F8964B8}" name="Roast Type Name">
      <calculatedColumnFormula>IF(J2="M","Medium", IF(J2="L","Light", IF(J2="D","Dark","")))</calculatedColumnFormula>
    </tableColumn>
    <tableColumn id="16" xr3:uid="{D31269B6-BE86-4D2B-BC09-B50213B080D5}" name="Loyalty Card" dataDxfId="0">
      <calculatedColumnFormula>_xlfn.XLOOKUP(Orders[[#This Row],[Customer ID]],customers!$A$1:$A$1001,customers!$I$1:$I$1001,,0)</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BF5623C-0E1C-411F-91AA-29A27ECCA6B5}" sourceName="Order Date">
  <pivotTables>
    <pivotTable tabId="18" name="Total Sales"/>
    <pivotTable tabId="21" name="Total Sales"/>
    <pivotTable tabId="22" name="Total Sales"/>
  </pivotTables>
  <state minimalRefreshVersion="6" lastRefreshVersion="6" pivotCacheId="206213909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E405897-C9ED-4B28-8E07-1EB67D83E7BA}" cache="NativeTimeline_Order_Date" caption="Order Date" level="2" selectionLevel="2" scrollPosition="2019-01-01T00:00:00" style="Brown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E048171-366B-48A7-9211-368F8D9BF58E}" cache="NativeTimeline_Order_Date" caption="Order Date" level="2" selectionLevel="2" scrollPosition="2019-01-01T00:00:00" style="Brown Timeline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7" customWidth="1"/>
    <col min="7" max="7" width="39.42578125" bestFit="1" customWidth="1"/>
    <col min="8" max="8" width="12.85546875" bestFit="1" customWidth="1"/>
    <col min="9" max="9" width="13.140625" customWidth="1"/>
    <col min="10" max="10" width="12.42578125" customWidth="1"/>
    <col min="11" max="11" width="6.28515625" bestFit="1" customWidth="1"/>
    <col min="12" max="12" width="12.5703125" customWidth="1"/>
    <col min="13" max="13" width="9.5703125" bestFit="1" customWidth="1"/>
    <col min="14" max="14" width="18.85546875" customWidth="1"/>
    <col min="15" max="15" width="18.140625" customWidth="1"/>
    <col min="16" max="16" width="13.28515625" customWidth="1"/>
  </cols>
  <sheetData>
    <row r="1" spans="1:16" x14ac:dyDescent="0.25">
      <c r="A1" s="2" t="s">
        <v>0</v>
      </c>
      <c r="B1" s="3" t="s">
        <v>1</v>
      </c>
      <c r="C1" s="2" t="s">
        <v>3</v>
      </c>
      <c r="D1" s="2" t="s">
        <v>11</v>
      </c>
      <c r="E1" s="2" t="s">
        <v>14</v>
      </c>
      <c r="F1" s="2" t="s">
        <v>4</v>
      </c>
      <c r="G1" s="2" t="s">
        <v>2</v>
      </c>
      <c r="H1" s="2" t="s">
        <v>7</v>
      </c>
      <c r="I1" s="2" t="s">
        <v>9</v>
      </c>
      <c r="J1" s="2" t="s">
        <v>10</v>
      </c>
      <c r="K1" s="4" t="s">
        <v>12</v>
      </c>
      <c r="L1" s="6" t="s">
        <v>13</v>
      </c>
      <c r="M1" s="6" t="s">
        <v>15</v>
      </c>
      <c r="N1" s="2" t="s">
        <v>6196</v>
      </c>
      <c r="O1" s="2" t="s">
        <v>6197</v>
      </c>
      <c r="P1" s="10" t="s">
        <v>6189</v>
      </c>
    </row>
    <row r="2" spans="1:16" x14ac:dyDescent="0.25">
      <c r="A2" s="2" t="s">
        <v>490</v>
      </c>
      <c r="B2" s="3">
        <v>43713</v>
      </c>
      <c r="C2" s="2" t="s">
        <v>491</v>
      </c>
      <c r="D2" t="s">
        <v>6138</v>
      </c>
      <c r="E2" s="2">
        <v>2</v>
      </c>
      <c r="F2" s="2" t="str">
        <f>_xlfn.XLOOKUP(C2, 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5">
        <f>INDEX(products!$A$1:$G$49, MATCH(orders!$D2,products!$A$1:$A$49,0),MATCH(orders!K$1,products!$A$1:$G$1,0))</f>
        <v>1</v>
      </c>
      <c r="L2" s="7">
        <f>INDEX(products!$A$1:$G$49, MATCH(orders!$D2,products!$A$1:$A$49,0),MATCH(orders!L$1,products!$A$1:$G$1,0))</f>
        <v>9.9499999999999993</v>
      </c>
      <c r="M2" s="7">
        <f>L2*E2</f>
        <v>19.899999999999999</v>
      </c>
      <c r="N2" t="str">
        <f>IF(I2="Rob","Robusta",IF(I2="Exc","Excelsa", IF(I2="Ara","Arabica",IF(I2="Lib","Liberica",""))))</f>
        <v>Robusta</v>
      </c>
      <c r="O2" t="str">
        <f>IF(J2="M","Medium", IF(J2="L","Light", IF(J2="D","Dark","")))</f>
        <v>Medium</v>
      </c>
      <c r="P2" t="str">
        <f>_xlfn.XLOOKUP(Orders[[#This Row],[Customer ID]],customers!$A$1:$A$1001,customers!$I$1:$I$1001,,0)</f>
        <v>Yes</v>
      </c>
    </row>
    <row r="3" spans="1:16" x14ac:dyDescent="0.25">
      <c r="A3" s="2" t="s">
        <v>490</v>
      </c>
      <c r="B3" s="3">
        <v>43713</v>
      </c>
      <c r="C3" s="2" t="s">
        <v>491</v>
      </c>
      <c r="D3" t="s">
        <v>6139</v>
      </c>
      <c r="E3" s="2">
        <v>5</v>
      </c>
      <c r="F3" s="2" t="str">
        <f>_xlfn.XLOOKUP(C3, 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5">
        <f>INDEX(products!$A$1:$G$49, MATCH(orders!$D3,products!$A$1:$A$49,0),MATCH(orders!K$1,products!$A$1:$G$1,0))</f>
        <v>0.5</v>
      </c>
      <c r="L3" s="7">
        <f>INDEX(products!$A$1:$G$49, MATCH(orders!$D3,products!$A$1:$A$49,0),MATCH(orders!L$1,products!$A$1:$G$1,0))</f>
        <v>8.25</v>
      </c>
      <c r="M3" s="7">
        <f t="shared" ref="M3:M66" si="0">L3*E3</f>
        <v>41.25</v>
      </c>
      <c r="N3" t="str">
        <f t="shared" ref="N3:N66" si="1">IF(I3="Rob","Robusta",IF(I3="Exc","Excelsa", IF(I3="Ara","Arabica",IF(I3="Lib","Liberica",""))))</f>
        <v>Excelsa</v>
      </c>
      <c r="O3" t="str">
        <f t="shared" ref="O3:O66" si="2">IF(J3="M","Medium", IF(J3="L","Light", IF(J3="D","Dark","")))</f>
        <v>Medium</v>
      </c>
      <c r="P3" t="str">
        <f>_xlfn.XLOOKUP(Orders[[#This Row],[Customer ID]],customers!$A$1:$A$1001,customers!$I$1:$I$1001,,0)</f>
        <v>Yes</v>
      </c>
    </row>
    <row r="4" spans="1:16" x14ac:dyDescent="0.25">
      <c r="A4" s="2" t="s">
        <v>501</v>
      </c>
      <c r="B4" s="3">
        <v>44364</v>
      </c>
      <c r="C4" s="2" t="s">
        <v>502</v>
      </c>
      <c r="D4" t="s">
        <v>6140</v>
      </c>
      <c r="E4" s="2">
        <v>1</v>
      </c>
      <c r="F4" s="2" t="str">
        <f>_xlfn.XLOOKUP(C4, 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5">
        <f>INDEX(products!$A$1:$G$49, MATCH(orders!$D4,products!$A$1:$A$49,0),MATCH(orders!K$1,products!$A$1:$G$1,0))</f>
        <v>1</v>
      </c>
      <c r="L4" s="7">
        <f>INDEX(products!$A$1:$G$49, MATCH(orders!$D4,products!$A$1:$A$49,0),MATCH(orders!L$1,products!$A$1:$G$1,0))</f>
        <v>12.95</v>
      </c>
      <c r="M4" s="7">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 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MATCH(orders!$D5,products!$A$1:$A$49,0),MATCH(orders!I$1,products!$A$1:$G$1,0))</f>
        <v>Exc</v>
      </c>
      <c r="J5" t="str">
        <f>INDEX(products!$A$1:$G$49, MATCH(orders!$D5,products!$A$1:$A$49,0),MATCH(orders!J$1,products!$A$1:$G$1,0))</f>
        <v>M</v>
      </c>
      <c r="K5" s="5">
        <f>INDEX(products!$A$1:$G$49, MATCH(orders!$D5,products!$A$1:$A$49,0),MATCH(orders!K$1,products!$A$1:$G$1,0))</f>
        <v>1</v>
      </c>
      <c r="L5" s="7">
        <f>INDEX(products!$A$1:$G$49, MATCH(orders!$D5,products!$A$1:$A$49,0),MATCH(orders!L$1,products!$A$1:$G$1,0))</f>
        <v>13.75</v>
      </c>
      <c r="M5" s="7">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 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MATCH(orders!$D6,products!$A$1:$A$49,0),MATCH(orders!I$1,products!$A$1:$G$1,0))</f>
        <v>Rob</v>
      </c>
      <c r="J6" t="str">
        <f>INDEX(products!$A$1:$G$49, MATCH(orders!$D6,products!$A$1:$A$49,0),MATCH(orders!J$1,products!$A$1:$G$1,0))</f>
        <v>L</v>
      </c>
      <c r="K6" s="5">
        <f>INDEX(products!$A$1:$G$49, MATCH(orders!$D6,products!$A$1:$A$49,0),MATCH(orders!K$1,products!$A$1:$G$1,0))</f>
        <v>2.5</v>
      </c>
      <c r="L6" s="7">
        <f>INDEX(products!$A$1:$G$49, MATCH(orders!$D6,products!$A$1:$A$49,0),MATCH(orders!L$1,products!$A$1:$G$1,0))</f>
        <v>27.484999999999996</v>
      </c>
      <c r="M6" s="7">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 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5">
        <f>INDEX(products!$A$1:$G$49, MATCH(orders!$D7,products!$A$1:$A$49,0),MATCH(orders!K$1,products!$A$1:$G$1,0))</f>
        <v>1</v>
      </c>
      <c r="L7" s="7">
        <f>INDEX(products!$A$1:$G$49, MATCH(orders!$D7,products!$A$1:$A$49,0),MATCH(orders!L$1,products!$A$1:$G$1,0))</f>
        <v>12.95</v>
      </c>
      <c r="M7" s="7">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 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5">
        <f>INDEX(products!$A$1:$G$49, MATCH(orders!$D8,products!$A$1:$A$49,0),MATCH(orders!K$1,products!$A$1:$G$1,0))</f>
        <v>0.5</v>
      </c>
      <c r="L8" s="7">
        <f>INDEX(products!$A$1:$G$49, MATCH(orders!$D8,products!$A$1:$A$49,0),MATCH(orders!L$1,products!$A$1:$G$1,0))</f>
        <v>7.29</v>
      </c>
      <c r="M8" s="7">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 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MATCH(orders!$D9,products!$A$1:$A$49,0),MATCH(orders!I$1,products!$A$1:$G$1,0))</f>
        <v>Lib</v>
      </c>
      <c r="J9" t="str">
        <f>INDEX(products!$A$1:$G$49, MATCH(orders!$D9,products!$A$1:$A$49,0),MATCH(orders!J$1,products!$A$1:$G$1,0))</f>
        <v>L</v>
      </c>
      <c r="K9" s="5">
        <f>INDEX(products!$A$1:$G$49, MATCH(orders!$D9,products!$A$1:$A$49,0),MATCH(orders!K$1,products!$A$1:$G$1,0))</f>
        <v>0.2</v>
      </c>
      <c r="L9" s="7">
        <f>INDEX(products!$A$1:$G$49, MATCH(orders!$D9,products!$A$1:$A$49,0),MATCH(orders!L$1,products!$A$1:$G$1,0))</f>
        <v>4.7549999999999999</v>
      </c>
      <c r="M9" s="7">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 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5">
        <f>INDEX(products!$A$1:$G$49, MATCH(orders!$D10,products!$A$1:$A$49,0),MATCH(orders!K$1,products!$A$1:$G$1,0))</f>
        <v>0.5</v>
      </c>
      <c r="L10" s="7">
        <f>INDEX(products!$A$1:$G$49, MATCH(orders!$D10,products!$A$1:$A$49,0),MATCH(orders!L$1,products!$A$1:$G$1,0))</f>
        <v>5.97</v>
      </c>
      <c r="M10" s="7">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 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5">
        <f>INDEX(products!$A$1:$G$49, MATCH(orders!$D11,products!$A$1:$A$49,0),MATCH(orders!K$1,products!$A$1:$G$1,0))</f>
        <v>0.5</v>
      </c>
      <c r="L11" s="7">
        <f>INDEX(products!$A$1:$G$49, MATCH(orders!$D11,products!$A$1:$A$49,0),MATCH(orders!L$1,products!$A$1:$G$1,0))</f>
        <v>5.97</v>
      </c>
      <c r="M11" s="7">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 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5">
        <f>INDEX(products!$A$1:$G$49, MATCH(orders!$D12,products!$A$1:$A$49,0),MATCH(orders!K$1,products!$A$1:$G$1,0))</f>
        <v>1</v>
      </c>
      <c r="L12" s="7">
        <f>INDEX(products!$A$1:$G$49, MATCH(orders!$D12,products!$A$1:$A$49,0),MATCH(orders!L$1,products!$A$1:$G$1,0))</f>
        <v>9.9499999999999993</v>
      </c>
      <c r="M12" s="7">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 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5">
        <f>INDEX(products!$A$1:$G$49, MATCH(orders!$D13,products!$A$1:$A$49,0),MATCH(orders!K$1,products!$A$1:$G$1,0))</f>
        <v>2.5</v>
      </c>
      <c r="L13" s="7">
        <f>INDEX(products!$A$1:$G$49, MATCH(orders!$D13,products!$A$1:$A$49,0),MATCH(orders!L$1,products!$A$1:$G$1,0))</f>
        <v>34.154999999999994</v>
      </c>
      <c r="M13" s="7">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 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5">
        <f>INDEX(products!$A$1:$G$49, MATCH(orders!$D14,products!$A$1:$A$49,0),MATCH(orders!K$1,products!$A$1:$G$1,0))</f>
        <v>1</v>
      </c>
      <c r="L14" s="7">
        <f>INDEX(products!$A$1:$G$49, MATCH(orders!$D14,products!$A$1:$A$49,0),MATCH(orders!L$1,products!$A$1:$G$1,0))</f>
        <v>9.9499999999999993</v>
      </c>
      <c r="M14" s="7">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 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5">
        <f>INDEX(products!$A$1:$G$49, MATCH(orders!$D15,products!$A$1:$A$49,0),MATCH(orders!K$1,products!$A$1:$G$1,0))</f>
        <v>2.5</v>
      </c>
      <c r="L15" s="7">
        <f>INDEX(products!$A$1:$G$49, MATCH(orders!$D15,products!$A$1:$A$49,0),MATCH(orders!L$1,products!$A$1:$G$1,0))</f>
        <v>20.584999999999997</v>
      </c>
      <c r="M15" s="7">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 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5">
        <f>INDEX(products!$A$1:$G$49, MATCH(orders!$D16,products!$A$1:$A$49,0),MATCH(orders!K$1,products!$A$1:$G$1,0))</f>
        <v>0.2</v>
      </c>
      <c r="L16" s="7">
        <f>INDEX(products!$A$1:$G$49, MATCH(orders!$D16,products!$A$1:$A$49,0),MATCH(orders!L$1,products!$A$1:$G$1,0))</f>
        <v>3.8849999999999998</v>
      </c>
      <c r="M16" s="7">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 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5">
        <f>INDEX(products!$A$1:$G$49, MATCH(orders!$D17,products!$A$1:$A$49,0),MATCH(orders!K$1,products!$A$1:$G$1,0))</f>
        <v>2.5</v>
      </c>
      <c r="L17" s="7">
        <f>INDEX(products!$A$1:$G$49, MATCH(orders!$D17,products!$A$1:$A$49,0),MATCH(orders!L$1,products!$A$1:$G$1,0))</f>
        <v>22.884999999999998</v>
      </c>
      <c r="M17" s="7">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 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5">
        <f>INDEX(products!$A$1:$G$49, MATCH(orders!$D18,products!$A$1:$A$49,0),MATCH(orders!K$1,products!$A$1:$G$1,0))</f>
        <v>0.2</v>
      </c>
      <c r="L18" s="7">
        <f>INDEX(products!$A$1:$G$49, MATCH(orders!$D18,products!$A$1:$A$49,0),MATCH(orders!L$1,products!$A$1:$G$1,0))</f>
        <v>3.375</v>
      </c>
      <c r="M18" s="7">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 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5">
        <f>INDEX(products!$A$1:$G$49, MATCH(orders!$D19,products!$A$1:$A$49,0),MATCH(orders!K$1,products!$A$1:$G$1,0))</f>
        <v>1</v>
      </c>
      <c r="L19" s="7">
        <f>INDEX(products!$A$1:$G$49, MATCH(orders!$D19,products!$A$1:$A$49,0),MATCH(orders!L$1,products!$A$1:$G$1,0))</f>
        <v>12.95</v>
      </c>
      <c r="M19" s="7">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 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5">
        <f>INDEX(products!$A$1:$G$49, MATCH(orders!$D20,products!$A$1:$A$49,0),MATCH(orders!K$1,products!$A$1:$G$1,0))</f>
        <v>2.5</v>
      </c>
      <c r="L20" s="7">
        <f>INDEX(products!$A$1:$G$49, MATCH(orders!$D20,products!$A$1:$A$49,0),MATCH(orders!L$1,products!$A$1:$G$1,0))</f>
        <v>20.584999999999997</v>
      </c>
      <c r="M20" s="7">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 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5">
        <f>INDEX(products!$A$1:$G$49, MATCH(orders!$D21,products!$A$1:$A$49,0),MATCH(orders!K$1,products!$A$1:$G$1,0))</f>
        <v>0.2</v>
      </c>
      <c r="L21" s="7">
        <f>INDEX(products!$A$1:$G$49, MATCH(orders!$D21,products!$A$1:$A$49,0),MATCH(orders!L$1,products!$A$1:$G$1,0))</f>
        <v>3.375</v>
      </c>
      <c r="M21" s="7">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 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5">
        <f>INDEX(products!$A$1:$G$49, MATCH(orders!$D22,products!$A$1:$A$49,0),MATCH(orders!K$1,products!$A$1:$G$1,0))</f>
        <v>0.2</v>
      </c>
      <c r="L22" s="7">
        <f>INDEX(products!$A$1:$G$49, MATCH(orders!$D22,products!$A$1:$A$49,0),MATCH(orders!L$1,products!$A$1:$G$1,0))</f>
        <v>3.645</v>
      </c>
      <c r="M22" s="7">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 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5">
        <f>INDEX(products!$A$1:$G$49, MATCH(orders!$D23,products!$A$1:$A$49,0),MATCH(orders!K$1,products!$A$1:$G$1,0))</f>
        <v>0.2</v>
      </c>
      <c r="L23" s="7">
        <f>INDEX(products!$A$1:$G$49, MATCH(orders!$D23,products!$A$1:$A$49,0),MATCH(orders!L$1,products!$A$1:$G$1,0))</f>
        <v>2.9849999999999999</v>
      </c>
      <c r="M23" s="7">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 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5">
        <f>INDEX(products!$A$1:$G$49, MATCH(orders!$D24,products!$A$1:$A$49,0),MATCH(orders!K$1,products!$A$1:$G$1,0))</f>
        <v>2.5</v>
      </c>
      <c r="L24" s="7">
        <f>INDEX(products!$A$1:$G$49, MATCH(orders!$D24,products!$A$1:$A$49,0),MATCH(orders!L$1,products!$A$1:$G$1,0))</f>
        <v>22.884999999999998</v>
      </c>
      <c r="M24" s="7">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 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5">
        <f>INDEX(products!$A$1:$G$49, MATCH(orders!$D25,products!$A$1:$A$49,0),MATCH(orders!K$1,products!$A$1:$G$1,0))</f>
        <v>0.2</v>
      </c>
      <c r="L25" s="7">
        <f>INDEX(products!$A$1:$G$49, MATCH(orders!$D25,products!$A$1:$A$49,0),MATCH(orders!L$1,products!$A$1:$G$1,0))</f>
        <v>2.9849999999999999</v>
      </c>
      <c r="M25" s="7">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 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5">
        <f>INDEX(products!$A$1:$G$49, MATCH(orders!$D26,products!$A$1:$A$49,0),MATCH(orders!K$1,products!$A$1:$G$1,0))</f>
        <v>1</v>
      </c>
      <c r="L26" s="7">
        <f>INDEX(products!$A$1:$G$49, MATCH(orders!$D26,products!$A$1:$A$49,0),MATCH(orders!L$1,products!$A$1:$G$1,0))</f>
        <v>11.25</v>
      </c>
      <c r="M26" s="7">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 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5">
        <f>INDEX(products!$A$1:$G$49, MATCH(orders!$D27,products!$A$1:$A$49,0),MATCH(orders!K$1,products!$A$1:$G$1,0))</f>
        <v>0.2</v>
      </c>
      <c r="L27" s="7">
        <f>INDEX(products!$A$1:$G$49, MATCH(orders!$D27,products!$A$1:$A$49,0),MATCH(orders!L$1,products!$A$1:$G$1,0))</f>
        <v>4.125</v>
      </c>
      <c r="M27" s="7">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 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5">
        <f>INDEX(products!$A$1:$G$49, MATCH(orders!$D28,products!$A$1:$A$49,0),MATCH(orders!K$1,products!$A$1:$G$1,0))</f>
        <v>0.5</v>
      </c>
      <c r="L28" s="7">
        <f>INDEX(products!$A$1:$G$49, MATCH(orders!$D28,products!$A$1:$A$49,0),MATCH(orders!L$1,products!$A$1:$G$1,0))</f>
        <v>6.75</v>
      </c>
      <c r="M28" s="7">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 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5">
        <f>INDEX(products!$A$1:$G$49, MATCH(orders!$D29,products!$A$1:$A$49,0),MATCH(orders!K$1,products!$A$1:$G$1,0))</f>
        <v>0.2</v>
      </c>
      <c r="L29" s="7">
        <f>INDEX(products!$A$1:$G$49, MATCH(orders!$D29,products!$A$1:$A$49,0),MATCH(orders!L$1,products!$A$1:$G$1,0))</f>
        <v>3.375</v>
      </c>
      <c r="M29" s="7">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 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5">
        <f>INDEX(products!$A$1:$G$49, MATCH(orders!$D30,products!$A$1:$A$49,0),MATCH(orders!K$1,products!$A$1:$G$1,0))</f>
        <v>0.5</v>
      </c>
      <c r="L30" s="7">
        <f>INDEX(products!$A$1:$G$49, MATCH(orders!$D30,products!$A$1:$A$49,0),MATCH(orders!L$1,products!$A$1:$G$1,0))</f>
        <v>5.97</v>
      </c>
      <c r="M30" s="7">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 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5">
        <f>INDEX(products!$A$1:$G$49, MATCH(orders!$D31,products!$A$1:$A$49,0),MATCH(orders!K$1,products!$A$1:$G$1,0))</f>
        <v>1</v>
      </c>
      <c r="L31" s="7">
        <f>INDEX(products!$A$1:$G$49, MATCH(orders!$D31,products!$A$1:$A$49,0),MATCH(orders!L$1,products!$A$1:$G$1,0))</f>
        <v>9.9499999999999993</v>
      </c>
      <c r="M31" s="7">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 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5">
        <f>INDEX(products!$A$1:$G$49, MATCH(orders!$D32,products!$A$1:$A$49,0),MATCH(orders!K$1,products!$A$1:$G$1,0))</f>
        <v>0.2</v>
      </c>
      <c r="L32" s="7">
        <f>INDEX(products!$A$1:$G$49, MATCH(orders!$D32,products!$A$1:$A$49,0),MATCH(orders!L$1,products!$A$1:$G$1,0))</f>
        <v>4.3650000000000002</v>
      </c>
      <c r="M32" s="7">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 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5">
        <f>INDEX(products!$A$1:$G$49, MATCH(orders!$D33,products!$A$1:$A$49,0),MATCH(orders!K$1,products!$A$1:$G$1,0))</f>
        <v>0.5</v>
      </c>
      <c r="L33" s="7">
        <f>INDEX(products!$A$1:$G$49, MATCH(orders!$D33,products!$A$1:$A$49,0),MATCH(orders!L$1,products!$A$1:$G$1,0))</f>
        <v>5.97</v>
      </c>
      <c r="M33" s="7">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 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5">
        <f>INDEX(products!$A$1:$G$49, MATCH(orders!$D34,products!$A$1:$A$49,0),MATCH(orders!K$1,products!$A$1:$G$1,0))</f>
        <v>0.5</v>
      </c>
      <c r="L34" s="7">
        <f>INDEX(products!$A$1:$G$49, MATCH(orders!$D34,products!$A$1:$A$49,0),MATCH(orders!L$1,products!$A$1:$G$1,0))</f>
        <v>8.73</v>
      </c>
      <c r="M34" s="7">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 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5">
        <f>INDEX(products!$A$1:$G$49, MATCH(orders!$D35,products!$A$1:$A$49,0),MATCH(orders!K$1,products!$A$1:$G$1,0))</f>
        <v>0.2</v>
      </c>
      <c r="L35" s="7">
        <f>INDEX(products!$A$1:$G$49, MATCH(orders!$D35,products!$A$1:$A$49,0),MATCH(orders!L$1,products!$A$1:$G$1,0))</f>
        <v>4.7549999999999999</v>
      </c>
      <c r="M35" s="7">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 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5">
        <f>INDEX(products!$A$1:$G$49, MATCH(orders!$D36,products!$A$1:$A$49,0),MATCH(orders!K$1,products!$A$1:$G$1,0))</f>
        <v>0.5</v>
      </c>
      <c r="L36" s="7">
        <f>INDEX(products!$A$1:$G$49, MATCH(orders!$D36,products!$A$1:$A$49,0),MATCH(orders!L$1,products!$A$1:$G$1,0))</f>
        <v>9.51</v>
      </c>
      <c r="M36" s="7">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 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5">
        <f>INDEX(products!$A$1:$G$49, MATCH(orders!$D37,products!$A$1:$A$49,0),MATCH(orders!K$1,products!$A$1:$G$1,0))</f>
        <v>0.5</v>
      </c>
      <c r="L37" s="7">
        <f>INDEX(products!$A$1:$G$49, MATCH(orders!$D37,products!$A$1:$A$49,0),MATCH(orders!L$1,products!$A$1:$G$1,0))</f>
        <v>5.97</v>
      </c>
      <c r="M37" s="7">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 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5">
        <f>INDEX(products!$A$1:$G$49, MATCH(orders!$D38,products!$A$1:$A$49,0),MATCH(orders!K$1,products!$A$1:$G$1,0))</f>
        <v>0.2</v>
      </c>
      <c r="L38" s="7">
        <f>INDEX(products!$A$1:$G$49, MATCH(orders!$D38,products!$A$1:$A$49,0),MATCH(orders!L$1,products!$A$1:$G$1,0))</f>
        <v>4.3650000000000002</v>
      </c>
      <c r="M38" s="7">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 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5">
        <f>INDEX(products!$A$1:$G$49, MATCH(orders!$D39,products!$A$1:$A$49,0),MATCH(orders!K$1,products!$A$1:$G$1,0))</f>
        <v>0.5</v>
      </c>
      <c r="L39" s="7">
        <f>INDEX(products!$A$1:$G$49, MATCH(orders!$D39,products!$A$1:$A$49,0),MATCH(orders!L$1,products!$A$1:$G$1,0))</f>
        <v>9.51</v>
      </c>
      <c r="M39" s="7">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 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5">
        <f>INDEX(products!$A$1:$G$49, MATCH(orders!$D40,products!$A$1:$A$49,0),MATCH(orders!K$1,products!$A$1:$G$1,0))</f>
        <v>2.5</v>
      </c>
      <c r="L40" s="7">
        <f>INDEX(products!$A$1:$G$49, MATCH(orders!$D40,products!$A$1:$A$49,0),MATCH(orders!L$1,products!$A$1:$G$1,0))</f>
        <v>22.884999999999998</v>
      </c>
      <c r="M40" s="7">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 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5">
        <f>INDEX(products!$A$1:$G$49, MATCH(orders!$D41,products!$A$1:$A$49,0),MATCH(orders!K$1,products!$A$1:$G$1,0))</f>
        <v>1</v>
      </c>
      <c r="L41" s="7">
        <f>INDEX(products!$A$1:$G$49, MATCH(orders!$D41,products!$A$1:$A$49,0),MATCH(orders!L$1,products!$A$1:$G$1,0))</f>
        <v>9.9499999999999993</v>
      </c>
      <c r="M41" s="7">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 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5">
        <f>INDEX(products!$A$1:$G$49, MATCH(orders!$D42,products!$A$1:$A$49,0),MATCH(orders!K$1,products!$A$1:$G$1,0))</f>
        <v>1</v>
      </c>
      <c r="L42" s="7">
        <f>INDEX(products!$A$1:$G$49, MATCH(orders!$D42,products!$A$1:$A$49,0),MATCH(orders!L$1,products!$A$1:$G$1,0))</f>
        <v>14.55</v>
      </c>
      <c r="M42" s="7">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 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5">
        <f>INDEX(products!$A$1:$G$49, MATCH(orders!$D43,products!$A$1:$A$49,0),MATCH(orders!K$1,products!$A$1:$G$1,0))</f>
        <v>0.2</v>
      </c>
      <c r="L43" s="7">
        <f>INDEX(products!$A$1:$G$49, MATCH(orders!$D43,products!$A$1:$A$49,0),MATCH(orders!L$1,products!$A$1:$G$1,0))</f>
        <v>3.645</v>
      </c>
      <c r="M43" s="7">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 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5">
        <f>INDEX(products!$A$1:$G$49, MATCH(orders!$D44,products!$A$1:$A$49,0),MATCH(orders!K$1,products!$A$1:$G$1,0))</f>
        <v>0.2</v>
      </c>
      <c r="L44" s="7">
        <f>INDEX(products!$A$1:$G$49, MATCH(orders!$D44,products!$A$1:$A$49,0),MATCH(orders!L$1,products!$A$1:$G$1,0))</f>
        <v>2.6849999999999996</v>
      </c>
      <c r="M44" s="7">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 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5">
        <f>INDEX(products!$A$1:$G$49, MATCH(orders!$D45,products!$A$1:$A$49,0),MATCH(orders!K$1,products!$A$1:$G$1,0))</f>
        <v>2.5</v>
      </c>
      <c r="L45" s="7">
        <f>INDEX(products!$A$1:$G$49, MATCH(orders!$D45,products!$A$1:$A$49,0),MATCH(orders!L$1,products!$A$1:$G$1,0))</f>
        <v>36.454999999999998</v>
      </c>
      <c r="M45" s="7">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 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5">
        <f>INDEX(products!$A$1:$G$49, MATCH(orders!$D46,products!$A$1:$A$49,0),MATCH(orders!K$1,products!$A$1:$G$1,0))</f>
        <v>0.5</v>
      </c>
      <c r="L46" s="7">
        <f>INDEX(products!$A$1:$G$49, MATCH(orders!$D46,products!$A$1:$A$49,0),MATCH(orders!L$1,products!$A$1:$G$1,0))</f>
        <v>8.25</v>
      </c>
      <c r="M46" s="7">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 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5">
        <f>INDEX(products!$A$1:$G$49, MATCH(orders!$D47,products!$A$1:$A$49,0),MATCH(orders!K$1,products!$A$1:$G$1,0))</f>
        <v>2.5</v>
      </c>
      <c r="L47" s="7">
        <f>INDEX(products!$A$1:$G$49, MATCH(orders!$D47,products!$A$1:$A$49,0),MATCH(orders!L$1,products!$A$1:$G$1,0))</f>
        <v>29.784999999999997</v>
      </c>
      <c r="M47" s="7">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 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5">
        <f>INDEX(products!$A$1:$G$49, MATCH(orders!$D48,products!$A$1:$A$49,0),MATCH(orders!K$1,products!$A$1:$G$1,0))</f>
        <v>2.5</v>
      </c>
      <c r="L48" s="7">
        <f>INDEX(products!$A$1:$G$49, MATCH(orders!$D48,products!$A$1:$A$49,0),MATCH(orders!L$1,products!$A$1:$G$1,0))</f>
        <v>31.624999999999996</v>
      </c>
      <c r="M48" s="7">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 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5">
        <f>INDEX(products!$A$1:$G$49, MATCH(orders!$D49,products!$A$1:$A$49,0),MATCH(orders!K$1,products!$A$1:$G$1,0))</f>
        <v>0.2</v>
      </c>
      <c r="L49" s="7">
        <f>INDEX(products!$A$1:$G$49, MATCH(orders!$D49,products!$A$1:$A$49,0),MATCH(orders!L$1,products!$A$1:$G$1,0))</f>
        <v>3.8849999999999998</v>
      </c>
      <c r="M49" s="7">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 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5">
        <f>INDEX(products!$A$1:$G$49, MATCH(orders!$D50,products!$A$1:$A$49,0),MATCH(orders!K$1,products!$A$1:$G$1,0))</f>
        <v>2.5</v>
      </c>
      <c r="L50" s="7">
        <f>INDEX(products!$A$1:$G$49, MATCH(orders!$D50,products!$A$1:$A$49,0),MATCH(orders!L$1,products!$A$1:$G$1,0))</f>
        <v>22.884999999999998</v>
      </c>
      <c r="M50" s="7">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 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5">
        <f>INDEX(products!$A$1:$G$49, MATCH(orders!$D51,products!$A$1:$A$49,0),MATCH(orders!K$1,products!$A$1:$G$1,0))</f>
        <v>1</v>
      </c>
      <c r="L51" s="7">
        <f>INDEX(products!$A$1:$G$49, MATCH(orders!$D51,products!$A$1:$A$49,0),MATCH(orders!L$1,products!$A$1:$G$1,0))</f>
        <v>12.95</v>
      </c>
      <c r="M51" s="7">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 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5">
        <f>INDEX(products!$A$1:$G$49, MATCH(orders!$D52,products!$A$1:$A$49,0),MATCH(orders!K$1,products!$A$1:$G$1,0))</f>
        <v>0.5</v>
      </c>
      <c r="L52" s="7">
        <f>INDEX(products!$A$1:$G$49, MATCH(orders!$D52,products!$A$1:$A$49,0),MATCH(orders!L$1,products!$A$1:$G$1,0))</f>
        <v>7.77</v>
      </c>
      <c r="M52" s="7">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 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5">
        <f>INDEX(products!$A$1:$G$49, MATCH(orders!$D53,products!$A$1:$A$49,0),MATCH(orders!K$1,products!$A$1:$G$1,0))</f>
        <v>2.5</v>
      </c>
      <c r="L53" s="7">
        <f>INDEX(products!$A$1:$G$49, MATCH(orders!$D53,products!$A$1:$A$49,0),MATCH(orders!L$1,products!$A$1:$G$1,0))</f>
        <v>36.454999999999998</v>
      </c>
      <c r="M53" s="7">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 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5">
        <f>INDEX(products!$A$1:$G$49, MATCH(orders!$D54,products!$A$1:$A$49,0),MATCH(orders!K$1,products!$A$1:$G$1,0))</f>
        <v>0.5</v>
      </c>
      <c r="L54" s="7">
        <f>INDEX(products!$A$1:$G$49, MATCH(orders!$D54,products!$A$1:$A$49,0),MATCH(orders!L$1,products!$A$1:$G$1,0))</f>
        <v>5.97</v>
      </c>
      <c r="M54" s="7">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 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5">
        <f>INDEX(products!$A$1:$G$49, MATCH(orders!$D55,products!$A$1:$A$49,0),MATCH(orders!K$1,products!$A$1:$G$1,0))</f>
        <v>2.5</v>
      </c>
      <c r="L55" s="7">
        <f>INDEX(products!$A$1:$G$49, MATCH(orders!$D55,products!$A$1:$A$49,0),MATCH(orders!L$1,products!$A$1:$G$1,0))</f>
        <v>36.454999999999998</v>
      </c>
      <c r="M55" s="7">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 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5">
        <f>INDEX(products!$A$1:$G$49, MATCH(orders!$D56,products!$A$1:$A$49,0),MATCH(orders!K$1,products!$A$1:$G$1,0))</f>
        <v>1</v>
      </c>
      <c r="L56" s="7">
        <f>INDEX(products!$A$1:$G$49, MATCH(orders!$D56,products!$A$1:$A$49,0),MATCH(orders!L$1,products!$A$1:$G$1,0))</f>
        <v>14.55</v>
      </c>
      <c r="M56" s="7">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 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5">
        <f>INDEX(products!$A$1:$G$49, MATCH(orders!$D57,products!$A$1:$A$49,0),MATCH(orders!K$1,products!$A$1:$G$1,0))</f>
        <v>1</v>
      </c>
      <c r="L57" s="7">
        <f>INDEX(products!$A$1:$G$49, MATCH(orders!$D57,products!$A$1:$A$49,0),MATCH(orders!L$1,products!$A$1:$G$1,0))</f>
        <v>15.85</v>
      </c>
      <c r="M57" s="7">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 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5">
        <f>INDEX(products!$A$1:$G$49, MATCH(orders!$D58,products!$A$1:$A$49,0),MATCH(orders!K$1,products!$A$1:$G$1,0))</f>
        <v>0.2</v>
      </c>
      <c r="L58" s="7">
        <f>INDEX(products!$A$1:$G$49, MATCH(orders!$D58,products!$A$1:$A$49,0),MATCH(orders!L$1,products!$A$1:$G$1,0))</f>
        <v>3.645</v>
      </c>
      <c r="M58" s="7">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 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5">
        <f>INDEX(products!$A$1:$G$49, MATCH(orders!$D59,products!$A$1:$A$49,0),MATCH(orders!K$1,products!$A$1:$G$1,0))</f>
        <v>1</v>
      </c>
      <c r="L59" s="7">
        <f>INDEX(products!$A$1:$G$49, MATCH(orders!$D59,products!$A$1:$A$49,0),MATCH(orders!L$1,products!$A$1:$G$1,0))</f>
        <v>14.85</v>
      </c>
      <c r="M59" s="7">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 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5">
        <f>INDEX(products!$A$1:$G$49, MATCH(orders!$D60,products!$A$1:$A$49,0),MATCH(orders!K$1,products!$A$1:$G$1,0))</f>
        <v>2.5</v>
      </c>
      <c r="L60" s="7">
        <f>INDEX(products!$A$1:$G$49, MATCH(orders!$D60,products!$A$1:$A$49,0),MATCH(orders!L$1,products!$A$1:$G$1,0))</f>
        <v>29.784999999999997</v>
      </c>
      <c r="M60" s="7">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 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5">
        <f>INDEX(products!$A$1:$G$49, MATCH(orders!$D61,products!$A$1:$A$49,0),MATCH(orders!K$1,products!$A$1:$G$1,0))</f>
        <v>0.5</v>
      </c>
      <c r="L61" s="7">
        <f>INDEX(products!$A$1:$G$49, MATCH(orders!$D61,products!$A$1:$A$49,0),MATCH(orders!L$1,products!$A$1:$G$1,0))</f>
        <v>8.73</v>
      </c>
      <c r="M61" s="7">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 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5">
        <f>INDEX(products!$A$1:$G$49, MATCH(orders!$D62,products!$A$1:$A$49,0),MATCH(orders!K$1,products!$A$1:$G$1,0))</f>
        <v>2.5</v>
      </c>
      <c r="L62" s="7">
        <f>INDEX(products!$A$1:$G$49, MATCH(orders!$D62,products!$A$1:$A$49,0),MATCH(orders!L$1,products!$A$1:$G$1,0))</f>
        <v>22.884999999999998</v>
      </c>
      <c r="M62" s="7">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 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5">
        <f>INDEX(products!$A$1:$G$49, MATCH(orders!$D63,products!$A$1:$A$49,0),MATCH(orders!K$1,products!$A$1:$G$1,0))</f>
        <v>0.5</v>
      </c>
      <c r="L63" s="7">
        <f>INDEX(products!$A$1:$G$49, MATCH(orders!$D63,products!$A$1:$A$49,0),MATCH(orders!L$1,products!$A$1:$G$1,0))</f>
        <v>5.3699999999999992</v>
      </c>
      <c r="M63" s="7">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 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5">
        <f>INDEX(products!$A$1:$G$49, MATCH(orders!$D64,products!$A$1:$A$49,0),MATCH(orders!K$1,products!$A$1:$G$1,0))</f>
        <v>0.2</v>
      </c>
      <c r="L64" s="7">
        <f>INDEX(products!$A$1:$G$49, MATCH(orders!$D64,products!$A$1:$A$49,0),MATCH(orders!L$1,products!$A$1:$G$1,0))</f>
        <v>4.7549999999999999</v>
      </c>
      <c r="M64" s="7">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 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5">
        <f>INDEX(products!$A$1:$G$49, MATCH(orders!$D65,products!$A$1:$A$49,0),MATCH(orders!K$1,products!$A$1:$G$1,0))</f>
        <v>0.5</v>
      </c>
      <c r="L65" s="7">
        <f>INDEX(products!$A$1:$G$49, MATCH(orders!$D65,products!$A$1:$A$49,0),MATCH(orders!L$1,products!$A$1:$G$1,0))</f>
        <v>6.75</v>
      </c>
      <c r="M65" s="7">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 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5">
        <f>INDEX(products!$A$1:$G$49, MATCH(orders!$D66,products!$A$1:$A$49,0),MATCH(orders!K$1,products!$A$1:$G$1,0))</f>
        <v>0.5</v>
      </c>
      <c r="L66" s="7">
        <f>INDEX(products!$A$1:$G$49, MATCH(orders!$D66,products!$A$1:$A$49,0),MATCH(orders!L$1,products!$A$1:$G$1,0))</f>
        <v>5.97</v>
      </c>
      <c r="M66" s="7">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 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5">
        <f>INDEX(products!$A$1:$G$49, MATCH(orders!$D67,products!$A$1:$A$49,0),MATCH(orders!K$1,products!$A$1:$G$1,0))</f>
        <v>2.5</v>
      </c>
      <c r="L67" s="7">
        <f>INDEX(products!$A$1:$G$49, MATCH(orders!$D67,products!$A$1:$A$49,0),MATCH(orders!L$1,products!$A$1:$G$1,0))</f>
        <v>20.584999999999997</v>
      </c>
      <c r="M67" s="7">
        <f t="shared" ref="M67:M130" si="3">L67*E67</f>
        <v>82.339999999999989</v>
      </c>
      <c r="N67" t="str">
        <f t="shared" ref="N67:N130" si="4">IF(I67="Rob","Robusta",IF(I67="Exc","Excelsa", IF(I67="Ara","Arabica",IF(I67="Lib","Liberica",""))))</f>
        <v>Robusta</v>
      </c>
      <c r="O67" t="str">
        <f t="shared" ref="O67:O130" si="5">IF(J67="M","Medium", IF(J67="L","Light", 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 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5">
        <f>INDEX(products!$A$1:$G$49, MATCH(orders!$D68,products!$A$1:$A$49,0),MATCH(orders!K$1,products!$A$1:$G$1,0))</f>
        <v>0.5</v>
      </c>
      <c r="L68" s="7">
        <f>INDEX(products!$A$1:$G$49, MATCH(orders!$D68,products!$A$1:$A$49,0),MATCH(orders!L$1,products!$A$1:$G$1,0))</f>
        <v>7.169999999999999</v>
      </c>
      <c r="M68" s="7">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 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5">
        <f>INDEX(products!$A$1:$G$49, MATCH(orders!$D69,products!$A$1:$A$49,0),MATCH(orders!K$1,products!$A$1:$G$1,0))</f>
        <v>0.2</v>
      </c>
      <c r="L69" s="7">
        <f>INDEX(products!$A$1:$G$49, MATCH(orders!$D69,products!$A$1:$A$49,0),MATCH(orders!L$1,products!$A$1:$G$1,0))</f>
        <v>4.7549999999999999</v>
      </c>
      <c r="M69" s="7">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 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5">
        <f>INDEX(products!$A$1:$G$49, MATCH(orders!$D70,products!$A$1:$A$49,0),MATCH(orders!K$1,products!$A$1:$G$1,0))</f>
        <v>0.2</v>
      </c>
      <c r="L70" s="7">
        <f>INDEX(products!$A$1:$G$49, MATCH(orders!$D70,products!$A$1:$A$49,0),MATCH(orders!L$1,products!$A$1:$G$1,0))</f>
        <v>2.9849999999999999</v>
      </c>
      <c r="M70" s="7">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 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5">
        <f>INDEX(products!$A$1:$G$49, MATCH(orders!$D71,products!$A$1:$A$49,0),MATCH(orders!K$1,products!$A$1:$G$1,0))</f>
        <v>1</v>
      </c>
      <c r="L71" s="7">
        <f>INDEX(products!$A$1:$G$49, MATCH(orders!$D71,products!$A$1:$A$49,0),MATCH(orders!L$1,products!$A$1:$G$1,0))</f>
        <v>9.9499999999999993</v>
      </c>
      <c r="M71" s="7">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 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5">
        <f>INDEX(products!$A$1:$G$49, MATCH(orders!$D72,products!$A$1:$A$49,0),MATCH(orders!K$1,products!$A$1:$G$1,0))</f>
        <v>2.5</v>
      </c>
      <c r="L72" s="7">
        <f>INDEX(products!$A$1:$G$49, MATCH(orders!$D72,products!$A$1:$A$49,0),MATCH(orders!L$1,products!$A$1:$G$1,0))</f>
        <v>34.154999999999994</v>
      </c>
      <c r="M72" s="7">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 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5">
        <f>INDEX(products!$A$1:$G$49, MATCH(orders!$D73,products!$A$1:$A$49,0),MATCH(orders!K$1,products!$A$1:$G$1,0))</f>
        <v>0.2</v>
      </c>
      <c r="L73" s="7">
        <f>INDEX(products!$A$1:$G$49, MATCH(orders!$D73,products!$A$1:$A$49,0),MATCH(orders!L$1,products!$A$1:$G$1,0))</f>
        <v>4.7549999999999999</v>
      </c>
      <c r="M73" s="7">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 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5">
        <f>INDEX(products!$A$1:$G$49, MATCH(orders!$D74,products!$A$1:$A$49,0),MATCH(orders!K$1,products!$A$1:$G$1,0))</f>
        <v>2.5</v>
      </c>
      <c r="L74" s="7">
        <f>INDEX(products!$A$1:$G$49, MATCH(orders!$D74,products!$A$1:$A$49,0),MATCH(orders!L$1,products!$A$1:$G$1,0))</f>
        <v>25.874999999999996</v>
      </c>
      <c r="M74" s="7">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 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5">
        <f>INDEX(products!$A$1:$G$49, MATCH(orders!$D75,products!$A$1:$A$49,0),MATCH(orders!K$1,products!$A$1:$G$1,0))</f>
        <v>0.2</v>
      </c>
      <c r="L75" s="7">
        <f>INDEX(products!$A$1:$G$49, MATCH(orders!$D75,products!$A$1:$A$49,0),MATCH(orders!L$1,products!$A$1:$G$1,0))</f>
        <v>4.3650000000000002</v>
      </c>
      <c r="M75" s="7">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 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5">
        <f>INDEX(products!$A$1:$G$49, MATCH(orders!$D76,products!$A$1:$A$49,0),MATCH(orders!K$1,products!$A$1:$G$1,0))</f>
        <v>0.5</v>
      </c>
      <c r="L76" s="7">
        <f>INDEX(products!$A$1:$G$49, MATCH(orders!$D76,products!$A$1:$A$49,0),MATCH(orders!L$1,products!$A$1:$G$1,0))</f>
        <v>8.91</v>
      </c>
      <c r="M76" s="7">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 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5">
        <f>INDEX(products!$A$1:$G$49, MATCH(orders!$D77,products!$A$1:$A$49,0),MATCH(orders!K$1,products!$A$1:$G$1,0))</f>
        <v>1</v>
      </c>
      <c r="L77" s="7">
        <f>INDEX(products!$A$1:$G$49, MATCH(orders!$D77,products!$A$1:$A$49,0),MATCH(orders!L$1,products!$A$1:$G$1,0))</f>
        <v>8.9499999999999993</v>
      </c>
      <c r="M77" s="7">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 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5">
        <f>INDEX(products!$A$1:$G$49, MATCH(orders!$D78,products!$A$1:$A$49,0),MATCH(orders!K$1,products!$A$1:$G$1,0))</f>
        <v>0.2</v>
      </c>
      <c r="L78" s="7">
        <f>INDEX(products!$A$1:$G$49, MATCH(orders!$D78,products!$A$1:$A$49,0),MATCH(orders!L$1,products!$A$1:$G$1,0))</f>
        <v>3.5849999999999995</v>
      </c>
      <c r="M78" s="7">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 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5">
        <f>INDEX(products!$A$1:$G$49, MATCH(orders!$D79,products!$A$1:$A$49,0),MATCH(orders!K$1,products!$A$1:$G$1,0))</f>
        <v>0.2</v>
      </c>
      <c r="L79" s="7">
        <f>INDEX(products!$A$1:$G$49, MATCH(orders!$D79,products!$A$1:$A$49,0),MATCH(orders!L$1,products!$A$1:$G$1,0))</f>
        <v>3.645</v>
      </c>
      <c r="M79" s="7">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 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5">
        <f>INDEX(products!$A$1:$G$49, MATCH(orders!$D80,products!$A$1:$A$49,0),MATCH(orders!K$1,products!$A$1:$G$1,0))</f>
        <v>0.5</v>
      </c>
      <c r="L80" s="7">
        <f>INDEX(products!$A$1:$G$49, MATCH(orders!$D80,products!$A$1:$A$49,0),MATCH(orders!L$1,products!$A$1:$G$1,0))</f>
        <v>6.75</v>
      </c>
      <c r="M80" s="7">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 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5">
        <f>INDEX(products!$A$1:$G$49, MATCH(orders!$D81,products!$A$1:$A$49,0),MATCH(orders!K$1,products!$A$1:$G$1,0))</f>
        <v>1</v>
      </c>
      <c r="L81" s="7">
        <f>INDEX(products!$A$1:$G$49, MATCH(orders!$D81,products!$A$1:$A$49,0),MATCH(orders!L$1,products!$A$1:$G$1,0))</f>
        <v>11.95</v>
      </c>
      <c r="M81" s="7">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 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5">
        <f>INDEX(products!$A$1:$G$49, MATCH(orders!$D82,products!$A$1:$A$49,0),MATCH(orders!K$1,products!$A$1:$G$1,0))</f>
        <v>0.5</v>
      </c>
      <c r="L82" s="7">
        <f>INDEX(products!$A$1:$G$49, MATCH(orders!$D82,products!$A$1:$A$49,0),MATCH(orders!L$1,products!$A$1:$G$1,0))</f>
        <v>7.77</v>
      </c>
      <c r="M82" s="7">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 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5">
        <f>INDEX(products!$A$1:$G$49, MATCH(orders!$D83,products!$A$1:$A$49,0),MATCH(orders!K$1,products!$A$1:$G$1,0))</f>
        <v>2.5</v>
      </c>
      <c r="L83" s="7">
        <f>INDEX(products!$A$1:$G$49, MATCH(orders!$D83,products!$A$1:$A$49,0),MATCH(orders!L$1,products!$A$1:$G$1,0))</f>
        <v>36.454999999999998</v>
      </c>
      <c r="M83" s="7">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 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5">
        <f>INDEX(products!$A$1:$G$49, MATCH(orders!$D84,products!$A$1:$A$49,0),MATCH(orders!K$1,products!$A$1:$G$1,0))</f>
        <v>2.5</v>
      </c>
      <c r="L84" s="7">
        <f>INDEX(products!$A$1:$G$49, MATCH(orders!$D84,products!$A$1:$A$49,0),MATCH(orders!L$1,products!$A$1:$G$1,0))</f>
        <v>33.464999999999996</v>
      </c>
      <c r="M84" s="7">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 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5">
        <f>INDEX(products!$A$1:$G$49, MATCH(orders!$D85,products!$A$1:$A$49,0),MATCH(orders!K$1,products!$A$1:$G$1,0))</f>
        <v>2.5</v>
      </c>
      <c r="L85" s="7">
        <f>INDEX(products!$A$1:$G$49, MATCH(orders!$D85,products!$A$1:$A$49,0),MATCH(orders!L$1,products!$A$1:$G$1,0))</f>
        <v>20.584999999999997</v>
      </c>
      <c r="M85" s="7">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 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5">
        <f>INDEX(products!$A$1:$G$49, MATCH(orders!$D86,products!$A$1:$A$49,0),MATCH(orders!K$1,products!$A$1:$G$1,0))</f>
        <v>0.5</v>
      </c>
      <c r="L86" s="7">
        <f>INDEX(products!$A$1:$G$49, MATCH(orders!$D86,products!$A$1:$A$49,0),MATCH(orders!L$1,products!$A$1:$G$1,0))</f>
        <v>9.51</v>
      </c>
      <c r="M86" s="7">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 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5">
        <f>INDEX(products!$A$1:$G$49, MATCH(orders!$D87,products!$A$1:$A$49,0),MATCH(orders!K$1,products!$A$1:$G$1,0))</f>
        <v>2.5</v>
      </c>
      <c r="L87" s="7">
        <f>INDEX(products!$A$1:$G$49, MATCH(orders!$D87,products!$A$1:$A$49,0),MATCH(orders!L$1,products!$A$1:$G$1,0))</f>
        <v>29.784999999999997</v>
      </c>
      <c r="M87" s="7">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 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5">
        <f>INDEX(products!$A$1:$G$49, MATCH(orders!$D88,products!$A$1:$A$49,0),MATCH(orders!K$1,products!$A$1:$G$1,0))</f>
        <v>0.2</v>
      </c>
      <c r="L88" s="7">
        <f>INDEX(products!$A$1:$G$49, MATCH(orders!$D88,products!$A$1:$A$49,0),MATCH(orders!L$1,products!$A$1:$G$1,0))</f>
        <v>2.9849999999999999</v>
      </c>
      <c r="M88" s="7">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 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5">
        <f>INDEX(products!$A$1:$G$49, MATCH(orders!$D89,products!$A$1:$A$49,0),MATCH(orders!K$1,products!$A$1:$G$1,0))</f>
        <v>1</v>
      </c>
      <c r="L89" s="7">
        <f>INDEX(products!$A$1:$G$49, MATCH(orders!$D89,products!$A$1:$A$49,0),MATCH(orders!L$1,products!$A$1:$G$1,0))</f>
        <v>11.25</v>
      </c>
      <c r="M89" s="7">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 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5">
        <f>INDEX(products!$A$1:$G$49, MATCH(orders!$D90,products!$A$1:$A$49,0),MATCH(orders!K$1,products!$A$1:$G$1,0))</f>
        <v>1</v>
      </c>
      <c r="L90" s="7">
        <f>INDEX(products!$A$1:$G$49, MATCH(orders!$D90,products!$A$1:$A$49,0),MATCH(orders!L$1,products!$A$1:$G$1,0))</f>
        <v>11.95</v>
      </c>
      <c r="M90" s="7">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 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5">
        <f>INDEX(products!$A$1:$G$49, MATCH(orders!$D91,products!$A$1:$A$49,0),MATCH(orders!K$1,products!$A$1:$G$1,0))</f>
        <v>1</v>
      </c>
      <c r="L91" s="7">
        <f>INDEX(products!$A$1:$G$49, MATCH(orders!$D91,products!$A$1:$A$49,0),MATCH(orders!L$1,products!$A$1:$G$1,0))</f>
        <v>12.95</v>
      </c>
      <c r="M91" s="7">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 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5">
        <f>INDEX(products!$A$1:$G$49, MATCH(orders!$D92,products!$A$1:$A$49,0),MATCH(orders!K$1,products!$A$1:$G$1,0))</f>
        <v>1</v>
      </c>
      <c r="L92" s="7">
        <f>INDEX(products!$A$1:$G$49, MATCH(orders!$D92,products!$A$1:$A$49,0),MATCH(orders!L$1,products!$A$1:$G$1,0))</f>
        <v>12.95</v>
      </c>
      <c r="M92" s="7">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 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5">
        <f>INDEX(products!$A$1:$G$49, MATCH(orders!$D93,products!$A$1:$A$49,0),MATCH(orders!K$1,products!$A$1:$G$1,0))</f>
        <v>2.5</v>
      </c>
      <c r="L93" s="7">
        <f>INDEX(products!$A$1:$G$49, MATCH(orders!$D93,products!$A$1:$A$49,0),MATCH(orders!L$1,products!$A$1:$G$1,0))</f>
        <v>25.874999999999996</v>
      </c>
      <c r="M93" s="7">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 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5">
        <f>INDEX(products!$A$1:$G$49, MATCH(orders!$D94,products!$A$1:$A$49,0),MATCH(orders!K$1,products!$A$1:$G$1,0))</f>
        <v>1</v>
      </c>
      <c r="L94" s="7">
        <f>INDEX(products!$A$1:$G$49, MATCH(orders!$D94,products!$A$1:$A$49,0),MATCH(orders!L$1,products!$A$1:$G$1,0))</f>
        <v>14.85</v>
      </c>
      <c r="M94" s="7">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 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5">
        <f>INDEX(products!$A$1:$G$49, MATCH(orders!$D95,products!$A$1:$A$49,0),MATCH(orders!K$1,products!$A$1:$G$1,0))</f>
        <v>0.5</v>
      </c>
      <c r="L95" s="7">
        <f>INDEX(products!$A$1:$G$49, MATCH(orders!$D95,products!$A$1:$A$49,0),MATCH(orders!L$1,products!$A$1:$G$1,0))</f>
        <v>8.91</v>
      </c>
      <c r="M95" s="7">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 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5">
        <f>INDEX(products!$A$1:$G$49, MATCH(orders!$D96,products!$A$1:$A$49,0),MATCH(orders!K$1,products!$A$1:$G$1,0))</f>
        <v>0.2</v>
      </c>
      <c r="L96" s="7">
        <f>INDEX(products!$A$1:$G$49, MATCH(orders!$D96,products!$A$1:$A$49,0),MATCH(orders!L$1,products!$A$1:$G$1,0))</f>
        <v>2.9849999999999999</v>
      </c>
      <c r="M96" s="7">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 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5">
        <f>INDEX(products!$A$1:$G$49, MATCH(orders!$D97,products!$A$1:$A$49,0),MATCH(orders!K$1,products!$A$1:$G$1,0))</f>
        <v>2.5</v>
      </c>
      <c r="L97" s="7">
        <f>INDEX(products!$A$1:$G$49, MATCH(orders!$D97,products!$A$1:$A$49,0),MATCH(orders!L$1,products!$A$1:$G$1,0))</f>
        <v>25.874999999999996</v>
      </c>
      <c r="M97" s="7">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 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5">
        <f>INDEX(products!$A$1:$G$49, MATCH(orders!$D98,products!$A$1:$A$49,0),MATCH(orders!K$1,products!$A$1:$G$1,0))</f>
        <v>0.2</v>
      </c>
      <c r="L98" s="7">
        <f>INDEX(products!$A$1:$G$49, MATCH(orders!$D98,products!$A$1:$A$49,0),MATCH(orders!L$1,products!$A$1:$G$1,0))</f>
        <v>2.9849999999999999</v>
      </c>
      <c r="M98" s="7">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 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5">
        <f>INDEX(products!$A$1:$G$49, MATCH(orders!$D99,products!$A$1:$A$49,0),MATCH(orders!K$1,products!$A$1:$G$1,0))</f>
        <v>0.5</v>
      </c>
      <c r="L99" s="7">
        <f>INDEX(products!$A$1:$G$49, MATCH(orders!$D99,products!$A$1:$A$49,0),MATCH(orders!L$1,products!$A$1:$G$1,0))</f>
        <v>6.75</v>
      </c>
      <c r="M99" s="7">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 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5">
        <f>INDEX(products!$A$1:$G$49, MATCH(orders!$D100,products!$A$1:$A$49,0),MATCH(orders!K$1,products!$A$1:$G$1,0))</f>
        <v>0.2</v>
      </c>
      <c r="L100" s="7">
        <f>INDEX(products!$A$1:$G$49, MATCH(orders!$D100,products!$A$1:$A$49,0),MATCH(orders!L$1,products!$A$1:$G$1,0))</f>
        <v>2.9849999999999999</v>
      </c>
      <c r="M100" s="7">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 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5">
        <f>INDEX(products!$A$1:$G$49, MATCH(orders!$D101,products!$A$1:$A$49,0),MATCH(orders!K$1,products!$A$1:$G$1,0))</f>
        <v>0.2</v>
      </c>
      <c r="L101" s="7">
        <f>INDEX(products!$A$1:$G$49, MATCH(orders!$D101,products!$A$1:$A$49,0),MATCH(orders!L$1,products!$A$1:$G$1,0))</f>
        <v>4.3650000000000002</v>
      </c>
      <c r="M101" s="7">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 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5">
        <f>INDEX(products!$A$1:$G$49, MATCH(orders!$D102,products!$A$1:$A$49,0),MATCH(orders!K$1,products!$A$1:$G$1,0))</f>
        <v>0.2</v>
      </c>
      <c r="L102" s="7">
        <f>INDEX(products!$A$1:$G$49, MATCH(orders!$D102,products!$A$1:$A$49,0),MATCH(orders!L$1,products!$A$1:$G$1,0))</f>
        <v>3.8849999999999998</v>
      </c>
      <c r="M102" s="7">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 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5">
        <f>INDEX(products!$A$1:$G$49, MATCH(orders!$D103,products!$A$1:$A$49,0),MATCH(orders!K$1,products!$A$1:$G$1,0))</f>
        <v>2.5</v>
      </c>
      <c r="L103" s="7">
        <f>INDEX(products!$A$1:$G$49, MATCH(orders!$D103,products!$A$1:$A$49,0),MATCH(orders!L$1,products!$A$1:$G$1,0))</f>
        <v>29.784999999999997</v>
      </c>
      <c r="M103" s="7">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 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5">
        <f>INDEX(products!$A$1:$G$49, MATCH(orders!$D104,products!$A$1:$A$49,0),MATCH(orders!K$1,products!$A$1:$G$1,0))</f>
        <v>1</v>
      </c>
      <c r="L104" s="7">
        <f>INDEX(products!$A$1:$G$49, MATCH(orders!$D104,products!$A$1:$A$49,0),MATCH(orders!L$1,products!$A$1:$G$1,0))</f>
        <v>12.95</v>
      </c>
      <c r="M104" s="7">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 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5">
        <f>INDEX(products!$A$1:$G$49, MATCH(orders!$D105,products!$A$1:$A$49,0),MATCH(orders!K$1,products!$A$1:$G$1,0))</f>
        <v>0.2</v>
      </c>
      <c r="L105" s="7">
        <f>INDEX(products!$A$1:$G$49, MATCH(orders!$D105,products!$A$1:$A$49,0),MATCH(orders!L$1,products!$A$1:$G$1,0))</f>
        <v>2.9849999999999999</v>
      </c>
      <c r="M105" s="7">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 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5">
        <f>INDEX(products!$A$1:$G$49, MATCH(orders!$D106,products!$A$1:$A$49,0),MATCH(orders!K$1,products!$A$1:$G$1,0))</f>
        <v>1</v>
      </c>
      <c r="L106" s="7">
        <f>INDEX(products!$A$1:$G$49, MATCH(orders!$D106,products!$A$1:$A$49,0),MATCH(orders!L$1,products!$A$1:$G$1,0))</f>
        <v>14.55</v>
      </c>
      <c r="M106" s="7">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 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5">
        <f>INDEX(products!$A$1:$G$49, MATCH(orders!$D107,products!$A$1:$A$49,0),MATCH(orders!K$1,products!$A$1:$G$1,0))</f>
        <v>0.5</v>
      </c>
      <c r="L107" s="7">
        <f>INDEX(products!$A$1:$G$49, MATCH(orders!$D107,products!$A$1:$A$49,0),MATCH(orders!L$1,products!$A$1:$G$1,0))</f>
        <v>6.75</v>
      </c>
      <c r="M107" s="7">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 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5">
        <f>INDEX(products!$A$1:$G$49, MATCH(orders!$D108,products!$A$1:$A$49,0),MATCH(orders!K$1,products!$A$1:$G$1,0))</f>
        <v>1</v>
      </c>
      <c r="L108" s="7">
        <f>INDEX(products!$A$1:$G$49, MATCH(orders!$D108,products!$A$1:$A$49,0),MATCH(orders!L$1,products!$A$1:$G$1,0))</f>
        <v>12.15</v>
      </c>
      <c r="M108" s="7">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 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5">
        <f>INDEX(products!$A$1:$G$49, MATCH(orders!$D109,products!$A$1:$A$49,0),MATCH(orders!K$1,products!$A$1:$G$1,0))</f>
        <v>0.5</v>
      </c>
      <c r="L109" s="7">
        <f>INDEX(products!$A$1:$G$49, MATCH(orders!$D109,products!$A$1:$A$49,0),MATCH(orders!L$1,products!$A$1:$G$1,0))</f>
        <v>5.97</v>
      </c>
      <c r="M109" s="7">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 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5">
        <f>INDEX(products!$A$1:$G$49, MATCH(orders!$D110,products!$A$1:$A$49,0),MATCH(orders!K$1,products!$A$1:$G$1,0))</f>
        <v>0.5</v>
      </c>
      <c r="L110" s="7">
        <f>INDEX(products!$A$1:$G$49, MATCH(orders!$D110,products!$A$1:$A$49,0),MATCH(orders!L$1,products!$A$1:$G$1,0))</f>
        <v>6.75</v>
      </c>
      <c r="M110" s="7">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 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5">
        <f>INDEX(products!$A$1:$G$49, MATCH(orders!$D111,products!$A$1:$A$49,0),MATCH(orders!K$1,products!$A$1:$G$1,0))</f>
        <v>0.5</v>
      </c>
      <c r="L111" s="7">
        <f>INDEX(products!$A$1:$G$49, MATCH(orders!$D111,products!$A$1:$A$49,0),MATCH(orders!L$1,products!$A$1:$G$1,0))</f>
        <v>7.77</v>
      </c>
      <c r="M111" s="7">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 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5">
        <f>INDEX(products!$A$1:$G$49, MATCH(orders!$D112,products!$A$1:$A$49,0),MATCH(orders!K$1,products!$A$1:$G$1,0))</f>
        <v>0.2</v>
      </c>
      <c r="L112" s="7">
        <f>INDEX(products!$A$1:$G$49, MATCH(orders!$D112,products!$A$1:$A$49,0),MATCH(orders!L$1,products!$A$1:$G$1,0))</f>
        <v>4.4550000000000001</v>
      </c>
      <c r="M112" s="7">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 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5">
        <f>INDEX(products!$A$1:$G$49, MATCH(orders!$D113,products!$A$1:$A$49,0),MATCH(orders!K$1,products!$A$1:$G$1,0))</f>
        <v>0.5</v>
      </c>
      <c r="L113" s="7">
        <f>INDEX(products!$A$1:$G$49, MATCH(orders!$D113,products!$A$1:$A$49,0),MATCH(orders!L$1,products!$A$1:$G$1,0))</f>
        <v>5.3699999999999992</v>
      </c>
      <c r="M113" s="7">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 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5">
        <f>INDEX(products!$A$1:$G$49, MATCH(orders!$D114,products!$A$1:$A$49,0),MATCH(orders!K$1,products!$A$1:$G$1,0))</f>
        <v>1</v>
      </c>
      <c r="L114" s="7">
        <f>INDEX(products!$A$1:$G$49, MATCH(orders!$D114,products!$A$1:$A$49,0),MATCH(orders!L$1,products!$A$1:$G$1,0))</f>
        <v>11.25</v>
      </c>
      <c r="M114" s="7">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 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5">
        <f>INDEX(products!$A$1:$G$49, MATCH(orders!$D115,products!$A$1:$A$49,0),MATCH(orders!K$1,products!$A$1:$G$1,0))</f>
        <v>1</v>
      </c>
      <c r="L115" s="7">
        <f>INDEX(products!$A$1:$G$49, MATCH(orders!$D115,products!$A$1:$A$49,0),MATCH(orders!L$1,products!$A$1:$G$1,0))</f>
        <v>14.55</v>
      </c>
      <c r="M115" s="7">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 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5">
        <f>INDEX(products!$A$1:$G$49, MATCH(orders!$D116,products!$A$1:$A$49,0),MATCH(orders!K$1,products!$A$1:$G$1,0))</f>
        <v>0.2</v>
      </c>
      <c r="L116" s="7">
        <f>INDEX(products!$A$1:$G$49, MATCH(orders!$D116,products!$A$1:$A$49,0),MATCH(orders!L$1,products!$A$1:$G$1,0))</f>
        <v>3.5849999999999995</v>
      </c>
      <c r="M116" s="7">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 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5">
        <f>INDEX(products!$A$1:$G$49, MATCH(orders!$D117,products!$A$1:$A$49,0),MATCH(orders!K$1,products!$A$1:$G$1,0))</f>
        <v>1</v>
      </c>
      <c r="L117" s="7">
        <f>INDEX(products!$A$1:$G$49, MATCH(orders!$D117,products!$A$1:$A$49,0),MATCH(orders!L$1,products!$A$1:$G$1,0))</f>
        <v>15.85</v>
      </c>
      <c r="M117" s="7">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 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5">
        <f>INDEX(products!$A$1:$G$49, MATCH(orders!$D118,products!$A$1:$A$49,0),MATCH(orders!K$1,products!$A$1:$G$1,0))</f>
        <v>0.2</v>
      </c>
      <c r="L118" s="7">
        <f>INDEX(products!$A$1:$G$49, MATCH(orders!$D118,products!$A$1:$A$49,0),MATCH(orders!L$1,products!$A$1:$G$1,0))</f>
        <v>4.7549999999999999</v>
      </c>
      <c r="M118" s="7">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 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5">
        <f>INDEX(products!$A$1:$G$49, MATCH(orders!$D119,products!$A$1:$A$49,0),MATCH(orders!K$1,products!$A$1:$G$1,0))</f>
        <v>0.5</v>
      </c>
      <c r="L119" s="7">
        <f>INDEX(products!$A$1:$G$49, MATCH(orders!$D119,products!$A$1:$A$49,0),MATCH(orders!L$1,products!$A$1:$G$1,0))</f>
        <v>9.51</v>
      </c>
      <c r="M119" s="7">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 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5">
        <f>INDEX(products!$A$1:$G$49, MATCH(orders!$D120,products!$A$1:$A$49,0),MATCH(orders!K$1,products!$A$1:$G$1,0))</f>
        <v>0.5</v>
      </c>
      <c r="L120" s="7">
        <f>INDEX(products!$A$1:$G$49, MATCH(orders!$D120,products!$A$1:$A$49,0),MATCH(orders!L$1,products!$A$1:$G$1,0))</f>
        <v>7.29</v>
      </c>
      <c r="M120" s="7">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 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5">
        <f>INDEX(products!$A$1:$G$49, MATCH(orders!$D121,products!$A$1:$A$49,0),MATCH(orders!K$1,products!$A$1:$G$1,0))</f>
        <v>0.2</v>
      </c>
      <c r="L121" s="7">
        <f>INDEX(products!$A$1:$G$49, MATCH(orders!$D121,products!$A$1:$A$49,0),MATCH(orders!L$1,products!$A$1:$G$1,0))</f>
        <v>4.125</v>
      </c>
      <c r="M121" s="7">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 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5">
        <f>INDEX(products!$A$1:$G$49, MATCH(orders!$D122,products!$A$1:$A$49,0),MATCH(orders!K$1,products!$A$1:$G$1,0))</f>
        <v>0.2</v>
      </c>
      <c r="L122" s="7">
        <f>INDEX(products!$A$1:$G$49, MATCH(orders!$D122,products!$A$1:$A$49,0),MATCH(orders!L$1,products!$A$1:$G$1,0))</f>
        <v>3.8849999999999998</v>
      </c>
      <c r="M122" s="7">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 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5">
        <f>INDEX(products!$A$1:$G$49, MATCH(orders!$D123,products!$A$1:$A$49,0),MATCH(orders!K$1,products!$A$1:$G$1,0))</f>
        <v>1</v>
      </c>
      <c r="L123" s="7">
        <f>INDEX(products!$A$1:$G$49, MATCH(orders!$D123,products!$A$1:$A$49,0),MATCH(orders!L$1,products!$A$1:$G$1,0))</f>
        <v>13.75</v>
      </c>
      <c r="M123" s="7">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 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5">
        <f>INDEX(products!$A$1:$G$49, MATCH(orders!$D124,products!$A$1:$A$49,0),MATCH(orders!K$1,products!$A$1:$G$1,0))</f>
        <v>0.5</v>
      </c>
      <c r="L124" s="7">
        <f>INDEX(products!$A$1:$G$49, MATCH(orders!$D124,products!$A$1:$A$49,0),MATCH(orders!L$1,products!$A$1:$G$1,0))</f>
        <v>5.97</v>
      </c>
      <c r="M124" s="7">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 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5">
        <f>INDEX(products!$A$1:$G$49, MATCH(orders!$D125,products!$A$1:$A$49,0),MATCH(orders!K$1,products!$A$1:$G$1,0))</f>
        <v>2.5</v>
      </c>
      <c r="L125" s="7">
        <f>INDEX(products!$A$1:$G$49, MATCH(orders!$D125,products!$A$1:$A$49,0),MATCH(orders!L$1,products!$A$1:$G$1,0))</f>
        <v>36.454999999999998</v>
      </c>
      <c r="M125" s="7">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 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5">
        <f>INDEX(products!$A$1:$G$49, MATCH(orders!$D126,products!$A$1:$A$49,0),MATCH(orders!K$1,products!$A$1:$G$1,0))</f>
        <v>0.2</v>
      </c>
      <c r="L126" s="7">
        <f>INDEX(products!$A$1:$G$49, MATCH(orders!$D126,products!$A$1:$A$49,0),MATCH(orders!L$1,products!$A$1:$G$1,0))</f>
        <v>4.3650000000000002</v>
      </c>
      <c r="M126" s="7">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 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5">
        <f>INDEX(products!$A$1:$G$49, MATCH(orders!$D127,products!$A$1:$A$49,0),MATCH(orders!K$1,products!$A$1:$G$1,0))</f>
        <v>0.5</v>
      </c>
      <c r="L127" s="7">
        <f>INDEX(products!$A$1:$G$49, MATCH(orders!$D127,products!$A$1:$A$49,0),MATCH(orders!L$1,products!$A$1:$G$1,0))</f>
        <v>8.73</v>
      </c>
      <c r="M127" s="7">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 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5">
        <f>INDEX(products!$A$1:$G$49, MATCH(orders!$D128,products!$A$1:$A$49,0),MATCH(orders!K$1,products!$A$1:$G$1,0))</f>
        <v>1</v>
      </c>
      <c r="L128" s="7">
        <f>INDEX(products!$A$1:$G$49, MATCH(orders!$D128,products!$A$1:$A$49,0),MATCH(orders!L$1,products!$A$1:$G$1,0))</f>
        <v>11.25</v>
      </c>
      <c r="M128" s="7">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 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5">
        <f>INDEX(products!$A$1:$G$49, MATCH(orders!$D129,products!$A$1:$A$49,0),MATCH(orders!K$1,products!$A$1:$G$1,0))</f>
        <v>1</v>
      </c>
      <c r="L129" s="7">
        <f>INDEX(products!$A$1:$G$49, MATCH(orders!$D129,products!$A$1:$A$49,0),MATCH(orders!L$1,products!$A$1:$G$1,0))</f>
        <v>12.95</v>
      </c>
      <c r="M129" s="7">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 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5">
        <f>INDEX(products!$A$1:$G$49, MATCH(orders!$D130,products!$A$1:$A$49,0),MATCH(orders!K$1,products!$A$1:$G$1,0))</f>
        <v>0.5</v>
      </c>
      <c r="L130" s="7">
        <f>INDEX(products!$A$1:$G$49, MATCH(orders!$D130,products!$A$1:$A$49,0),MATCH(orders!L$1,products!$A$1:$G$1,0))</f>
        <v>6.75</v>
      </c>
      <c r="M130" s="7">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 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5">
        <f>INDEX(products!$A$1:$G$49, MATCH(orders!$D131,products!$A$1:$A$49,0),MATCH(orders!K$1,products!$A$1:$G$1,0))</f>
        <v>1</v>
      </c>
      <c r="L131" s="7">
        <f>INDEX(products!$A$1:$G$49, MATCH(orders!$D131,products!$A$1:$A$49,0),MATCH(orders!L$1,products!$A$1:$G$1,0))</f>
        <v>12.15</v>
      </c>
      <c r="M131" s="7">
        <f t="shared" ref="M131:M194" si="6">L131*E131</f>
        <v>12.15</v>
      </c>
      <c r="N131" t="str">
        <f t="shared" ref="N131:N194" si="7">IF(I131="Rob","Robusta",IF(I131="Exc","Excelsa", IF(I131="Ara","Arabica",IF(I131="Lib","Liberica",""))))</f>
        <v>Excelsa</v>
      </c>
      <c r="O131" t="str">
        <f t="shared" ref="O131:O194" si="8">IF(J131="M","Medium", IF(J131="L","Light", 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 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5">
        <f>INDEX(products!$A$1:$G$49, MATCH(orders!$D132,products!$A$1:$A$49,0),MATCH(orders!K$1,products!$A$1:$G$1,0))</f>
        <v>2.5</v>
      </c>
      <c r="L132" s="7">
        <f>INDEX(products!$A$1:$G$49, MATCH(orders!$D132,products!$A$1:$A$49,0),MATCH(orders!L$1,products!$A$1:$G$1,0))</f>
        <v>29.784999999999997</v>
      </c>
      <c r="M132" s="7">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 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5">
        <f>INDEX(products!$A$1:$G$49, MATCH(orders!$D133,products!$A$1:$A$49,0),MATCH(orders!K$1,products!$A$1:$G$1,0))</f>
        <v>0.5</v>
      </c>
      <c r="L133" s="7">
        <f>INDEX(products!$A$1:$G$49, MATCH(orders!$D133,products!$A$1:$A$49,0),MATCH(orders!L$1,products!$A$1:$G$1,0))</f>
        <v>7.29</v>
      </c>
      <c r="M133" s="7">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 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5">
        <f>INDEX(products!$A$1:$G$49, MATCH(orders!$D134,products!$A$1:$A$49,0),MATCH(orders!K$1,products!$A$1:$G$1,0))</f>
        <v>2.5</v>
      </c>
      <c r="L134" s="7">
        <f>INDEX(products!$A$1:$G$49, MATCH(orders!$D134,products!$A$1:$A$49,0),MATCH(orders!L$1,products!$A$1:$G$1,0))</f>
        <v>29.784999999999997</v>
      </c>
      <c r="M134" s="7">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 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5">
        <f>INDEX(products!$A$1:$G$49, MATCH(orders!$D135,products!$A$1:$A$49,0),MATCH(orders!K$1,products!$A$1:$G$1,0))</f>
        <v>1</v>
      </c>
      <c r="L135" s="7">
        <f>INDEX(products!$A$1:$G$49, MATCH(orders!$D135,products!$A$1:$A$49,0),MATCH(orders!L$1,products!$A$1:$G$1,0))</f>
        <v>12.95</v>
      </c>
      <c r="M135" s="7">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 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5">
        <f>INDEX(products!$A$1:$G$49, MATCH(orders!$D136,products!$A$1:$A$49,0),MATCH(orders!K$1,products!$A$1:$G$1,0))</f>
        <v>2.5</v>
      </c>
      <c r="L136" s="7">
        <f>INDEX(products!$A$1:$G$49, MATCH(orders!$D136,products!$A$1:$A$49,0),MATCH(orders!L$1,products!$A$1:$G$1,0))</f>
        <v>31.624999999999996</v>
      </c>
      <c r="M136" s="7">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 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5">
        <f>INDEX(products!$A$1:$G$49, MATCH(orders!$D137,products!$A$1:$A$49,0),MATCH(orders!K$1,products!$A$1:$G$1,0))</f>
        <v>0.5</v>
      </c>
      <c r="L137" s="7">
        <f>INDEX(products!$A$1:$G$49, MATCH(orders!$D137,products!$A$1:$A$49,0),MATCH(orders!L$1,products!$A$1:$G$1,0))</f>
        <v>7.77</v>
      </c>
      <c r="M137" s="7">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 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5">
        <f>INDEX(products!$A$1:$G$49, MATCH(orders!$D138,products!$A$1:$A$49,0),MATCH(orders!K$1,products!$A$1:$G$1,0))</f>
        <v>0.2</v>
      </c>
      <c r="L138" s="7">
        <f>INDEX(products!$A$1:$G$49, MATCH(orders!$D138,products!$A$1:$A$49,0),MATCH(orders!L$1,products!$A$1:$G$1,0))</f>
        <v>2.9849999999999999</v>
      </c>
      <c r="M138" s="7">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 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5">
        <f>INDEX(products!$A$1:$G$49, MATCH(orders!$D139,products!$A$1:$A$49,0),MATCH(orders!K$1,products!$A$1:$G$1,0))</f>
        <v>2.5</v>
      </c>
      <c r="L139" s="7">
        <f>INDEX(products!$A$1:$G$49, MATCH(orders!$D139,products!$A$1:$A$49,0),MATCH(orders!L$1,products!$A$1:$G$1,0))</f>
        <v>34.154999999999994</v>
      </c>
      <c r="M139" s="7">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 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5">
        <f>INDEX(products!$A$1:$G$49, MATCH(orders!$D140,products!$A$1:$A$49,0),MATCH(orders!K$1,products!$A$1:$G$1,0))</f>
        <v>1</v>
      </c>
      <c r="L140" s="7">
        <f>INDEX(products!$A$1:$G$49, MATCH(orders!$D140,products!$A$1:$A$49,0),MATCH(orders!L$1,products!$A$1:$G$1,0))</f>
        <v>12.15</v>
      </c>
      <c r="M140" s="7">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 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5">
        <f>INDEX(products!$A$1:$G$49, MATCH(orders!$D141,products!$A$1:$A$49,0),MATCH(orders!K$1,products!$A$1:$G$1,0))</f>
        <v>1</v>
      </c>
      <c r="L141" s="7">
        <f>INDEX(products!$A$1:$G$49, MATCH(orders!$D141,products!$A$1:$A$49,0),MATCH(orders!L$1,products!$A$1:$G$1,0))</f>
        <v>12.95</v>
      </c>
      <c r="M141" s="7">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 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5">
        <f>INDEX(products!$A$1:$G$49, MATCH(orders!$D142,products!$A$1:$A$49,0),MATCH(orders!K$1,products!$A$1:$G$1,0))</f>
        <v>2.5</v>
      </c>
      <c r="L142" s="7">
        <f>INDEX(products!$A$1:$G$49, MATCH(orders!$D142,products!$A$1:$A$49,0),MATCH(orders!L$1,products!$A$1:$G$1,0))</f>
        <v>29.784999999999997</v>
      </c>
      <c r="M142" s="7">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 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5">
        <f>INDEX(products!$A$1:$G$49, MATCH(orders!$D143,products!$A$1:$A$49,0),MATCH(orders!K$1,products!$A$1:$G$1,0))</f>
        <v>0.2</v>
      </c>
      <c r="L143" s="7">
        <f>INDEX(products!$A$1:$G$49, MATCH(orders!$D143,products!$A$1:$A$49,0),MATCH(orders!L$1,products!$A$1:$G$1,0))</f>
        <v>3.8849999999999998</v>
      </c>
      <c r="M143" s="7">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 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5">
        <f>INDEX(products!$A$1:$G$49, MATCH(orders!$D144,products!$A$1:$A$49,0),MATCH(orders!K$1,products!$A$1:$G$1,0))</f>
        <v>2.5</v>
      </c>
      <c r="L144" s="7">
        <f>INDEX(products!$A$1:$G$49, MATCH(orders!$D144,products!$A$1:$A$49,0),MATCH(orders!L$1,products!$A$1:$G$1,0))</f>
        <v>34.154999999999994</v>
      </c>
      <c r="M144" s="7">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 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5">
        <f>INDEX(products!$A$1:$G$49, MATCH(orders!$D145,products!$A$1:$A$49,0),MATCH(orders!K$1,products!$A$1:$G$1,0))</f>
        <v>0.5</v>
      </c>
      <c r="L145" s="7">
        <f>INDEX(products!$A$1:$G$49, MATCH(orders!$D145,products!$A$1:$A$49,0),MATCH(orders!L$1,products!$A$1:$G$1,0))</f>
        <v>8.73</v>
      </c>
      <c r="M145" s="7">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 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5">
        <f>INDEX(products!$A$1:$G$49, MATCH(orders!$D146,products!$A$1:$A$49,0),MATCH(orders!K$1,products!$A$1:$G$1,0))</f>
        <v>2.5</v>
      </c>
      <c r="L146" s="7">
        <f>INDEX(products!$A$1:$G$49, MATCH(orders!$D146,products!$A$1:$A$49,0),MATCH(orders!L$1,products!$A$1:$G$1,0))</f>
        <v>34.154999999999994</v>
      </c>
      <c r="M146" s="7">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 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5">
        <f>INDEX(products!$A$1:$G$49, MATCH(orders!$D147,products!$A$1:$A$49,0),MATCH(orders!K$1,products!$A$1:$G$1,0))</f>
        <v>0.2</v>
      </c>
      <c r="L147" s="7">
        <f>INDEX(products!$A$1:$G$49, MATCH(orders!$D147,products!$A$1:$A$49,0),MATCH(orders!L$1,products!$A$1:$G$1,0))</f>
        <v>4.3650000000000002</v>
      </c>
      <c r="M147" s="7">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 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5">
        <f>INDEX(products!$A$1:$G$49, MATCH(orders!$D148,products!$A$1:$A$49,0),MATCH(orders!K$1,products!$A$1:$G$1,0))</f>
        <v>1</v>
      </c>
      <c r="L148" s="7">
        <f>INDEX(products!$A$1:$G$49, MATCH(orders!$D148,products!$A$1:$A$49,0),MATCH(orders!L$1,products!$A$1:$G$1,0))</f>
        <v>14.55</v>
      </c>
      <c r="M148" s="7">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 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5">
        <f>INDEX(products!$A$1:$G$49, MATCH(orders!$D149,products!$A$1:$A$49,0),MATCH(orders!K$1,products!$A$1:$G$1,0))</f>
        <v>1</v>
      </c>
      <c r="L149" s="7">
        <f>INDEX(products!$A$1:$G$49, MATCH(orders!$D149,products!$A$1:$A$49,0),MATCH(orders!L$1,products!$A$1:$G$1,0))</f>
        <v>13.75</v>
      </c>
      <c r="M149" s="7">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 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5">
        <f>INDEX(products!$A$1:$G$49, MATCH(orders!$D150,products!$A$1:$A$49,0),MATCH(orders!K$1,products!$A$1:$G$1,0))</f>
        <v>0.2</v>
      </c>
      <c r="L150" s="7">
        <f>INDEX(products!$A$1:$G$49, MATCH(orders!$D150,products!$A$1:$A$49,0),MATCH(orders!L$1,products!$A$1:$G$1,0))</f>
        <v>3.645</v>
      </c>
      <c r="M150" s="7">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 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5">
        <f>INDEX(products!$A$1:$G$49, MATCH(orders!$D151,products!$A$1:$A$49,0),MATCH(orders!K$1,products!$A$1:$G$1,0))</f>
        <v>2.5</v>
      </c>
      <c r="L151" s="7">
        <f>INDEX(products!$A$1:$G$49, MATCH(orders!$D151,products!$A$1:$A$49,0),MATCH(orders!L$1,products!$A$1:$G$1,0))</f>
        <v>25.874999999999996</v>
      </c>
      <c r="M151" s="7">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 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5">
        <f>INDEX(products!$A$1:$G$49, MATCH(orders!$D152,products!$A$1:$A$49,0),MATCH(orders!K$1,products!$A$1:$G$1,0))</f>
        <v>1</v>
      </c>
      <c r="L152" s="7">
        <f>INDEX(products!$A$1:$G$49, MATCH(orders!$D152,products!$A$1:$A$49,0),MATCH(orders!L$1,products!$A$1:$G$1,0))</f>
        <v>12.95</v>
      </c>
      <c r="M152" s="7">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 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5">
        <f>INDEX(products!$A$1:$G$49, MATCH(orders!$D153,products!$A$1:$A$49,0),MATCH(orders!K$1,products!$A$1:$G$1,0))</f>
        <v>1</v>
      </c>
      <c r="L153" s="7">
        <f>INDEX(products!$A$1:$G$49, MATCH(orders!$D153,products!$A$1:$A$49,0),MATCH(orders!L$1,products!$A$1:$G$1,0))</f>
        <v>11.25</v>
      </c>
      <c r="M153" s="7">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 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5">
        <f>INDEX(products!$A$1:$G$49, MATCH(orders!$D154,products!$A$1:$A$49,0),MATCH(orders!K$1,products!$A$1:$G$1,0))</f>
        <v>2.5</v>
      </c>
      <c r="L154" s="7">
        <f>INDEX(products!$A$1:$G$49, MATCH(orders!$D154,products!$A$1:$A$49,0),MATCH(orders!L$1,products!$A$1:$G$1,0))</f>
        <v>22.884999999999998</v>
      </c>
      <c r="M154" s="7">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 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5">
        <f>INDEX(products!$A$1:$G$49, MATCH(orders!$D155,products!$A$1:$A$49,0),MATCH(orders!K$1,products!$A$1:$G$1,0))</f>
        <v>0.2</v>
      </c>
      <c r="L155" s="7">
        <f>INDEX(products!$A$1:$G$49, MATCH(orders!$D155,products!$A$1:$A$49,0),MATCH(orders!L$1,products!$A$1:$G$1,0))</f>
        <v>2.6849999999999996</v>
      </c>
      <c r="M155" s="7">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 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5">
        <f>INDEX(products!$A$1:$G$49, MATCH(orders!$D156,products!$A$1:$A$49,0),MATCH(orders!K$1,products!$A$1:$G$1,0))</f>
        <v>2.5</v>
      </c>
      <c r="L156" s="7">
        <f>INDEX(products!$A$1:$G$49, MATCH(orders!$D156,products!$A$1:$A$49,0),MATCH(orders!L$1,products!$A$1:$G$1,0))</f>
        <v>22.884999999999998</v>
      </c>
      <c r="M156" s="7">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 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5">
        <f>INDEX(products!$A$1:$G$49, MATCH(orders!$D157,products!$A$1:$A$49,0),MATCH(orders!K$1,products!$A$1:$G$1,0))</f>
        <v>2.5</v>
      </c>
      <c r="L157" s="7">
        <f>INDEX(products!$A$1:$G$49, MATCH(orders!$D157,products!$A$1:$A$49,0),MATCH(orders!L$1,products!$A$1:$G$1,0))</f>
        <v>25.874999999999996</v>
      </c>
      <c r="M157" s="7">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 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5">
        <f>INDEX(products!$A$1:$G$49, MATCH(orders!$D158,products!$A$1:$A$49,0),MATCH(orders!K$1,products!$A$1:$G$1,0))</f>
        <v>2.5</v>
      </c>
      <c r="L158" s="7">
        <f>INDEX(products!$A$1:$G$49, MATCH(orders!$D158,products!$A$1:$A$49,0),MATCH(orders!L$1,products!$A$1:$G$1,0))</f>
        <v>25.874999999999996</v>
      </c>
      <c r="M158" s="7">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 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5">
        <f>INDEX(products!$A$1:$G$49, MATCH(orders!$D159,products!$A$1:$A$49,0),MATCH(orders!K$1,products!$A$1:$G$1,0))</f>
        <v>2.5</v>
      </c>
      <c r="L159" s="7">
        <f>INDEX(products!$A$1:$G$49, MATCH(orders!$D159,products!$A$1:$A$49,0),MATCH(orders!L$1,products!$A$1:$G$1,0))</f>
        <v>20.584999999999997</v>
      </c>
      <c r="M159" s="7">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 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5">
        <f>INDEX(products!$A$1:$G$49, MATCH(orders!$D160,products!$A$1:$A$49,0),MATCH(orders!K$1,products!$A$1:$G$1,0))</f>
        <v>2.5</v>
      </c>
      <c r="L160" s="7">
        <f>INDEX(products!$A$1:$G$49, MATCH(orders!$D160,products!$A$1:$A$49,0),MATCH(orders!L$1,products!$A$1:$G$1,0))</f>
        <v>20.584999999999997</v>
      </c>
      <c r="M160" s="7">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 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5">
        <f>INDEX(products!$A$1:$G$49, MATCH(orders!$D161,products!$A$1:$A$49,0),MATCH(orders!K$1,products!$A$1:$G$1,0))</f>
        <v>2.5</v>
      </c>
      <c r="L161" s="7">
        <f>INDEX(products!$A$1:$G$49, MATCH(orders!$D161,products!$A$1:$A$49,0),MATCH(orders!L$1,products!$A$1:$G$1,0))</f>
        <v>36.454999999999998</v>
      </c>
      <c r="M161" s="7">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 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5">
        <f>INDEX(products!$A$1:$G$49, MATCH(orders!$D162,products!$A$1:$A$49,0),MATCH(orders!K$1,products!$A$1:$G$1,0))</f>
        <v>0.5</v>
      </c>
      <c r="L162" s="7">
        <f>INDEX(products!$A$1:$G$49, MATCH(orders!$D162,products!$A$1:$A$49,0),MATCH(orders!L$1,products!$A$1:$G$1,0))</f>
        <v>8.25</v>
      </c>
      <c r="M162" s="7">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 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5">
        <f>INDEX(products!$A$1:$G$49, MATCH(orders!$D163,products!$A$1:$A$49,0),MATCH(orders!K$1,products!$A$1:$G$1,0))</f>
        <v>0.5</v>
      </c>
      <c r="L163" s="7">
        <f>INDEX(products!$A$1:$G$49, MATCH(orders!$D163,products!$A$1:$A$49,0),MATCH(orders!L$1,products!$A$1:$G$1,0))</f>
        <v>7.77</v>
      </c>
      <c r="M163" s="7">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 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5">
        <f>INDEX(products!$A$1:$G$49, MATCH(orders!$D164,products!$A$1:$A$49,0),MATCH(orders!K$1,products!$A$1:$G$1,0))</f>
        <v>0.5</v>
      </c>
      <c r="L164" s="7">
        <f>INDEX(products!$A$1:$G$49, MATCH(orders!$D164,products!$A$1:$A$49,0),MATCH(orders!L$1,products!$A$1:$G$1,0))</f>
        <v>7.29</v>
      </c>
      <c r="M164" s="7">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 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5">
        <f>INDEX(products!$A$1:$G$49, MATCH(orders!$D165,products!$A$1:$A$49,0),MATCH(orders!K$1,products!$A$1:$G$1,0))</f>
        <v>0.2</v>
      </c>
      <c r="L165" s="7">
        <f>INDEX(products!$A$1:$G$49, MATCH(orders!$D165,products!$A$1:$A$49,0),MATCH(orders!L$1,products!$A$1:$G$1,0))</f>
        <v>2.6849999999999996</v>
      </c>
      <c r="M165" s="7">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 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5">
        <f>INDEX(products!$A$1:$G$49, MATCH(orders!$D166,products!$A$1:$A$49,0),MATCH(orders!K$1,products!$A$1:$G$1,0))</f>
        <v>0.5</v>
      </c>
      <c r="L166" s="7">
        <f>INDEX(products!$A$1:$G$49, MATCH(orders!$D166,products!$A$1:$A$49,0),MATCH(orders!L$1,products!$A$1:$G$1,0))</f>
        <v>7.29</v>
      </c>
      <c r="M166" s="7">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 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5">
        <f>INDEX(products!$A$1:$G$49, MATCH(orders!$D167,products!$A$1:$A$49,0),MATCH(orders!K$1,products!$A$1:$G$1,0))</f>
        <v>1</v>
      </c>
      <c r="L167" s="7">
        <f>INDEX(products!$A$1:$G$49, MATCH(orders!$D167,products!$A$1:$A$49,0),MATCH(orders!L$1,products!$A$1:$G$1,0))</f>
        <v>8.9499999999999993</v>
      </c>
      <c r="M167" s="7">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 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5">
        <f>INDEX(products!$A$1:$G$49, MATCH(orders!$D168,products!$A$1:$A$49,0),MATCH(orders!K$1,products!$A$1:$G$1,0))</f>
        <v>0.5</v>
      </c>
      <c r="L168" s="7">
        <f>INDEX(products!$A$1:$G$49, MATCH(orders!$D168,products!$A$1:$A$49,0),MATCH(orders!L$1,products!$A$1:$G$1,0))</f>
        <v>5.3699999999999992</v>
      </c>
      <c r="M168" s="7">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 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5">
        <f>INDEX(products!$A$1:$G$49, MATCH(orders!$D169,products!$A$1:$A$49,0),MATCH(orders!K$1,products!$A$1:$G$1,0))</f>
        <v>0.5</v>
      </c>
      <c r="L169" s="7">
        <f>INDEX(products!$A$1:$G$49, MATCH(orders!$D169,products!$A$1:$A$49,0),MATCH(orders!L$1,products!$A$1:$G$1,0))</f>
        <v>8.25</v>
      </c>
      <c r="M169" s="7">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 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5">
        <f>INDEX(products!$A$1:$G$49, MATCH(orders!$D170,products!$A$1:$A$49,0),MATCH(orders!K$1,products!$A$1:$G$1,0))</f>
        <v>0.5</v>
      </c>
      <c r="L170" s="7">
        <f>INDEX(products!$A$1:$G$49, MATCH(orders!$D170,products!$A$1:$A$49,0),MATCH(orders!L$1,products!$A$1:$G$1,0))</f>
        <v>6.75</v>
      </c>
      <c r="M170" s="7">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 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5">
        <f>INDEX(products!$A$1:$G$49, MATCH(orders!$D171,products!$A$1:$A$49,0),MATCH(orders!K$1,products!$A$1:$G$1,0))</f>
        <v>1</v>
      </c>
      <c r="L171" s="7">
        <f>INDEX(products!$A$1:$G$49, MATCH(orders!$D171,products!$A$1:$A$49,0),MATCH(orders!L$1,products!$A$1:$G$1,0))</f>
        <v>8.9499999999999993</v>
      </c>
      <c r="M171" s="7">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 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5">
        <f>INDEX(products!$A$1:$G$49, MATCH(orders!$D172,products!$A$1:$A$49,0),MATCH(orders!K$1,products!$A$1:$G$1,0))</f>
        <v>2.5</v>
      </c>
      <c r="L172" s="7">
        <f>INDEX(products!$A$1:$G$49, MATCH(orders!$D172,products!$A$1:$A$49,0),MATCH(orders!L$1,products!$A$1:$G$1,0))</f>
        <v>34.154999999999994</v>
      </c>
      <c r="M172" s="7">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 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5">
        <f>INDEX(products!$A$1:$G$49, MATCH(orders!$D173,products!$A$1:$A$49,0),MATCH(orders!K$1,products!$A$1:$G$1,0))</f>
        <v>2.5</v>
      </c>
      <c r="L173" s="7">
        <f>INDEX(products!$A$1:$G$49, MATCH(orders!$D173,products!$A$1:$A$49,0),MATCH(orders!L$1,products!$A$1:$G$1,0))</f>
        <v>31.624999999999996</v>
      </c>
      <c r="M173" s="7">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 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5">
        <f>INDEX(products!$A$1:$G$49, MATCH(orders!$D174,products!$A$1:$A$49,0),MATCH(orders!K$1,products!$A$1:$G$1,0))</f>
        <v>0.5</v>
      </c>
      <c r="L174" s="7">
        <f>INDEX(products!$A$1:$G$49, MATCH(orders!$D174,products!$A$1:$A$49,0),MATCH(orders!L$1,products!$A$1:$G$1,0))</f>
        <v>7.29</v>
      </c>
      <c r="M174" s="7">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 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5">
        <f>INDEX(products!$A$1:$G$49, MATCH(orders!$D175,products!$A$1:$A$49,0),MATCH(orders!K$1,products!$A$1:$G$1,0))</f>
        <v>2.5</v>
      </c>
      <c r="L175" s="7">
        <f>INDEX(products!$A$1:$G$49, MATCH(orders!$D175,products!$A$1:$A$49,0),MATCH(orders!L$1,products!$A$1:$G$1,0))</f>
        <v>22.884999999999998</v>
      </c>
      <c r="M175" s="7">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 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5">
        <f>INDEX(products!$A$1:$G$49, MATCH(orders!$D176,products!$A$1:$A$49,0),MATCH(orders!K$1,products!$A$1:$G$1,0))</f>
        <v>2.5</v>
      </c>
      <c r="L176" s="7">
        <f>INDEX(products!$A$1:$G$49, MATCH(orders!$D176,products!$A$1:$A$49,0),MATCH(orders!L$1,products!$A$1:$G$1,0))</f>
        <v>34.154999999999994</v>
      </c>
      <c r="M176" s="7">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 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5">
        <f>INDEX(products!$A$1:$G$49, MATCH(orders!$D177,products!$A$1:$A$49,0),MATCH(orders!K$1,products!$A$1:$G$1,0))</f>
        <v>2.5</v>
      </c>
      <c r="L177" s="7">
        <f>INDEX(products!$A$1:$G$49, MATCH(orders!$D177,products!$A$1:$A$49,0),MATCH(orders!L$1,products!$A$1:$G$1,0))</f>
        <v>31.624999999999996</v>
      </c>
      <c r="M177" s="7">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 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5">
        <f>INDEX(products!$A$1:$G$49, MATCH(orders!$D178,products!$A$1:$A$49,0),MATCH(orders!K$1,products!$A$1:$G$1,0))</f>
        <v>2.5</v>
      </c>
      <c r="L178" s="7">
        <f>INDEX(products!$A$1:$G$49, MATCH(orders!$D178,products!$A$1:$A$49,0),MATCH(orders!L$1,products!$A$1:$G$1,0))</f>
        <v>34.154999999999994</v>
      </c>
      <c r="M178" s="7">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 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5">
        <f>INDEX(products!$A$1:$G$49, MATCH(orders!$D179,products!$A$1:$A$49,0),MATCH(orders!K$1,products!$A$1:$G$1,0))</f>
        <v>2.5</v>
      </c>
      <c r="L179" s="7">
        <f>INDEX(products!$A$1:$G$49, MATCH(orders!$D179,products!$A$1:$A$49,0),MATCH(orders!L$1,products!$A$1:$G$1,0))</f>
        <v>27.484999999999996</v>
      </c>
      <c r="M179" s="7">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 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5">
        <f>INDEX(products!$A$1:$G$49, MATCH(orders!$D180,products!$A$1:$A$49,0),MATCH(orders!K$1,products!$A$1:$G$1,0))</f>
        <v>1</v>
      </c>
      <c r="L180" s="7">
        <f>INDEX(products!$A$1:$G$49, MATCH(orders!$D180,products!$A$1:$A$49,0),MATCH(orders!L$1,products!$A$1:$G$1,0))</f>
        <v>12.95</v>
      </c>
      <c r="M180" s="7">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 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5">
        <f>INDEX(products!$A$1:$G$49, MATCH(orders!$D181,products!$A$1:$A$49,0),MATCH(orders!K$1,products!$A$1:$G$1,0))</f>
        <v>0.2</v>
      </c>
      <c r="L181" s="7">
        <f>INDEX(products!$A$1:$G$49, MATCH(orders!$D181,products!$A$1:$A$49,0),MATCH(orders!L$1,products!$A$1:$G$1,0))</f>
        <v>2.9849999999999999</v>
      </c>
      <c r="M181" s="7">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 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5">
        <f>INDEX(products!$A$1:$G$49, MATCH(orders!$D182,products!$A$1:$A$49,0),MATCH(orders!K$1,products!$A$1:$G$1,0))</f>
        <v>0.2</v>
      </c>
      <c r="L182" s="7">
        <f>INDEX(products!$A$1:$G$49, MATCH(orders!$D182,products!$A$1:$A$49,0),MATCH(orders!L$1,products!$A$1:$G$1,0))</f>
        <v>4.4550000000000001</v>
      </c>
      <c r="M182" s="7">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 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5">
        <f>INDEX(products!$A$1:$G$49, MATCH(orders!$D183,products!$A$1:$A$49,0),MATCH(orders!K$1,products!$A$1:$G$1,0))</f>
        <v>0.5</v>
      </c>
      <c r="L183" s="7">
        <f>INDEX(products!$A$1:$G$49, MATCH(orders!$D183,products!$A$1:$A$49,0),MATCH(orders!L$1,products!$A$1:$G$1,0))</f>
        <v>5.97</v>
      </c>
      <c r="M183" s="7">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 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5">
        <f>INDEX(products!$A$1:$G$49, MATCH(orders!$D184,products!$A$1:$A$49,0),MATCH(orders!K$1,products!$A$1:$G$1,0))</f>
        <v>0.5</v>
      </c>
      <c r="L184" s="7">
        <f>INDEX(products!$A$1:$G$49, MATCH(orders!$D184,products!$A$1:$A$49,0),MATCH(orders!L$1,products!$A$1:$G$1,0))</f>
        <v>5.3699999999999992</v>
      </c>
      <c r="M184" s="7">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 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5">
        <f>INDEX(products!$A$1:$G$49, MATCH(orders!$D185,products!$A$1:$A$49,0),MATCH(orders!K$1,products!$A$1:$G$1,0))</f>
        <v>0.2</v>
      </c>
      <c r="L185" s="7">
        <f>INDEX(products!$A$1:$G$49, MATCH(orders!$D185,products!$A$1:$A$49,0),MATCH(orders!L$1,products!$A$1:$G$1,0))</f>
        <v>4.125</v>
      </c>
      <c r="M185" s="7">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 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5">
        <f>INDEX(products!$A$1:$G$49, MATCH(orders!$D186,products!$A$1:$A$49,0),MATCH(orders!K$1,products!$A$1:$G$1,0))</f>
        <v>0.5</v>
      </c>
      <c r="L186" s="7">
        <f>INDEX(products!$A$1:$G$49, MATCH(orders!$D186,products!$A$1:$A$49,0),MATCH(orders!L$1,products!$A$1:$G$1,0))</f>
        <v>7.77</v>
      </c>
      <c r="M186" s="7">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 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5">
        <f>INDEX(products!$A$1:$G$49, MATCH(orders!$D187,products!$A$1:$A$49,0),MATCH(orders!K$1,products!$A$1:$G$1,0))</f>
        <v>0.5</v>
      </c>
      <c r="L187" s="7">
        <f>INDEX(products!$A$1:$G$49, MATCH(orders!$D187,products!$A$1:$A$49,0),MATCH(orders!L$1,products!$A$1:$G$1,0))</f>
        <v>7.29</v>
      </c>
      <c r="M187" s="7">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 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5">
        <f>INDEX(products!$A$1:$G$49, MATCH(orders!$D188,products!$A$1:$A$49,0),MATCH(orders!K$1,products!$A$1:$G$1,0))</f>
        <v>2.5</v>
      </c>
      <c r="L188" s="7">
        <f>INDEX(products!$A$1:$G$49, MATCH(orders!$D188,products!$A$1:$A$49,0),MATCH(orders!L$1,products!$A$1:$G$1,0))</f>
        <v>22.884999999999998</v>
      </c>
      <c r="M188" s="7">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 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5">
        <f>INDEX(products!$A$1:$G$49, MATCH(orders!$D189,products!$A$1:$A$49,0),MATCH(orders!K$1,products!$A$1:$G$1,0))</f>
        <v>0.5</v>
      </c>
      <c r="L189" s="7">
        <f>INDEX(products!$A$1:$G$49, MATCH(orders!$D189,products!$A$1:$A$49,0),MATCH(orders!L$1,products!$A$1:$G$1,0))</f>
        <v>8.73</v>
      </c>
      <c r="M189" s="7">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 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5">
        <f>INDEX(products!$A$1:$G$49, MATCH(orders!$D190,products!$A$1:$A$49,0),MATCH(orders!K$1,products!$A$1:$G$1,0))</f>
        <v>0.2</v>
      </c>
      <c r="L190" s="7">
        <f>INDEX(products!$A$1:$G$49, MATCH(orders!$D190,products!$A$1:$A$49,0),MATCH(orders!L$1,products!$A$1:$G$1,0))</f>
        <v>4.4550000000000001</v>
      </c>
      <c r="M190" s="7">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 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5">
        <f>INDEX(products!$A$1:$G$49, MATCH(orders!$D191,products!$A$1:$A$49,0),MATCH(orders!K$1,products!$A$1:$G$1,0))</f>
        <v>1</v>
      </c>
      <c r="L191" s="7">
        <f>INDEX(products!$A$1:$G$49, MATCH(orders!$D191,products!$A$1:$A$49,0),MATCH(orders!L$1,products!$A$1:$G$1,0))</f>
        <v>14.55</v>
      </c>
      <c r="M191" s="7">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 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5">
        <f>INDEX(products!$A$1:$G$49, MATCH(orders!$D192,products!$A$1:$A$49,0),MATCH(orders!K$1,products!$A$1:$G$1,0))</f>
        <v>2.5</v>
      </c>
      <c r="L192" s="7">
        <f>INDEX(products!$A$1:$G$49, MATCH(orders!$D192,products!$A$1:$A$49,0),MATCH(orders!L$1,products!$A$1:$G$1,0))</f>
        <v>33.464999999999996</v>
      </c>
      <c r="M192" s="7">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 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5">
        <f>INDEX(products!$A$1:$G$49, MATCH(orders!$D193,products!$A$1:$A$49,0),MATCH(orders!K$1,products!$A$1:$G$1,0))</f>
        <v>0.2</v>
      </c>
      <c r="L193" s="7">
        <f>INDEX(products!$A$1:$G$49, MATCH(orders!$D193,products!$A$1:$A$49,0),MATCH(orders!L$1,products!$A$1:$G$1,0))</f>
        <v>3.8849999999999998</v>
      </c>
      <c r="M193" s="7">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 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5">
        <f>INDEX(products!$A$1:$G$49, MATCH(orders!$D194,products!$A$1:$A$49,0),MATCH(orders!K$1,products!$A$1:$G$1,0))</f>
        <v>1</v>
      </c>
      <c r="L194" s="7">
        <f>INDEX(products!$A$1:$G$49, MATCH(orders!$D194,products!$A$1:$A$49,0),MATCH(orders!L$1,products!$A$1:$G$1,0))</f>
        <v>12.15</v>
      </c>
      <c r="M194" s="7">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 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5">
        <f>INDEX(products!$A$1:$G$49, MATCH(orders!$D195,products!$A$1:$A$49,0),MATCH(orders!K$1,products!$A$1:$G$1,0))</f>
        <v>1</v>
      </c>
      <c r="L195" s="7">
        <f>INDEX(products!$A$1:$G$49, MATCH(orders!$D195,products!$A$1:$A$49,0),MATCH(orders!L$1,products!$A$1:$G$1,0))</f>
        <v>14.85</v>
      </c>
      <c r="M195" s="7">
        <f t="shared" ref="M195:M258" si="9">L195*E195</f>
        <v>44.55</v>
      </c>
      <c r="N195" t="str">
        <f t="shared" ref="N195:N258" si="10">IF(I195="Rob","Robusta",IF(I195="Exc","Excelsa", IF(I195="Ara","Arabica",IF(I195="Lib","Liberica",""))))</f>
        <v>Excelsa</v>
      </c>
      <c r="O195" t="str">
        <f t="shared" ref="O195:O258" si="11">IF(J195="M","Medium", IF(J195="L","Light", 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 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5">
        <f>INDEX(products!$A$1:$G$49, MATCH(orders!$D196,products!$A$1:$A$49,0),MATCH(orders!K$1,products!$A$1:$G$1,0))</f>
        <v>0.5</v>
      </c>
      <c r="L196" s="7">
        <f>INDEX(products!$A$1:$G$49, MATCH(orders!$D196,products!$A$1:$A$49,0),MATCH(orders!L$1,products!$A$1:$G$1,0))</f>
        <v>7.29</v>
      </c>
      <c r="M196" s="7">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 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5">
        <f>INDEX(products!$A$1:$G$49, MATCH(orders!$D197,products!$A$1:$A$49,0),MATCH(orders!K$1,products!$A$1:$G$1,0))</f>
        <v>1</v>
      </c>
      <c r="L197" s="7">
        <f>INDEX(products!$A$1:$G$49, MATCH(orders!$D197,products!$A$1:$A$49,0),MATCH(orders!L$1,products!$A$1:$G$1,0))</f>
        <v>12.95</v>
      </c>
      <c r="M197" s="7">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 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5">
        <f>INDEX(products!$A$1:$G$49, MATCH(orders!$D198,products!$A$1:$A$49,0),MATCH(orders!K$1,products!$A$1:$G$1,0))</f>
        <v>0.5</v>
      </c>
      <c r="L198" s="7">
        <f>INDEX(products!$A$1:$G$49, MATCH(orders!$D198,products!$A$1:$A$49,0),MATCH(orders!L$1,products!$A$1:$G$1,0))</f>
        <v>8.91</v>
      </c>
      <c r="M198" s="7">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 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5">
        <f>INDEX(products!$A$1:$G$49, MATCH(orders!$D199,products!$A$1:$A$49,0),MATCH(orders!K$1,products!$A$1:$G$1,0))</f>
        <v>2.5</v>
      </c>
      <c r="L199" s="7">
        <f>INDEX(products!$A$1:$G$49, MATCH(orders!$D199,products!$A$1:$A$49,0),MATCH(orders!L$1,products!$A$1:$G$1,0))</f>
        <v>29.784999999999997</v>
      </c>
      <c r="M199" s="7">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 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5">
        <f>INDEX(products!$A$1:$G$49, MATCH(orders!$D200,products!$A$1:$A$49,0),MATCH(orders!K$1,products!$A$1:$G$1,0))</f>
        <v>2.5</v>
      </c>
      <c r="L200" s="7">
        <f>INDEX(products!$A$1:$G$49, MATCH(orders!$D200,products!$A$1:$A$49,0),MATCH(orders!L$1,products!$A$1:$G$1,0))</f>
        <v>29.784999999999997</v>
      </c>
      <c r="M200" s="7">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 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5">
        <f>INDEX(products!$A$1:$G$49, MATCH(orders!$D201,products!$A$1:$A$49,0),MATCH(orders!K$1,products!$A$1:$G$1,0))</f>
        <v>0.5</v>
      </c>
      <c r="L201" s="7">
        <f>INDEX(products!$A$1:$G$49, MATCH(orders!$D201,products!$A$1:$A$49,0),MATCH(orders!L$1,products!$A$1:$G$1,0))</f>
        <v>9.51</v>
      </c>
      <c r="M201" s="7">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 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5">
        <f>INDEX(products!$A$1:$G$49, MATCH(orders!$D202,products!$A$1:$A$49,0),MATCH(orders!K$1,products!$A$1:$G$1,0))</f>
        <v>1</v>
      </c>
      <c r="L202" s="7">
        <f>INDEX(products!$A$1:$G$49, MATCH(orders!$D202,products!$A$1:$A$49,0),MATCH(orders!L$1,products!$A$1:$G$1,0))</f>
        <v>13.75</v>
      </c>
      <c r="M202" s="7">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 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5">
        <f>INDEX(products!$A$1:$G$49, MATCH(orders!$D203,products!$A$1:$A$49,0),MATCH(orders!K$1,products!$A$1:$G$1,0))</f>
        <v>0.5</v>
      </c>
      <c r="L203" s="7">
        <f>INDEX(products!$A$1:$G$49, MATCH(orders!$D203,products!$A$1:$A$49,0),MATCH(orders!L$1,products!$A$1:$G$1,0))</f>
        <v>9.51</v>
      </c>
      <c r="M203" s="7">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 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5">
        <f>INDEX(products!$A$1:$G$49, MATCH(orders!$D204,products!$A$1:$A$49,0),MATCH(orders!K$1,products!$A$1:$G$1,0))</f>
        <v>2.5</v>
      </c>
      <c r="L204" s="7">
        <f>INDEX(products!$A$1:$G$49, MATCH(orders!$D204,products!$A$1:$A$49,0),MATCH(orders!L$1,products!$A$1:$G$1,0))</f>
        <v>29.784999999999997</v>
      </c>
      <c r="M204" s="7">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 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5">
        <f>INDEX(products!$A$1:$G$49, MATCH(orders!$D205,products!$A$1:$A$49,0),MATCH(orders!K$1,products!$A$1:$G$1,0))</f>
        <v>0.2</v>
      </c>
      <c r="L205" s="7">
        <f>INDEX(products!$A$1:$G$49, MATCH(orders!$D205,products!$A$1:$A$49,0),MATCH(orders!L$1,products!$A$1:$G$1,0))</f>
        <v>4.7549999999999999</v>
      </c>
      <c r="M205" s="7">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 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5">
        <f>INDEX(products!$A$1:$G$49, MATCH(orders!$D206,products!$A$1:$A$49,0),MATCH(orders!K$1,products!$A$1:$G$1,0))</f>
        <v>1</v>
      </c>
      <c r="L206" s="7">
        <f>INDEX(products!$A$1:$G$49, MATCH(orders!$D206,products!$A$1:$A$49,0),MATCH(orders!L$1,products!$A$1:$G$1,0))</f>
        <v>13.75</v>
      </c>
      <c r="M206" s="7">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 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5">
        <f>INDEX(products!$A$1:$G$49, MATCH(orders!$D207,products!$A$1:$A$49,0),MATCH(orders!K$1,products!$A$1:$G$1,0))</f>
        <v>0.2</v>
      </c>
      <c r="L207" s="7">
        <f>INDEX(products!$A$1:$G$49, MATCH(orders!$D207,products!$A$1:$A$49,0),MATCH(orders!L$1,products!$A$1:$G$1,0))</f>
        <v>2.6849999999999996</v>
      </c>
      <c r="M207" s="7">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 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5">
        <f>INDEX(products!$A$1:$G$49, MATCH(orders!$D208,products!$A$1:$A$49,0),MATCH(orders!K$1,products!$A$1:$G$1,0))</f>
        <v>1</v>
      </c>
      <c r="L208" s="7">
        <f>INDEX(products!$A$1:$G$49, MATCH(orders!$D208,products!$A$1:$A$49,0),MATCH(orders!L$1,products!$A$1:$G$1,0))</f>
        <v>11.25</v>
      </c>
      <c r="M208" s="7">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 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5">
        <f>INDEX(products!$A$1:$G$49, MATCH(orders!$D209,products!$A$1:$A$49,0),MATCH(orders!K$1,products!$A$1:$G$1,0))</f>
        <v>0.5</v>
      </c>
      <c r="L209" s="7">
        <f>INDEX(products!$A$1:$G$49, MATCH(orders!$D209,products!$A$1:$A$49,0),MATCH(orders!L$1,products!$A$1:$G$1,0))</f>
        <v>6.75</v>
      </c>
      <c r="M209" s="7">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 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5">
        <f>INDEX(products!$A$1:$G$49, MATCH(orders!$D210,products!$A$1:$A$49,0),MATCH(orders!K$1,products!$A$1:$G$1,0))</f>
        <v>0.5</v>
      </c>
      <c r="L210" s="7">
        <f>INDEX(products!$A$1:$G$49, MATCH(orders!$D210,products!$A$1:$A$49,0),MATCH(orders!L$1,products!$A$1:$G$1,0))</f>
        <v>7.29</v>
      </c>
      <c r="M210" s="7">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 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5">
        <f>INDEX(products!$A$1:$G$49, MATCH(orders!$D211,products!$A$1:$A$49,0),MATCH(orders!K$1,products!$A$1:$G$1,0))</f>
        <v>0.5</v>
      </c>
      <c r="L211" s="7">
        <f>INDEX(products!$A$1:$G$49, MATCH(orders!$D211,products!$A$1:$A$49,0),MATCH(orders!L$1,products!$A$1:$G$1,0))</f>
        <v>6.75</v>
      </c>
      <c r="M211" s="7">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 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5">
        <f>INDEX(products!$A$1:$G$49, MATCH(orders!$D212,products!$A$1:$A$49,0),MATCH(orders!K$1,products!$A$1:$G$1,0))</f>
        <v>1</v>
      </c>
      <c r="L212" s="7">
        <f>INDEX(products!$A$1:$G$49, MATCH(orders!$D212,products!$A$1:$A$49,0),MATCH(orders!L$1,products!$A$1:$G$1,0))</f>
        <v>12.95</v>
      </c>
      <c r="M212" s="7">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 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5">
        <f>INDEX(products!$A$1:$G$49, MATCH(orders!$D213,products!$A$1:$A$49,0),MATCH(orders!K$1,products!$A$1:$G$1,0))</f>
        <v>0.5</v>
      </c>
      <c r="L213" s="7">
        <f>INDEX(products!$A$1:$G$49, MATCH(orders!$D213,products!$A$1:$A$49,0),MATCH(orders!L$1,products!$A$1:$G$1,0))</f>
        <v>8.91</v>
      </c>
      <c r="M213" s="7">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 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5">
        <f>INDEX(products!$A$1:$G$49, MATCH(orders!$D214,products!$A$1:$A$49,0),MATCH(orders!K$1,products!$A$1:$G$1,0))</f>
        <v>0.2</v>
      </c>
      <c r="L214" s="7">
        <f>INDEX(products!$A$1:$G$49, MATCH(orders!$D214,products!$A$1:$A$49,0),MATCH(orders!L$1,products!$A$1:$G$1,0))</f>
        <v>3.645</v>
      </c>
      <c r="M214" s="7">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 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5">
        <f>INDEX(products!$A$1:$G$49, MATCH(orders!$D215,products!$A$1:$A$49,0),MATCH(orders!K$1,products!$A$1:$G$1,0))</f>
        <v>2.5</v>
      </c>
      <c r="L215" s="7">
        <f>INDEX(products!$A$1:$G$49, MATCH(orders!$D215,products!$A$1:$A$49,0),MATCH(orders!L$1,products!$A$1:$G$1,0))</f>
        <v>20.584999999999997</v>
      </c>
      <c r="M215" s="7">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 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5">
        <f>INDEX(products!$A$1:$G$49, MATCH(orders!$D216,products!$A$1:$A$49,0),MATCH(orders!K$1,products!$A$1:$G$1,0))</f>
        <v>1</v>
      </c>
      <c r="L216" s="7">
        <f>INDEX(products!$A$1:$G$49, MATCH(orders!$D216,products!$A$1:$A$49,0),MATCH(orders!L$1,products!$A$1:$G$1,0))</f>
        <v>15.85</v>
      </c>
      <c r="M216" s="7">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 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5">
        <f>INDEX(products!$A$1:$G$49, MATCH(orders!$D217,products!$A$1:$A$49,0),MATCH(orders!K$1,products!$A$1:$G$1,0))</f>
        <v>0.2</v>
      </c>
      <c r="L217" s="7">
        <f>INDEX(products!$A$1:$G$49, MATCH(orders!$D217,products!$A$1:$A$49,0),MATCH(orders!L$1,products!$A$1:$G$1,0))</f>
        <v>3.8849999999999998</v>
      </c>
      <c r="M217" s="7">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 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5">
        <f>INDEX(products!$A$1:$G$49, MATCH(orders!$D218,products!$A$1:$A$49,0),MATCH(orders!K$1,products!$A$1:$G$1,0))</f>
        <v>1</v>
      </c>
      <c r="L218" s="7">
        <f>INDEX(products!$A$1:$G$49, MATCH(orders!$D218,products!$A$1:$A$49,0),MATCH(orders!L$1,products!$A$1:$G$1,0))</f>
        <v>14.55</v>
      </c>
      <c r="M218" s="7">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 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5">
        <f>INDEX(products!$A$1:$G$49, MATCH(orders!$D219,products!$A$1:$A$49,0),MATCH(orders!K$1,products!$A$1:$G$1,0))</f>
        <v>0.5</v>
      </c>
      <c r="L219" s="7">
        <f>INDEX(products!$A$1:$G$49, MATCH(orders!$D219,products!$A$1:$A$49,0),MATCH(orders!L$1,products!$A$1:$G$1,0))</f>
        <v>8.91</v>
      </c>
      <c r="M219" s="7">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 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5">
        <f>INDEX(products!$A$1:$G$49, MATCH(orders!$D220,products!$A$1:$A$49,0),MATCH(orders!K$1,products!$A$1:$G$1,0))</f>
        <v>1</v>
      </c>
      <c r="L220" s="7">
        <f>INDEX(products!$A$1:$G$49, MATCH(orders!$D220,products!$A$1:$A$49,0),MATCH(orders!L$1,products!$A$1:$G$1,0))</f>
        <v>11.25</v>
      </c>
      <c r="M220" s="7">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 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5">
        <f>INDEX(products!$A$1:$G$49, MATCH(orders!$D221,products!$A$1:$A$49,0),MATCH(orders!K$1,products!$A$1:$G$1,0))</f>
        <v>0.2</v>
      </c>
      <c r="L221" s="7">
        <f>INDEX(products!$A$1:$G$49, MATCH(orders!$D221,products!$A$1:$A$49,0),MATCH(orders!L$1,products!$A$1:$G$1,0))</f>
        <v>3.5849999999999995</v>
      </c>
      <c r="M221" s="7">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 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5">
        <f>INDEX(products!$A$1:$G$49, MATCH(orders!$D222,products!$A$1:$A$49,0),MATCH(orders!K$1,products!$A$1:$G$1,0))</f>
        <v>0.2</v>
      </c>
      <c r="L222" s="7">
        <f>INDEX(products!$A$1:$G$49, MATCH(orders!$D222,products!$A$1:$A$49,0),MATCH(orders!L$1,products!$A$1:$G$1,0))</f>
        <v>2.9849999999999999</v>
      </c>
      <c r="M222" s="7">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 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5">
        <f>INDEX(products!$A$1:$G$49, MATCH(orders!$D223,products!$A$1:$A$49,0),MATCH(orders!K$1,products!$A$1:$G$1,0))</f>
        <v>1</v>
      </c>
      <c r="L223" s="7">
        <f>INDEX(products!$A$1:$G$49, MATCH(orders!$D223,products!$A$1:$A$49,0),MATCH(orders!L$1,products!$A$1:$G$1,0))</f>
        <v>12.95</v>
      </c>
      <c r="M223" s="7">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 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5">
        <f>INDEX(products!$A$1:$G$49, MATCH(orders!$D224,products!$A$1:$A$49,0),MATCH(orders!K$1,products!$A$1:$G$1,0))</f>
        <v>0.5</v>
      </c>
      <c r="L224" s="7">
        <f>INDEX(products!$A$1:$G$49, MATCH(orders!$D224,products!$A$1:$A$49,0),MATCH(orders!L$1,products!$A$1:$G$1,0))</f>
        <v>7.77</v>
      </c>
      <c r="M224" s="7">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 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5">
        <f>INDEX(products!$A$1:$G$49, MATCH(orders!$D225,products!$A$1:$A$49,0),MATCH(orders!K$1,products!$A$1:$G$1,0))</f>
        <v>1</v>
      </c>
      <c r="L225" s="7">
        <f>INDEX(products!$A$1:$G$49, MATCH(orders!$D225,products!$A$1:$A$49,0),MATCH(orders!L$1,products!$A$1:$G$1,0))</f>
        <v>14.85</v>
      </c>
      <c r="M225" s="7">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 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5">
        <f>INDEX(products!$A$1:$G$49, MATCH(orders!$D226,products!$A$1:$A$49,0),MATCH(orders!K$1,products!$A$1:$G$1,0))</f>
        <v>2.5</v>
      </c>
      <c r="L226" s="7">
        <f>INDEX(products!$A$1:$G$49, MATCH(orders!$D226,products!$A$1:$A$49,0),MATCH(orders!L$1,products!$A$1:$G$1,0))</f>
        <v>29.784999999999997</v>
      </c>
      <c r="M226" s="7">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 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5">
        <f>INDEX(products!$A$1:$G$49, MATCH(orders!$D227,products!$A$1:$A$49,0),MATCH(orders!K$1,products!$A$1:$G$1,0))</f>
        <v>0.2</v>
      </c>
      <c r="L227" s="7">
        <f>INDEX(products!$A$1:$G$49, MATCH(orders!$D227,products!$A$1:$A$49,0),MATCH(orders!L$1,products!$A$1:$G$1,0))</f>
        <v>3.5849999999999995</v>
      </c>
      <c r="M227" s="7">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 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5">
        <f>INDEX(products!$A$1:$G$49, MATCH(orders!$D228,products!$A$1:$A$49,0),MATCH(orders!K$1,products!$A$1:$G$1,0))</f>
        <v>2.5</v>
      </c>
      <c r="L228" s="7">
        <f>INDEX(products!$A$1:$G$49, MATCH(orders!$D228,products!$A$1:$A$49,0),MATCH(orders!L$1,products!$A$1:$G$1,0))</f>
        <v>25.874999999999996</v>
      </c>
      <c r="M228" s="7">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 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5">
        <f>INDEX(products!$A$1:$G$49, MATCH(orders!$D229,products!$A$1:$A$49,0),MATCH(orders!K$1,products!$A$1:$G$1,0))</f>
        <v>0.2</v>
      </c>
      <c r="L229" s="7">
        <f>INDEX(products!$A$1:$G$49, MATCH(orders!$D229,products!$A$1:$A$49,0),MATCH(orders!L$1,products!$A$1:$G$1,0))</f>
        <v>2.6849999999999996</v>
      </c>
      <c r="M229" s="7">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 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5">
        <f>INDEX(products!$A$1:$G$49, MATCH(orders!$D230,products!$A$1:$A$49,0),MATCH(orders!K$1,products!$A$1:$G$1,0))</f>
        <v>0.2</v>
      </c>
      <c r="L230" s="7">
        <f>INDEX(products!$A$1:$G$49, MATCH(orders!$D230,products!$A$1:$A$49,0),MATCH(orders!L$1,products!$A$1:$G$1,0))</f>
        <v>3.5849999999999995</v>
      </c>
      <c r="M230" s="7">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 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5">
        <f>INDEX(products!$A$1:$G$49, MATCH(orders!$D231,products!$A$1:$A$49,0),MATCH(orders!K$1,products!$A$1:$G$1,0))</f>
        <v>0.2</v>
      </c>
      <c r="L231" s="7">
        <f>INDEX(products!$A$1:$G$49, MATCH(orders!$D231,products!$A$1:$A$49,0),MATCH(orders!L$1,products!$A$1:$G$1,0))</f>
        <v>4.3650000000000002</v>
      </c>
      <c r="M231" s="7">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 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5">
        <f>INDEX(products!$A$1:$G$49, MATCH(orders!$D232,products!$A$1:$A$49,0),MATCH(orders!K$1,products!$A$1:$G$1,0))</f>
        <v>2.5</v>
      </c>
      <c r="L232" s="7">
        <f>INDEX(products!$A$1:$G$49, MATCH(orders!$D232,products!$A$1:$A$49,0),MATCH(orders!L$1,products!$A$1:$G$1,0))</f>
        <v>25.874999999999996</v>
      </c>
      <c r="M232" s="7">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 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5">
        <f>INDEX(products!$A$1:$G$49, MATCH(orders!$D233,products!$A$1:$A$49,0),MATCH(orders!K$1,products!$A$1:$G$1,0))</f>
        <v>0.2</v>
      </c>
      <c r="L233" s="7">
        <f>INDEX(products!$A$1:$G$49, MATCH(orders!$D233,products!$A$1:$A$49,0),MATCH(orders!L$1,products!$A$1:$G$1,0))</f>
        <v>4.3650000000000002</v>
      </c>
      <c r="M233" s="7">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 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5">
        <f>INDEX(products!$A$1:$G$49, MATCH(orders!$D234,products!$A$1:$A$49,0),MATCH(orders!K$1,products!$A$1:$G$1,0))</f>
        <v>0.2</v>
      </c>
      <c r="L234" s="7">
        <f>INDEX(products!$A$1:$G$49, MATCH(orders!$D234,products!$A$1:$A$49,0),MATCH(orders!L$1,products!$A$1:$G$1,0))</f>
        <v>4.7549999999999999</v>
      </c>
      <c r="M234" s="7">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 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5">
        <f>INDEX(products!$A$1:$G$49, MATCH(orders!$D235,products!$A$1:$A$49,0),MATCH(orders!K$1,products!$A$1:$G$1,0))</f>
        <v>0.2</v>
      </c>
      <c r="L235" s="7">
        <f>INDEX(products!$A$1:$G$49, MATCH(orders!$D235,products!$A$1:$A$49,0),MATCH(orders!L$1,products!$A$1:$G$1,0))</f>
        <v>4.125</v>
      </c>
      <c r="M235" s="7">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 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5">
        <f>INDEX(products!$A$1:$G$49, MATCH(orders!$D236,products!$A$1:$A$49,0),MATCH(orders!K$1,products!$A$1:$G$1,0))</f>
        <v>2.5</v>
      </c>
      <c r="L236" s="7">
        <f>INDEX(products!$A$1:$G$49, MATCH(orders!$D236,products!$A$1:$A$49,0),MATCH(orders!L$1,products!$A$1:$G$1,0))</f>
        <v>36.454999999999998</v>
      </c>
      <c r="M236" s="7">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 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5">
        <f>INDEX(products!$A$1:$G$49, MATCH(orders!$D237,products!$A$1:$A$49,0),MATCH(orders!K$1,products!$A$1:$G$1,0))</f>
        <v>2.5</v>
      </c>
      <c r="L237" s="7">
        <f>INDEX(products!$A$1:$G$49, MATCH(orders!$D237,products!$A$1:$A$49,0),MATCH(orders!L$1,products!$A$1:$G$1,0))</f>
        <v>36.454999999999998</v>
      </c>
      <c r="M237" s="7">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 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5">
        <f>INDEX(products!$A$1:$G$49, MATCH(orders!$D238,products!$A$1:$A$49,0),MATCH(orders!K$1,products!$A$1:$G$1,0))</f>
        <v>2.5</v>
      </c>
      <c r="L238" s="7">
        <f>INDEX(products!$A$1:$G$49, MATCH(orders!$D238,products!$A$1:$A$49,0),MATCH(orders!L$1,products!$A$1:$G$1,0))</f>
        <v>29.784999999999997</v>
      </c>
      <c r="M238" s="7">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 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5">
        <f>INDEX(products!$A$1:$G$49, MATCH(orders!$D239,products!$A$1:$A$49,0),MATCH(orders!K$1,products!$A$1:$G$1,0))</f>
        <v>0.2</v>
      </c>
      <c r="L239" s="7">
        <f>INDEX(products!$A$1:$G$49, MATCH(orders!$D239,products!$A$1:$A$49,0),MATCH(orders!L$1,products!$A$1:$G$1,0))</f>
        <v>3.5849999999999995</v>
      </c>
      <c r="M239" s="7">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 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5">
        <f>INDEX(products!$A$1:$G$49, MATCH(orders!$D240,products!$A$1:$A$49,0),MATCH(orders!K$1,products!$A$1:$G$1,0))</f>
        <v>2.5</v>
      </c>
      <c r="L240" s="7">
        <f>INDEX(products!$A$1:$G$49, MATCH(orders!$D240,products!$A$1:$A$49,0),MATCH(orders!L$1,products!$A$1:$G$1,0))</f>
        <v>22.884999999999998</v>
      </c>
      <c r="M240" s="7">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 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5">
        <f>INDEX(products!$A$1:$G$49, MATCH(orders!$D241,products!$A$1:$A$49,0),MATCH(orders!K$1,products!$A$1:$G$1,0))</f>
        <v>1</v>
      </c>
      <c r="L241" s="7">
        <f>INDEX(products!$A$1:$G$49, MATCH(orders!$D241,products!$A$1:$A$49,0),MATCH(orders!L$1,products!$A$1:$G$1,0))</f>
        <v>14.85</v>
      </c>
      <c r="M241" s="7">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 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5">
        <f>INDEX(products!$A$1:$G$49, MATCH(orders!$D242,products!$A$1:$A$49,0),MATCH(orders!K$1,products!$A$1:$G$1,0))</f>
        <v>2.5</v>
      </c>
      <c r="L242" s="7">
        <f>INDEX(products!$A$1:$G$49, MATCH(orders!$D242,products!$A$1:$A$49,0),MATCH(orders!L$1,products!$A$1:$G$1,0))</f>
        <v>25.874999999999996</v>
      </c>
      <c r="M242" s="7">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 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5">
        <f>INDEX(products!$A$1:$G$49, MATCH(orders!$D243,products!$A$1:$A$49,0),MATCH(orders!K$1,products!$A$1:$G$1,0))</f>
        <v>2.5</v>
      </c>
      <c r="L243" s="7">
        <f>INDEX(products!$A$1:$G$49, MATCH(orders!$D243,products!$A$1:$A$49,0),MATCH(orders!L$1,products!$A$1:$G$1,0))</f>
        <v>22.884999999999998</v>
      </c>
      <c r="M243" s="7">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 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5">
        <f>INDEX(products!$A$1:$G$49, MATCH(orders!$D244,products!$A$1:$A$49,0),MATCH(orders!K$1,products!$A$1:$G$1,0))</f>
        <v>1</v>
      </c>
      <c r="L244" s="7">
        <f>INDEX(products!$A$1:$G$49, MATCH(orders!$D244,products!$A$1:$A$49,0),MATCH(orders!L$1,products!$A$1:$G$1,0))</f>
        <v>12.15</v>
      </c>
      <c r="M244" s="7">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 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5">
        <f>INDEX(products!$A$1:$G$49, MATCH(orders!$D245,products!$A$1:$A$49,0),MATCH(orders!K$1,products!$A$1:$G$1,0))</f>
        <v>0.5</v>
      </c>
      <c r="L245" s="7">
        <f>INDEX(products!$A$1:$G$49, MATCH(orders!$D245,products!$A$1:$A$49,0),MATCH(orders!L$1,products!$A$1:$G$1,0))</f>
        <v>7.29</v>
      </c>
      <c r="M245" s="7">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 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5">
        <f>INDEX(products!$A$1:$G$49, MATCH(orders!$D246,products!$A$1:$A$49,0),MATCH(orders!K$1,products!$A$1:$G$1,0))</f>
        <v>2.5</v>
      </c>
      <c r="L246" s="7">
        <f>INDEX(products!$A$1:$G$49, MATCH(orders!$D246,products!$A$1:$A$49,0),MATCH(orders!L$1,products!$A$1:$G$1,0))</f>
        <v>33.464999999999996</v>
      </c>
      <c r="M246" s="7">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 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5">
        <f>INDEX(products!$A$1:$G$49, MATCH(orders!$D247,products!$A$1:$A$49,0),MATCH(orders!K$1,products!$A$1:$G$1,0))</f>
        <v>0.2</v>
      </c>
      <c r="L247" s="7">
        <f>INDEX(products!$A$1:$G$49, MATCH(orders!$D247,products!$A$1:$A$49,0),MATCH(orders!L$1,products!$A$1:$G$1,0))</f>
        <v>4.7549999999999999</v>
      </c>
      <c r="M247" s="7">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 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5">
        <f>INDEX(products!$A$1:$G$49, MATCH(orders!$D248,products!$A$1:$A$49,0),MATCH(orders!K$1,products!$A$1:$G$1,0))</f>
        <v>1</v>
      </c>
      <c r="L248" s="7">
        <f>INDEX(products!$A$1:$G$49, MATCH(orders!$D248,products!$A$1:$A$49,0),MATCH(orders!L$1,products!$A$1:$G$1,0))</f>
        <v>12.95</v>
      </c>
      <c r="M248" s="7">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 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5">
        <f>INDEX(products!$A$1:$G$49, MATCH(orders!$D249,products!$A$1:$A$49,0),MATCH(orders!K$1,products!$A$1:$G$1,0))</f>
        <v>0.2</v>
      </c>
      <c r="L249" s="7">
        <f>INDEX(products!$A$1:$G$49, MATCH(orders!$D249,products!$A$1:$A$49,0),MATCH(orders!L$1,products!$A$1:$G$1,0))</f>
        <v>3.5849999999999995</v>
      </c>
      <c r="M249" s="7">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 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5">
        <f>INDEX(products!$A$1:$G$49, MATCH(orders!$D250,products!$A$1:$A$49,0),MATCH(orders!K$1,products!$A$1:$G$1,0))</f>
        <v>1</v>
      </c>
      <c r="L250" s="7">
        <f>INDEX(products!$A$1:$G$49, MATCH(orders!$D250,products!$A$1:$A$49,0),MATCH(orders!L$1,products!$A$1:$G$1,0))</f>
        <v>9.9499999999999993</v>
      </c>
      <c r="M250" s="7">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 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5">
        <f>INDEX(products!$A$1:$G$49, MATCH(orders!$D251,products!$A$1:$A$49,0),MATCH(orders!K$1,products!$A$1:$G$1,0))</f>
        <v>1</v>
      </c>
      <c r="L251" s="7">
        <f>INDEX(products!$A$1:$G$49, MATCH(orders!$D251,products!$A$1:$A$49,0),MATCH(orders!L$1,products!$A$1:$G$1,0))</f>
        <v>15.85</v>
      </c>
      <c r="M251" s="7">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 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5">
        <f>INDEX(products!$A$1:$G$49, MATCH(orders!$D252,products!$A$1:$A$49,0),MATCH(orders!K$1,products!$A$1:$G$1,0))</f>
        <v>0.2</v>
      </c>
      <c r="L252" s="7">
        <f>INDEX(products!$A$1:$G$49, MATCH(orders!$D252,products!$A$1:$A$49,0),MATCH(orders!L$1,products!$A$1:$G$1,0))</f>
        <v>2.9849999999999999</v>
      </c>
      <c r="M252" s="7">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 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5">
        <f>INDEX(products!$A$1:$G$49, MATCH(orders!$D253,products!$A$1:$A$49,0),MATCH(orders!K$1,products!$A$1:$G$1,0))</f>
        <v>1</v>
      </c>
      <c r="L253" s="7">
        <f>INDEX(products!$A$1:$G$49, MATCH(orders!$D253,products!$A$1:$A$49,0),MATCH(orders!L$1,products!$A$1:$G$1,0))</f>
        <v>13.75</v>
      </c>
      <c r="M253" s="7">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 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5">
        <f>INDEX(products!$A$1:$G$49, MATCH(orders!$D254,products!$A$1:$A$49,0),MATCH(orders!K$1,products!$A$1:$G$1,0))</f>
        <v>1</v>
      </c>
      <c r="L254" s="7">
        <f>INDEX(products!$A$1:$G$49, MATCH(orders!$D254,products!$A$1:$A$49,0),MATCH(orders!L$1,products!$A$1:$G$1,0))</f>
        <v>9.9499999999999993</v>
      </c>
      <c r="M254" s="7">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 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5">
        <f>INDEX(products!$A$1:$G$49, MATCH(orders!$D255,products!$A$1:$A$49,0),MATCH(orders!K$1,products!$A$1:$G$1,0))</f>
        <v>1</v>
      </c>
      <c r="L255" s="7">
        <f>INDEX(products!$A$1:$G$49, MATCH(orders!$D255,products!$A$1:$A$49,0),MATCH(orders!L$1,products!$A$1:$G$1,0))</f>
        <v>14.55</v>
      </c>
      <c r="M255" s="7">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 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5">
        <f>INDEX(products!$A$1:$G$49, MATCH(orders!$D256,products!$A$1:$A$49,0),MATCH(orders!K$1,products!$A$1:$G$1,0))</f>
        <v>0.5</v>
      </c>
      <c r="L256" s="7">
        <f>INDEX(products!$A$1:$G$49, MATCH(orders!$D256,products!$A$1:$A$49,0),MATCH(orders!L$1,products!$A$1:$G$1,0))</f>
        <v>7.169999999999999</v>
      </c>
      <c r="M256" s="7">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 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5">
        <f>INDEX(products!$A$1:$G$49, MATCH(orders!$D257,products!$A$1:$A$49,0),MATCH(orders!K$1,products!$A$1:$G$1,0))</f>
        <v>0.5</v>
      </c>
      <c r="L257" s="7">
        <f>INDEX(products!$A$1:$G$49, MATCH(orders!$D257,products!$A$1:$A$49,0),MATCH(orders!L$1,products!$A$1:$G$1,0))</f>
        <v>7.169999999999999</v>
      </c>
      <c r="M257" s="7">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 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5">
        <f>INDEX(products!$A$1:$G$49, MATCH(orders!$D258,products!$A$1:$A$49,0),MATCH(orders!K$1,products!$A$1:$G$1,0))</f>
        <v>0.5</v>
      </c>
      <c r="L258" s="7">
        <f>INDEX(products!$A$1:$G$49, MATCH(orders!$D258,products!$A$1:$A$49,0),MATCH(orders!L$1,products!$A$1:$G$1,0))</f>
        <v>8.73</v>
      </c>
      <c r="M258" s="7">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 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5">
        <f>INDEX(products!$A$1:$G$49, MATCH(orders!$D259,products!$A$1:$A$49,0),MATCH(orders!K$1,products!$A$1:$G$1,0))</f>
        <v>2.5</v>
      </c>
      <c r="L259" s="7">
        <f>INDEX(products!$A$1:$G$49, MATCH(orders!$D259,products!$A$1:$A$49,0),MATCH(orders!L$1,products!$A$1:$G$1,0))</f>
        <v>27.945</v>
      </c>
      <c r="M259" s="7">
        <f t="shared" ref="M259:M322" si="12">L259*E259</f>
        <v>27.945</v>
      </c>
      <c r="N259" t="str">
        <f t="shared" ref="N259:N322" si="13">IF(I259="Rob","Robusta",IF(I259="Exc","Excelsa", IF(I259="Ara","Arabica",IF(I259="Lib","Liberica",""))))</f>
        <v>Excelsa</v>
      </c>
      <c r="O259" t="str">
        <f t="shared" ref="O259:O322" si="14">IF(J259="M","Medium", IF(J259="L","Light", 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 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5">
        <f>INDEX(products!$A$1:$G$49, MATCH(orders!$D260,products!$A$1:$A$49,0),MATCH(orders!K$1,products!$A$1:$G$1,0))</f>
        <v>2.5</v>
      </c>
      <c r="L260" s="7">
        <f>INDEX(products!$A$1:$G$49, MATCH(orders!$D260,products!$A$1:$A$49,0),MATCH(orders!L$1,products!$A$1:$G$1,0))</f>
        <v>27.945</v>
      </c>
      <c r="M260" s="7">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 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5">
        <f>INDEX(products!$A$1:$G$49, MATCH(orders!$D261,products!$A$1:$A$49,0),MATCH(orders!K$1,products!$A$1:$G$1,0))</f>
        <v>0.2</v>
      </c>
      <c r="L261" s="7">
        <f>INDEX(products!$A$1:$G$49, MATCH(orders!$D261,products!$A$1:$A$49,0),MATCH(orders!L$1,products!$A$1:$G$1,0))</f>
        <v>2.9849999999999999</v>
      </c>
      <c r="M261" s="7">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 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5">
        <f>INDEX(products!$A$1:$G$49, MATCH(orders!$D262,products!$A$1:$A$49,0),MATCH(orders!K$1,products!$A$1:$G$1,0))</f>
        <v>2.5</v>
      </c>
      <c r="L262" s="7">
        <f>INDEX(products!$A$1:$G$49, MATCH(orders!$D262,products!$A$1:$A$49,0),MATCH(orders!L$1,products!$A$1:$G$1,0))</f>
        <v>27.484999999999996</v>
      </c>
      <c r="M262" s="7">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 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5">
        <f>INDEX(products!$A$1:$G$49, MATCH(orders!$D263,products!$A$1:$A$49,0),MATCH(orders!K$1,products!$A$1:$G$1,0))</f>
        <v>1</v>
      </c>
      <c r="L263" s="7">
        <f>INDEX(products!$A$1:$G$49, MATCH(orders!$D263,products!$A$1:$A$49,0),MATCH(orders!L$1,products!$A$1:$G$1,0))</f>
        <v>11.95</v>
      </c>
      <c r="M263" s="7">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 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5">
        <f>INDEX(products!$A$1:$G$49, MATCH(orders!$D264,products!$A$1:$A$49,0),MATCH(orders!K$1,products!$A$1:$G$1,0))</f>
        <v>1</v>
      </c>
      <c r="L264" s="7">
        <f>INDEX(products!$A$1:$G$49, MATCH(orders!$D264,products!$A$1:$A$49,0),MATCH(orders!L$1,products!$A$1:$G$1,0))</f>
        <v>13.75</v>
      </c>
      <c r="M264" s="7">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 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5">
        <f>INDEX(products!$A$1:$G$49, MATCH(orders!$D265,products!$A$1:$A$49,0),MATCH(orders!K$1,products!$A$1:$G$1,0))</f>
        <v>2.5</v>
      </c>
      <c r="L265" s="7">
        <f>INDEX(products!$A$1:$G$49, MATCH(orders!$D265,products!$A$1:$A$49,0),MATCH(orders!L$1,products!$A$1:$G$1,0))</f>
        <v>33.464999999999996</v>
      </c>
      <c r="M265" s="7">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 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5">
        <f>INDEX(products!$A$1:$G$49, MATCH(orders!$D266,products!$A$1:$A$49,0),MATCH(orders!K$1,products!$A$1:$G$1,0))</f>
        <v>1</v>
      </c>
      <c r="L266" s="7">
        <f>INDEX(products!$A$1:$G$49, MATCH(orders!$D266,products!$A$1:$A$49,0),MATCH(orders!L$1,products!$A$1:$G$1,0))</f>
        <v>11.95</v>
      </c>
      <c r="M266" s="7">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 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5">
        <f>INDEX(products!$A$1:$G$49, MATCH(orders!$D267,products!$A$1:$A$49,0),MATCH(orders!K$1,products!$A$1:$G$1,0))</f>
        <v>0.5</v>
      </c>
      <c r="L267" s="7">
        <f>INDEX(products!$A$1:$G$49, MATCH(orders!$D267,products!$A$1:$A$49,0),MATCH(orders!L$1,products!$A$1:$G$1,0))</f>
        <v>5.97</v>
      </c>
      <c r="M267" s="7">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 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5">
        <f>INDEX(products!$A$1:$G$49, MATCH(orders!$D268,products!$A$1:$A$49,0),MATCH(orders!K$1,products!$A$1:$G$1,0))</f>
        <v>1</v>
      </c>
      <c r="L268" s="7">
        <f>INDEX(products!$A$1:$G$49, MATCH(orders!$D268,products!$A$1:$A$49,0),MATCH(orders!L$1,products!$A$1:$G$1,0))</f>
        <v>12.15</v>
      </c>
      <c r="M268" s="7">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 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5">
        <f>INDEX(products!$A$1:$G$49, MATCH(orders!$D269,products!$A$1:$A$49,0),MATCH(orders!K$1,products!$A$1:$G$1,0))</f>
        <v>0.2</v>
      </c>
      <c r="L269" s="7">
        <f>INDEX(products!$A$1:$G$49, MATCH(orders!$D269,products!$A$1:$A$49,0),MATCH(orders!L$1,products!$A$1:$G$1,0))</f>
        <v>3.645</v>
      </c>
      <c r="M269" s="7">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 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5">
        <f>INDEX(products!$A$1:$G$49, MATCH(orders!$D270,products!$A$1:$A$49,0),MATCH(orders!K$1,products!$A$1:$G$1,0))</f>
        <v>1</v>
      </c>
      <c r="L270" s="7">
        <f>INDEX(products!$A$1:$G$49, MATCH(orders!$D270,products!$A$1:$A$49,0),MATCH(orders!L$1,products!$A$1:$G$1,0))</f>
        <v>9.9499999999999993</v>
      </c>
      <c r="M270" s="7">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 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5">
        <f>INDEX(products!$A$1:$G$49, MATCH(orders!$D271,products!$A$1:$A$49,0),MATCH(orders!K$1,products!$A$1:$G$1,0))</f>
        <v>0.2</v>
      </c>
      <c r="L271" s="7">
        <f>INDEX(products!$A$1:$G$49, MATCH(orders!$D271,products!$A$1:$A$49,0),MATCH(orders!L$1,products!$A$1:$G$1,0))</f>
        <v>2.9849999999999999</v>
      </c>
      <c r="M271" s="7">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 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5">
        <f>INDEX(products!$A$1:$G$49, MATCH(orders!$D272,products!$A$1:$A$49,0),MATCH(orders!K$1,products!$A$1:$G$1,0))</f>
        <v>0.5</v>
      </c>
      <c r="L272" s="7">
        <f>INDEX(products!$A$1:$G$49, MATCH(orders!$D272,products!$A$1:$A$49,0),MATCH(orders!L$1,products!$A$1:$G$1,0))</f>
        <v>7.29</v>
      </c>
      <c r="M272" s="7">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 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5">
        <f>INDEX(products!$A$1:$G$49, MATCH(orders!$D273,products!$A$1:$A$49,0),MATCH(orders!K$1,products!$A$1:$G$1,0))</f>
        <v>0.2</v>
      </c>
      <c r="L273" s="7">
        <f>INDEX(products!$A$1:$G$49, MATCH(orders!$D273,products!$A$1:$A$49,0),MATCH(orders!L$1,products!$A$1:$G$1,0))</f>
        <v>2.9849999999999999</v>
      </c>
      <c r="M273" s="7">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 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5">
        <f>INDEX(products!$A$1:$G$49, MATCH(orders!$D274,products!$A$1:$A$49,0),MATCH(orders!K$1,products!$A$1:$G$1,0))</f>
        <v>1</v>
      </c>
      <c r="L274" s="7">
        <f>INDEX(products!$A$1:$G$49, MATCH(orders!$D274,products!$A$1:$A$49,0),MATCH(orders!L$1,products!$A$1:$G$1,0))</f>
        <v>11.95</v>
      </c>
      <c r="M274" s="7">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 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5">
        <f>INDEX(products!$A$1:$G$49, MATCH(orders!$D275,products!$A$1:$A$49,0),MATCH(orders!K$1,products!$A$1:$G$1,0))</f>
        <v>0.2</v>
      </c>
      <c r="L275" s="7">
        <f>INDEX(products!$A$1:$G$49, MATCH(orders!$D275,products!$A$1:$A$49,0),MATCH(orders!L$1,products!$A$1:$G$1,0))</f>
        <v>3.8849999999999998</v>
      </c>
      <c r="M275" s="7">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 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5">
        <f>INDEX(products!$A$1:$G$49, MATCH(orders!$D276,products!$A$1:$A$49,0),MATCH(orders!K$1,products!$A$1:$G$1,0))</f>
        <v>2.5</v>
      </c>
      <c r="L276" s="7">
        <f>INDEX(products!$A$1:$G$49, MATCH(orders!$D276,products!$A$1:$A$49,0),MATCH(orders!L$1,products!$A$1:$G$1,0))</f>
        <v>25.874999999999996</v>
      </c>
      <c r="M276" s="7">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 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5">
        <f>INDEX(products!$A$1:$G$49, MATCH(orders!$D277,products!$A$1:$A$49,0),MATCH(orders!K$1,products!$A$1:$G$1,0))</f>
        <v>2.5</v>
      </c>
      <c r="L277" s="7">
        <f>INDEX(products!$A$1:$G$49, MATCH(orders!$D277,products!$A$1:$A$49,0),MATCH(orders!L$1,products!$A$1:$G$1,0))</f>
        <v>34.154999999999994</v>
      </c>
      <c r="M277" s="7">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 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5">
        <f>INDEX(products!$A$1:$G$49, MATCH(orders!$D278,products!$A$1:$A$49,0),MATCH(orders!K$1,products!$A$1:$G$1,0))</f>
        <v>2.5</v>
      </c>
      <c r="L278" s="7">
        <f>INDEX(products!$A$1:$G$49, MATCH(orders!$D278,products!$A$1:$A$49,0),MATCH(orders!L$1,products!$A$1:$G$1,0))</f>
        <v>27.484999999999996</v>
      </c>
      <c r="M278" s="7">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 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5">
        <f>INDEX(products!$A$1:$G$49, MATCH(orders!$D279,products!$A$1:$A$49,0),MATCH(orders!K$1,products!$A$1:$G$1,0))</f>
        <v>1</v>
      </c>
      <c r="L279" s="7">
        <f>INDEX(products!$A$1:$G$49, MATCH(orders!$D279,products!$A$1:$A$49,0),MATCH(orders!L$1,products!$A$1:$G$1,0))</f>
        <v>14.85</v>
      </c>
      <c r="M279" s="7">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 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5">
        <f>INDEX(products!$A$1:$G$49, MATCH(orders!$D280,products!$A$1:$A$49,0),MATCH(orders!K$1,products!$A$1:$G$1,0))</f>
        <v>0.2</v>
      </c>
      <c r="L280" s="7">
        <f>INDEX(products!$A$1:$G$49, MATCH(orders!$D280,products!$A$1:$A$49,0),MATCH(orders!L$1,products!$A$1:$G$1,0))</f>
        <v>3.8849999999999998</v>
      </c>
      <c r="M280" s="7">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 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5">
        <f>INDEX(products!$A$1:$G$49, MATCH(orders!$D281,products!$A$1:$A$49,0),MATCH(orders!K$1,products!$A$1:$G$1,0))</f>
        <v>2.5</v>
      </c>
      <c r="L281" s="7">
        <f>INDEX(products!$A$1:$G$49, MATCH(orders!$D281,products!$A$1:$A$49,0),MATCH(orders!L$1,products!$A$1:$G$1,0))</f>
        <v>33.464999999999996</v>
      </c>
      <c r="M281" s="7">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 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5">
        <f>INDEX(products!$A$1:$G$49, MATCH(orders!$D282,products!$A$1:$A$49,0),MATCH(orders!K$1,products!$A$1:$G$1,0))</f>
        <v>0.5</v>
      </c>
      <c r="L282" s="7">
        <f>INDEX(products!$A$1:$G$49, MATCH(orders!$D282,products!$A$1:$A$49,0),MATCH(orders!L$1,products!$A$1:$G$1,0))</f>
        <v>8.25</v>
      </c>
      <c r="M282" s="7">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 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5">
        <f>INDEX(products!$A$1:$G$49, MATCH(orders!$D283,products!$A$1:$A$49,0),MATCH(orders!K$1,products!$A$1:$G$1,0))</f>
        <v>1</v>
      </c>
      <c r="L283" s="7">
        <f>INDEX(products!$A$1:$G$49, MATCH(orders!$D283,products!$A$1:$A$49,0),MATCH(orders!L$1,products!$A$1:$G$1,0))</f>
        <v>14.85</v>
      </c>
      <c r="M283" s="7">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 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5">
        <f>INDEX(products!$A$1:$G$49, MATCH(orders!$D284,products!$A$1:$A$49,0),MATCH(orders!K$1,products!$A$1:$G$1,0))</f>
        <v>0.5</v>
      </c>
      <c r="L284" s="7">
        <f>INDEX(products!$A$1:$G$49, MATCH(orders!$D284,products!$A$1:$A$49,0),MATCH(orders!L$1,products!$A$1:$G$1,0))</f>
        <v>7.77</v>
      </c>
      <c r="M284" s="7">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 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5">
        <f>INDEX(products!$A$1:$G$49, MATCH(orders!$D285,products!$A$1:$A$49,0),MATCH(orders!K$1,products!$A$1:$G$1,0))</f>
        <v>0.5</v>
      </c>
      <c r="L285" s="7">
        <f>INDEX(products!$A$1:$G$49, MATCH(orders!$D285,products!$A$1:$A$49,0),MATCH(orders!L$1,products!$A$1:$G$1,0))</f>
        <v>5.3699999999999992</v>
      </c>
      <c r="M285" s="7">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 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5">
        <f>INDEX(products!$A$1:$G$49, MATCH(orders!$D286,products!$A$1:$A$49,0),MATCH(orders!K$1,products!$A$1:$G$1,0))</f>
        <v>2.5</v>
      </c>
      <c r="L286" s="7">
        <f>INDEX(products!$A$1:$G$49, MATCH(orders!$D286,products!$A$1:$A$49,0),MATCH(orders!L$1,products!$A$1:$G$1,0))</f>
        <v>31.624999999999996</v>
      </c>
      <c r="M286" s="7">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 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5">
        <f>INDEX(products!$A$1:$G$49, MATCH(orders!$D287,products!$A$1:$A$49,0),MATCH(orders!K$1,products!$A$1:$G$1,0))</f>
        <v>2.5</v>
      </c>
      <c r="L287" s="7">
        <f>INDEX(products!$A$1:$G$49, MATCH(orders!$D287,products!$A$1:$A$49,0),MATCH(orders!L$1,products!$A$1:$G$1,0))</f>
        <v>36.454999999999998</v>
      </c>
      <c r="M287" s="7">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 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5">
        <f>INDEX(products!$A$1:$G$49, MATCH(orders!$D288,products!$A$1:$A$49,0),MATCH(orders!K$1,products!$A$1:$G$1,0))</f>
        <v>0.2</v>
      </c>
      <c r="L288" s="7">
        <f>INDEX(products!$A$1:$G$49, MATCH(orders!$D288,products!$A$1:$A$49,0),MATCH(orders!L$1,products!$A$1:$G$1,0))</f>
        <v>3.375</v>
      </c>
      <c r="M288" s="7">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 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5">
        <f>INDEX(products!$A$1:$G$49, MATCH(orders!$D289,products!$A$1:$A$49,0),MATCH(orders!K$1,products!$A$1:$G$1,0))</f>
        <v>0.2</v>
      </c>
      <c r="L289" s="7">
        <f>INDEX(products!$A$1:$G$49, MATCH(orders!$D289,products!$A$1:$A$49,0),MATCH(orders!L$1,products!$A$1:$G$1,0))</f>
        <v>3.5849999999999995</v>
      </c>
      <c r="M289" s="7">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 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5">
        <f>INDEX(products!$A$1:$G$49, MATCH(orders!$D290,products!$A$1:$A$49,0),MATCH(orders!K$1,products!$A$1:$G$1,0))</f>
        <v>0.5</v>
      </c>
      <c r="L290" s="7">
        <f>INDEX(products!$A$1:$G$49, MATCH(orders!$D290,products!$A$1:$A$49,0),MATCH(orders!L$1,products!$A$1:$G$1,0))</f>
        <v>8.25</v>
      </c>
      <c r="M290" s="7">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 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5">
        <f>INDEX(products!$A$1:$G$49, MATCH(orders!$D291,products!$A$1:$A$49,0),MATCH(orders!K$1,products!$A$1:$G$1,0))</f>
        <v>0.2</v>
      </c>
      <c r="L291" s="7">
        <f>INDEX(products!$A$1:$G$49, MATCH(orders!$D291,products!$A$1:$A$49,0),MATCH(orders!L$1,products!$A$1:$G$1,0))</f>
        <v>2.6849999999999996</v>
      </c>
      <c r="M291" s="7">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 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5">
        <f>INDEX(products!$A$1:$G$49, MATCH(orders!$D292,products!$A$1:$A$49,0),MATCH(orders!K$1,products!$A$1:$G$1,0))</f>
        <v>1</v>
      </c>
      <c r="L292" s="7">
        <f>INDEX(products!$A$1:$G$49, MATCH(orders!$D292,products!$A$1:$A$49,0),MATCH(orders!L$1,products!$A$1:$G$1,0))</f>
        <v>9.9499999999999993</v>
      </c>
      <c r="M292" s="7">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 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5">
        <f>INDEX(products!$A$1:$G$49, MATCH(orders!$D293,products!$A$1:$A$49,0),MATCH(orders!K$1,products!$A$1:$G$1,0))</f>
        <v>0.5</v>
      </c>
      <c r="L293" s="7">
        <f>INDEX(products!$A$1:$G$49, MATCH(orders!$D293,products!$A$1:$A$49,0),MATCH(orders!L$1,products!$A$1:$G$1,0))</f>
        <v>8.25</v>
      </c>
      <c r="M293" s="7">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 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5">
        <f>INDEX(products!$A$1:$G$49, MATCH(orders!$D294,products!$A$1:$A$49,0),MATCH(orders!K$1,products!$A$1:$G$1,0))</f>
        <v>0.5</v>
      </c>
      <c r="L294" s="7">
        <f>INDEX(products!$A$1:$G$49, MATCH(orders!$D294,products!$A$1:$A$49,0),MATCH(orders!L$1,products!$A$1:$G$1,0))</f>
        <v>5.97</v>
      </c>
      <c r="M294" s="7">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 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5">
        <f>INDEX(products!$A$1:$G$49, MATCH(orders!$D295,products!$A$1:$A$49,0),MATCH(orders!K$1,products!$A$1:$G$1,0))</f>
        <v>0.5</v>
      </c>
      <c r="L295" s="7">
        <f>INDEX(products!$A$1:$G$49, MATCH(orders!$D295,products!$A$1:$A$49,0),MATCH(orders!L$1,products!$A$1:$G$1,0))</f>
        <v>5.97</v>
      </c>
      <c r="M295" s="7">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 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5">
        <f>INDEX(products!$A$1:$G$49, MATCH(orders!$D296,products!$A$1:$A$49,0),MATCH(orders!K$1,products!$A$1:$G$1,0))</f>
        <v>1</v>
      </c>
      <c r="L296" s="7">
        <f>INDEX(products!$A$1:$G$49, MATCH(orders!$D296,products!$A$1:$A$49,0),MATCH(orders!L$1,products!$A$1:$G$1,0))</f>
        <v>14.85</v>
      </c>
      <c r="M296" s="7">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 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5">
        <f>INDEX(products!$A$1:$G$49, MATCH(orders!$D297,products!$A$1:$A$49,0),MATCH(orders!K$1,products!$A$1:$G$1,0))</f>
        <v>1</v>
      </c>
      <c r="L297" s="7">
        <f>INDEX(products!$A$1:$G$49, MATCH(orders!$D297,products!$A$1:$A$49,0),MATCH(orders!L$1,products!$A$1:$G$1,0))</f>
        <v>13.75</v>
      </c>
      <c r="M297" s="7">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 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5">
        <f>INDEX(products!$A$1:$G$49, MATCH(orders!$D298,products!$A$1:$A$49,0),MATCH(orders!K$1,products!$A$1:$G$1,0))</f>
        <v>0.5</v>
      </c>
      <c r="L298" s="7">
        <f>INDEX(products!$A$1:$G$49, MATCH(orders!$D298,products!$A$1:$A$49,0),MATCH(orders!L$1,products!$A$1:$G$1,0))</f>
        <v>5.97</v>
      </c>
      <c r="M298" s="7">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 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5">
        <f>INDEX(products!$A$1:$G$49, MATCH(orders!$D299,products!$A$1:$A$49,0),MATCH(orders!K$1,products!$A$1:$G$1,0))</f>
        <v>0.5</v>
      </c>
      <c r="L299" s="7">
        <f>INDEX(products!$A$1:$G$49, MATCH(orders!$D299,products!$A$1:$A$49,0),MATCH(orders!L$1,products!$A$1:$G$1,0))</f>
        <v>5.3699999999999992</v>
      </c>
      <c r="M299" s="7">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 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5">
        <f>INDEX(products!$A$1:$G$49, MATCH(orders!$D300,products!$A$1:$A$49,0),MATCH(orders!K$1,products!$A$1:$G$1,0))</f>
        <v>0.2</v>
      </c>
      <c r="L300" s="7">
        <f>INDEX(products!$A$1:$G$49, MATCH(orders!$D300,products!$A$1:$A$49,0),MATCH(orders!L$1,products!$A$1:$G$1,0))</f>
        <v>4.4550000000000001</v>
      </c>
      <c r="M300" s="7">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 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5">
        <f>INDEX(products!$A$1:$G$49, MATCH(orders!$D301,products!$A$1:$A$49,0),MATCH(orders!K$1,products!$A$1:$G$1,0))</f>
        <v>2.5</v>
      </c>
      <c r="L301" s="7">
        <f>INDEX(products!$A$1:$G$49, MATCH(orders!$D301,products!$A$1:$A$49,0),MATCH(orders!L$1,products!$A$1:$G$1,0))</f>
        <v>34.154999999999994</v>
      </c>
      <c r="M301" s="7">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 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5">
        <f>INDEX(products!$A$1:$G$49, MATCH(orders!$D302,products!$A$1:$A$49,0),MATCH(orders!K$1,products!$A$1:$G$1,0))</f>
        <v>1</v>
      </c>
      <c r="L302" s="7">
        <f>INDEX(products!$A$1:$G$49, MATCH(orders!$D302,products!$A$1:$A$49,0),MATCH(orders!L$1,products!$A$1:$G$1,0))</f>
        <v>12.95</v>
      </c>
      <c r="M302" s="7">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 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5">
        <f>INDEX(products!$A$1:$G$49, MATCH(orders!$D303,products!$A$1:$A$49,0),MATCH(orders!K$1,products!$A$1:$G$1,0))</f>
        <v>0.2</v>
      </c>
      <c r="L303" s="7">
        <f>INDEX(products!$A$1:$G$49, MATCH(orders!$D303,products!$A$1:$A$49,0),MATCH(orders!L$1,products!$A$1:$G$1,0))</f>
        <v>3.8849999999999998</v>
      </c>
      <c r="M303" s="7">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 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5">
        <f>INDEX(products!$A$1:$G$49, MATCH(orders!$D304,products!$A$1:$A$49,0),MATCH(orders!K$1,products!$A$1:$G$1,0))</f>
        <v>0.5</v>
      </c>
      <c r="L304" s="7">
        <f>INDEX(products!$A$1:$G$49, MATCH(orders!$D304,products!$A$1:$A$49,0),MATCH(orders!L$1,products!$A$1:$G$1,0))</f>
        <v>6.75</v>
      </c>
      <c r="M304" s="7">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 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5">
        <f>INDEX(products!$A$1:$G$49, MATCH(orders!$D305,products!$A$1:$A$49,0),MATCH(orders!K$1,products!$A$1:$G$1,0))</f>
        <v>2.5</v>
      </c>
      <c r="L305" s="7">
        <f>INDEX(products!$A$1:$G$49, MATCH(orders!$D305,products!$A$1:$A$49,0),MATCH(orders!L$1,products!$A$1:$G$1,0))</f>
        <v>27.945</v>
      </c>
      <c r="M305" s="7">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 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5">
        <f>INDEX(products!$A$1:$G$49, MATCH(orders!$D306,products!$A$1:$A$49,0),MATCH(orders!K$1,products!$A$1:$G$1,0))</f>
        <v>0.2</v>
      </c>
      <c r="L306" s="7">
        <f>INDEX(products!$A$1:$G$49, MATCH(orders!$D306,products!$A$1:$A$49,0),MATCH(orders!L$1,products!$A$1:$G$1,0))</f>
        <v>3.8849999999999998</v>
      </c>
      <c r="M306" s="7">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 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5">
        <f>INDEX(products!$A$1:$G$49, MATCH(orders!$D307,products!$A$1:$A$49,0),MATCH(orders!K$1,products!$A$1:$G$1,0))</f>
        <v>0.2</v>
      </c>
      <c r="L307" s="7">
        <f>INDEX(products!$A$1:$G$49, MATCH(orders!$D307,products!$A$1:$A$49,0),MATCH(orders!L$1,products!$A$1:$G$1,0))</f>
        <v>4.3650000000000002</v>
      </c>
      <c r="M307" s="7">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 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5">
        <f>INDEX(products!$A$1:$G$49, MATCH(orders!$D308,products!$A$1:$A$49,0),MATCH(orders!K$1,products!$A$1:$G$1,0))</f>
        <v>0.2</v>
      </c>
      <c r="L308" s="7">
        <f>INDEX(products!$A$1:$G$49, MATCH(orders!$D308,products!$A$1:$A$49,0),MATCH(orders!L$1,products!$A$1:$G$1,0))</f>
        <v>2.9849999999999999</v>
      </c>
      <c r="M308" s="7">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 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5">
        <f>INDEX(products!$A$1:$G$49, MATCH(orders!$D309,products!$A$1:$A$49,0),MATCH(orders!K$1,products!$A$1:$G$1,0))</f>
        <v>1</v>
      </c>
      <c r="L309" s="7">
        <f>INDEX(products!$A$1:$G$49, MATCH(orders!$D309,products!$A$1:$A$49,0),MATCH(orders!L$1,products!$A$1:$G$1,0))</f>
        <v>11.25</v>
      </c>
      <c r="M309" s="7">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 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5">
        <f>INDEX(products!$A$1:$G$49, MATCH(orders!$D310,products!$A$1:$A$49,0),MATCH(orders!K$1,products!$A$1:$G$1,0))</f>
        <v>1</v>
      </c>
      <c r="L310" s="7">
        <f>INDEX(products!$A$1:$G$49, MATCH(orders!$D310,products!$A$1:$A$49,0),MATCH(orders!L$1,products!$A$1:$G$1,0))</f>
        <v>11.25</v>
      </c>
      <c r="M310" s="7">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 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5">
        <f>INDEX(products!$A$1:$G$49, MATCH(orders!$D311,products!$A$1:$A$49,0),MATCH(orders!K$1,products!$A$1:$G$1,0))</f>
        <v>0.2</v>
      </c>
      <c r="L311" s="7">
        <f>INDEX(products!$A$1:$G$49, MATCH(orders!$D311,products!$A$1:$A$49,0),MATCH(orders!L$1,products!$A$1:$G$1,0))</f>
        <v>4.3650000000000002</v>
      </c>
      <c r="M311" s="7">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 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5">
        <f>INDEX(products!$A$1:$G$49, MATCH(orders!$D312,products!$A$1:$A$49,0),MATCH(orders!K$1,products!$A$1:$G$1,0))</f>
        <v>1</v>
      </c>
      <c r="L312" s="7">
        <f>INDEX(products!$A$1:$G$49, MATCH(orders!$D312,products!$A$1:$A$49,0),MATCH(orders!L$1,products!$A$1:$G$1,0))</f>
        <v>14.85</v>
      </c>
      <c r="M312" s="7">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 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5">
        <f>INDEX(products!$A$1:$G$49, MATCH(orders!$D313,products!$A$1:$A$49,0),MATCH(orders!K$1,products!$A$1:$G$1,0))</f>
        <v>2.5</v>
      </c>
      <c r="L313" s="7">
        <f>INDEX(products!$A$1:$G$49, MATCH(orders!$D313,products!$A$1:$A$49,0),MATCH(orders!L$1,products!$A$1:$G$1,0))</f>
        <v>31.624999999999996</v>
      </c>
      <c r="M313" s="7">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 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5">
        <f>INDEX(products!$A$1:$G$49, MATCH(orders!$D314,products!$A$1:$A$49,0),MATCH(orders!K$1,products!$A$1:$G$1,0))</f>
        <v>0.5</v>
      </c>
      <c r="L314" s="7">
        <f>INDEX(products!$A$1:$G$49, MATCH(orders!$D314,products!$A$1:$A$49,0),MATCH(orders!L$1,products!$A$1:$G$1,0))</f>
        <v>5.97</v>
      </c>
      <c r="M314" s="7">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 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5">
        <f>INDEX(products!$A$1:$G$49, MATCH(orders!$D315,products!$A$1:$A$49,0),MATCH(orders!K$1,products!$A$1:$G$1,0))</f>
        <v>1</v>
      </c>
      <c r="L315" s="7">
        <f>INDEX(products!$A$1:$G$49, MATCH(orders!$D315,products!$A$1:$A$49,0),MATCH(orders!L$1,products!$A$1:$G$1,0))</f>
        <v>9.9499999999999993</v>
      </c>
      <c r="M315" s="7">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 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5">
        <f>INDEX(products!$A$1:$G$49, MATCH(orders!$D316,products!$A$1:$A$49,0),MATCH(orders!K$1,products!$A$1:$G$1,0))</f>
        <v>1</v>
      </c>
      <c r="L316" s="7">
        <f>INDEX(products!$A$1:$G$49, MATCH(orders!$D316,products!$A$1:$A$49,0),MATCH(orders!L$1,products!$A$1:$G$1,0))</f>
        <v>8.9499999999999993</v>
      </c>
      <c r="M316" s="7">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 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5">
        <f>INDEX(products!$A$1:$G$49, MATCH(orders!$D317,products!$A$1:$A$49,0),MATCH(orders!K$1,products!$A$1:$G$1,0))</f>
        <v>2.5</v>
      </c>
      <c r="L317" s="7">
        <f>INDEX(products!$A$1:$G$49, MATCH(orders!$D317,products!$A$1:$A$49,0),MATCH(orders!L$1,products!$A$1:$G$1,0))</f>
        <v>34.154999999999994</v>
      </c>
      <c r="M317" s="7">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 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5">
        <f>INDEX(products!$A$1:$G$49, MATCH(orders!$D318,products!$A$1:$A$49,0),MATCH(orders!K$1,products!$A$1:$G$1,0))</f>
        <v>2.5</v>
      </c>
      <c r="L318" s="7">
        <f>INDEX(products!$A$1:$G$49, MATCH(orders!$D318,products!$A$1:$A$49,0),MATCH(orders!L$1,products!$A$1:$G$1,0))</f>
        <v>34.154999999999994</v>
      </c>
      <c r="M318" s="7">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 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5">
        <f>INDEX(products!$A$1:$G$49, MATCH(orders!$D319,products!$A$1:$A$49,0),MATCH(orders!K$1,products!$A$1:$G$1,0))</f>
        <v>0.5</v>
      </c>
      <c r="L319" s="7">
        <f>INDEX(products!$A$1:$G$49, MATCH(orders!$D319,products!$A$1:$A$49,0),MATCH(orders!L$1,products!$A$1:$G$1,0))</f>
        <v>7.29</v>
      </c>
      <c r="M319" s="7">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 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5">
        <f>INDEX(products!$A$1:$G$49, MATCH(orders!$D320,products!$A$1:$A$49,0),MATCH(orders!K$1,products!$A$1:$G$1,0))</f>
        <v>2.5</v>
      </c>
      <c r="L320" s="7">
        <f>INDEX(products!$A$1:$G$49, MATCH(orders!$D320,products!$A$1:$A$49,0),MATCH(orders!L$1,products!$A$1:$G$1,0))</f>
        <v>25.874999999999996</v>
      </c>
      <c r="M320" s="7">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 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5">
        <f>INDEX(products!$A$1:$G$49, MATCH(orders!$D321,products!$A$1:$A$49,0),MATCH(orders!K$1,products!$A$1:$G$1,0))</f>
        <v>0.2</v>
      </c>
      <c r="L321" s="7">
        <f>INDEX(products!$A$1:$G$49, MATCH(orders!$D321,products!$A$1:$A$49,0),MATCH(orders!L$1,products!$A$1:$G$1,0))</f>
        <v>4.125</v>
      </c>
      <c r="M321" s="7">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 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5">
        <f>INDEX(products!$A$1:$G$49, MATCH(orders!$D322,products!$A$1:$A$49,0),MATCH(orders!K$1,products!$A$1:$G$1,0))</f>
        <v>0.2</v>
      </c>
      <c r="L322" s="7">
        <f>INDEX(products!$A$1:$G$49, MATCH(orders!$D322,products!$A$1:$A$49,0),MATCH(orders!L$1,products!$A$1:$G$1,0))</f>
        <v>3.8849999999999998</v>
      </c>
      <c r="M322" s="7">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 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5">
        <f>INDEX(products!$A$1:$G$49, MATCH(orders!$D323,products!$A$1:$A$49,0),MATCH(orders!K$1,products!$A$1:$G$1,0))</f>
        <v>0.2</v>
      </c>
      <c r="L323" s="7">
        <f>INDEX(products!$A$1:$G$49, MATCH(orders!$D323,products!$A$1:$A$49,0),MATCH(orders!L$1,products!$A$1:$G$1,0))</f>
        <v>3.375</v>
      </c>
      <c r="M323" s="7">
        <f t="shared" ref="M323:M386" si="15">L323*E323</f>
        <v>20.25</v>
      </c>
      <c r="N323" t="str">
        <f t="shared" ref="N323:N386" si="16">IF(I323="Rob","Robusta",IF(I323="Exc","Excelsa", IF(I323="Ara","Arabica",IF(I323="Lib","Liberica",""))))</f>
        <v>Arabica</v>
      </c>
      <c r="O323" t="str">
        <f t="shared" ref="O323:O386" si="17">IF(J323="M","Medium", IF(J323="L","Light", 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 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5">
        <f>INDEX(products!$A$1:$G$49, MATCH(orders!$D324,products!$A$1:$A$49,0),MATCH(orders!K$1,products!$A$1:$G$1,0))</f>
        <v>0.5</v>
      </c>
      <c r="L324" s="7">
        <f>INDEX(products!$A$1:$G$49, MATCH(orders!$D324,products!$A$1:$A$49,0),MATCH(orders!L$1,products!$A$1:$G$1,0))</f>
        <v>7.77</v>
      </c>
      <c r="M324" s="7">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 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5">
        <f>INDEX(products!$A$1:$G$49, MATCH(orders!$D325,products!$A$1:$A$49,0),MATCH(orders!K$1,products!$A$1:$G$1,0))</f>
        <v>0.2</v>
      </c>
      <c r="L325" s="7">
        <f>INDEX(products!$A$1:$G$49, MATCH(orders!$D325,products!$A$1:$A$49,0),MATCH(orders!L$1,products!$A$1:$G$1,0))</f>
        <v>3.645</v>
      </c>
      <c r="M325" s="7">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 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5">
        <f>INDEX(products!$A$1:$G$49, MATCH(orders!$D326,products!$A$1:$A$49,0),MATCH(orders!K$1,products!$A$1:$G$1,0))</f>
        <v>1</v>
      </c>
      <c r="L326" s="7">
        <f>INDEX(products!$A$1:$G$49, MATCH(orders!$D326,products!$A$1:$A$49,0),MATCH(orders!L$1,products!$A$1:$G$1,0))</f>
        <v>13.75</v>
      </c>
      <c r="M326" s="7">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 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5">
        <f>INDEX(products!$A$1:$G$49, MATCH(orders!$D327,products!$A$1:$A$49,0),MATCH(orders!K$1,products!$A$1:$G$1,0))</f>
        <v>2.5</v>
      </c>
      <c r="L327" s="7">
        <f>INDEX(products!$A$1:$G$49, MATCH(orders!$D327,products!$A$1:$A$49,0),MATCH(orders!L$1,products!$A$1:$G$1,0))</f>
        <v>29.784999999999997</v>
      </c>
      <c r="M327" s="7">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 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5">
        <f>INDEX(products!$A$1:$G$49, MATCH(orders!$D328,products!$A$1:$A$49,0),MATCH(orders!K$1,products!$A$1:$G$1,0))</f>
        <v>1</v>
      </c>
      <c r="L328" s="7">
        <f>INDEX(products!$A$1:$G$49, MATCH(orders!$D328,products!$A$1:$A$49,0),MATCH(orders!L$1,products!$A$1:$G$1,0))</f>
        <v>8.9499999999999993</v>
      </c>
      <c r="M328" s="7">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 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5">
        <f>INDEX(products!$A$1:$G$49, MATCH(orders!$D329,products!$A$1:$A$49,0),MATCH(orders!K$1,products!$A$1:$G$1,0))</f>
        <v>1</v>
      </c>
      <c r="L329" s="7">
        <f>INDEX(products!$A$1:$G$49, MATCH(orders!$D329,products!$A$1:$A$49,0),MATCH(orders!L$1,products!$A$1:$G$1,0))</f>
        <v>8.9499999999999993</v>
      </c>
      <c r="M329" s="7">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 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5">
        <f>INDEX(products!$A$1:$G$49, MATCH(orders!$D330,products!$A$1:$A$49,0),MATCH(orders!K$1,products!$A$1:$G$1,0))</f>
        <v>0.5</v>
      </c>
      <c r="L330" s="7">
        <f>INDEX(products!$A$1:$G$49, MATCH(orders!$D330,products!$A$1:$A$49,0),MATCH(orders!L$1,products!$A$1:$G$1,0))</f>
        <v>9.51</v>
      </c>
      <c r="M330" s="7">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 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5">
        <f>INDEX(products!$A$1:$G$49, MATCH(orders!$D331,products!$A$1:$A$49,0),MATCH(orders!K$1,products!$A$1:$G$1,0))</f>
        <v>0.5</v>
      </c>
      <c r="L331" s="7">
        <f>INDEX(products!$A$1:$G$49, MATCH(orders!$D331,products!$A$1:$A$49,0),MATCH(orders!L$1,products!$A$1:$G$1,0))</f>
        <v>5.3699999999999992</v>
      </c>
      <c r="M331" s="7">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 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5">
        <f>INDEX(products!$A$1:$G$49, MATCH(orders!$D332,products!$A$1:$A$49,0),MATCH(orders!K$1,products!$A$1:$G$1,0))</f>
        <v>0.5</v>
      </c>
      <c r="L332" s="7">
        <f>INDEX(products!$A$1:$G$49, MATCH(orders!$D332,products!$A$1:$A$49,0),MATCH(orders!L$1,products!$A$1:$G$1,0))</f>
        <v>5.3699999999999992</v>
      </c>
      <c r="M332" s="7">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 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5">
        <f>INDEX(products!$A$1:$G$49, MATCH(orders!$D333,products!$A$1:$A$49,0),MATCH(orders!K$1,products!$A$1:$G$1,0))</f>
        <v>2.5</v>
      </c>
      <c r="L333" s="7">
        <f>INDEX(products!$A$1:$G$49, MATCH(orders!$D333,products!$A$1:$A$49,0),MATCH(orders!L$1,products!$A$1:$G$1,0))</f>
        <v>22.884999999999998</v>
      </c>
      <c r="M333" s="7">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 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5">
        <f>INDEX(products!$A$1:$G$49, MATCH(orders!$D334,products!$A$1:$A$49,0),MATCH(orders!K$1,products!$A$1:$G$1,0))</f>
        <v>0.5</v>
      </c>
      <c r="L334" s="7">
        <f>INDEX(products!$A$1:$G$49, MATCH(orders!$D334,products!$A$1:$A$49,0),MATCH(orders!L$1,products!$A$1:$G$1,0))</f>
        <v>5.97</v>
      </c>
      <c r="M334" s="7">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 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5">
        <f>INDEX(products!$A$1:$G$49, MATCH(orders!$D335,products!$A$1:$A$49,0),MATCH(orders!K$1,products!$A$1:$G$1,0))</f>
        <v>0.5</v>
      </c>
      <c r="L335" s="7">
        <f>INDEX(products!$A$1:$G$49, MATCH(orders!$D335,products!$A$1:$A$49,0),MATCH(orders!L$1,products!$A$1:$G$1,0))</f>
        <v>5.97</v>
      </c>
      <c r="M335" s="7">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 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5">
        <f>INDEX(products!$A$1:$G$49, MATCH(orders!$D336,products!$A$1:$A$49,0),MATCH(orders!K$1,products!$A$1:$G$1,0))</f>
        <v>1</v>
      </c>
      <c r="L336" s="7">
        <f>INDEX(products!$A$1:$G$49, MATCH(orders!$D336,products!$A$1:$A$49,0),MATCH(orders!L$1,products!$A$1:$G$1,0))</f>
        <v>11.95</v>
      </c>
      <c r="M336" s="7">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 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5">
        <f>INDEX(products!$A$1:$G$49, MATCH(orders!$D337,products!$A$1:$A$49,0),MATCH(orders!K$1,products!$A$1:$G$1,0))</f>
        <v>0.2</v>
      </c>
      <c r="L337" s="7">
        <f>INDEX(products!$A$1:$G$49, MATCH(orders!$D337,products!$A$1:$A$49,0),MATCH(orders!L$1,products!$A$1:$G$1,0))</f>
        <v>4.7549999999999999</v>
      </c>
      <c r="M337" s="7">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 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5">
        <f>INDEX(products!$A$1:$G$49, MATCH(orders!$D338,products!$A$1:$A$49,0),MATCH(orders!K$1,products!$A$1:$G$1,0))</f>
        <v>1</v>
      </c>
      <c r="L338" s="7">
        <f>INDEX(products!$A$1:$G$49, MATCH(orders!$D338,products!$A$1:$A$49,0),MATCH(orders!L$1,products!$A$1:$G$1,0))</f>
        <v>11.25</v>
      </c>
      <c r="M338" s="7">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 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5">
        <f>INDEX(products!$A$1:$G$49, MATCH(orders!$D339,products!$A$1:$A$49,0),MATCH(orders!K$1,products!$A$1:$G$1,0))</f>
        <v>2.5</v>
      </c>
      <c r="L339" s="7">
        <f>INDEX(products!$A$1:$G$49, MATCH(orders!$D339,products!$A$1:$A$49,0),MATCH(orders!L$1,products!$A$1:$G$1,0))</f>
        <v>27.945</v>
      </c>
      <c r="M339" s="7">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 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5">
        <f>INDEX(products!$A$1:$G$49, MATCH(orders!$D340,products!$A$1:$A$49,0),MATCH(orders!K$1,products!$A$1:$G$1,0))</f>
        <v>1</v>
      </c>
      <c r="L340" s="7">
        <f>INDEX(products!$A$1:$G$49, MATCH(orders!$D340,products!$A$1:$A$49,0),MATCH(orders!L$1,products!$A$1:$G$1,0))</f>
        <v>14.85</v>
      </c>
      <c r="M340" s="7">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 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5">
        <f>INDEX(products!$A$1:$G$49, MATCH(orders!$D341,products!$A$1:$A$49,0),MATCH(orders!K$1,products!$A$1:$G$1,0))</f>
        <v>0.2</v>
      </c>
      <c r="L341" s="7">
        <f>INDEX(products!$A$1:$G$49, MATCH(orders!$D341,products!$A$1:$A$49,0),MATCH(orders!L$1,products!$A$1:$G$1,0))</f>
        <v>3.645</v>
      </c>
      <c r="M341" s="7">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 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5">
        <f>INDEX(products!$A$1:$G$49, MATCH(orders!$D342,products!$A$1:$A$49,0),MATCH(orders!K$1,products!$A$1:$G$1,0))</f>
        <v>0.5</v>
      </c>
      <c r="L342" s="7">
        <f>INDEX(products!$A$1:$G$49, MATCH(orders!$D342,products!$A$1:$A$49,0),MATCH(orders!L$1,products!$A$1:$G$1,0))</f>
        <v>7.29</v>
      </c>
      <c r="M342" s="7">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 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5">
        <f>INDEX(products!$A$1:$G$49, MATCH(orders!$D343,products!$A$1:$A$49,0),MATCH(orders!K$1,products!$A$1:$G$1,0))</f>
        <v>0.5</v>
      </c>
      <c r="L343" s="7">
        <f>INDEX(products!$A$1:$G$49, MATCH(orders!$D343,products!$A$1:$A$49,0),MATCH(orders!L$1,products!$A$1:$G$1,0))</f>
        <v>8.91</v>
      </c>
      <c r="M343" s="7">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 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5">
        <f>INDEX(products!$A$1:$G$49, MATCH(orders!$D344,products!$A$1:$A$49,0),MATCH(orders!K$1,products!$A$1:$G$1,0))</f>
        <v>0.5</v>
      </c>
      <c r="L344" s="7">
        <f>INDEX(products!$A$1:$G$49, MATCH(orders!$D344,products!$A$1:$A$49,0),MATCH(orders!L$1,products!$A$1:$G$1,0))</f>
        <v>7.77</v>
      </c>
      <c r="M344" s="7">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 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5">
        <f>INDEX(products!$A$1:$G$49, MATCH(orders!$D345,products!$A$1:$A$49,0),MATCH(orders!K$1,products!$A$1:$G$1,0))</f>
        <v>0.5</v>
      </c>
      <c r="L345" s="7">
        <f>INDEX(products!$A$1:$G$49, MATCH(orders!$D345,products!$A$1:$A$49,0),MATCH(orders!L$1,products!$A$1:$G$1,0))</f>
        <v>5.3699999999999992</v>
      </c>
      <c r="M345" s="7">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 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5">
        <f>INDEX(products!$A$1:$G$49, MATCH(orders!$D346,products!$A$1:$A$49,0),MATCH(orders!K$1,products!$A$1:$G$1,0))</f>
        <v>1</v>
      </c>
      <c r="L346" s="7">
        <f>INDEX(products!$A$1:$G$49, MATCH(orders!$D346,products!$A$1:$A$49,0),MATCH(orders!L$1,products!$A$1:$G$1,0))</f>
        <v>9.9499999999999993</v>
      </c>
      <c r="M346" s="7">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 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5">
        <f>INDEX(products!$A$1:$G$49, MATCH(orders!$D347,products!$A$1:$A$49,0),MATCH(orders!K$1,products!$A$1:$G$1,0))</f>
        <v>1</v>
      </c>
      <c r="L347" s="7">
        <f>INDEX(products!$A$1:$G$49, MATCH(orders!$D347,products!$A$1:$A$49,0),MATCH(orders!L$1,products!$A$1:$G$1,0))</f>
        <v>11.95</v>
      </c>
      <c r="M347" s="7">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 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5">
        <f>INDEX(products!$A$1:$G$49, MATCH(orders!$D348,products!$A$1:$A$49,0),MATCH(orders!K$1,products!$A$1:$G$1,0))</f>
        <v>0.5</v>
      </c>
      <c r="L348" s="7">
        <f>INDEX(products!$A$1:$G$49, MATCH(orders!$D348,products!$A$1:$A$49,0),MATCH(orders!L$1,products!$A$1:$G$1,0))</f>
        <v>7.77</v>
      </c>
      <c r="M348" s="7">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 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5">
        <f>INDEX(products!$A$1:$G$49, MATCH(orders!$D349,products!$A$1:$A$49,0),MATCH(orders!K$1,products!$A$1:$G$1,0))</f>
        <v>1</v>
      </c>
      <c r="L349" s="7">
        <f>INDEX(products!$A$1:$G$49, MATCH(orders!$D349,products!$A$1:$A$49,0),MATCH(orders!L$1,products!$A$1:$G$1,0))</f>
        <v>14.55</v>
      </c>
      <c r="M349" s="7">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 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5">
        <f>INDEX(products!$A$1:$G$49, MATCH(orders!$D350,products!$A$1:$A$49,0),MATCH(orders!K$1,products!$A$1:$G$1,0))</f>
        <v>2.5</v>
      </c>
      <c r="L350" s="7">
        <f>INDEX(products!$A$1:$G$49, MATCH(orders!$D350,products!$A$1:$A$49,0),MATCH(orders!L$1,products!$A$1:$G$1,0))</f>
        <v>34.154999999999994</v>
      </c>
      <c r="M350" s="7">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 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5">
        <f>INDEX(products!$A$1:$G$49, MATCH(orders!$D351,products!$A$1:$A$49,0),MATCH(orders!K$1,products!$A$1:$G$1,0))</f>
        <v>0.2</v>
      </c>
      <c r="L351" s="7">
        <f>INDEX(products!$A$1:$G$49, MATCH(orders!$D351,products!$A$1:$A$49,0),MATCH(orders!L$1,products!$A$1:$G$1,0))</f>
        <v>3.5849999999999995</v>
      </c>
      <c r="M351" s="7">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 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5">
        <f>INDEX(products!$A$1:$G$49, MATCH(orders!$D352,products!$A$1:$A$49,0),MATCH(orders!K$1,products!$A$1:$G$1,0))</f>
        <v>0.5</v>
      </c>
      <c r="L352" s="7">
        <f>INDEX(products!$A$1:$G$49, MATCH(orders!$D352,products!$A$1:$A$49,0),MATCH(orders!L$1,products!$A$1:$G$1,0))</f>
        <v>5.97</v>
      </c>
      <c r="M352" s="7">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 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5">
        <f>INDEX(products!$A$1:$G$49, MATCH(orders!$D353,products!$A$1:$A$49,0),MATCH(orders!K$1,products!$A$1:$G$1,0))</f>
        <v>1</v>
      </c>
      <c r="L353" s="7">
        <f>INDEX(products!$A$1:$G$49, MATCH(orders!$D353,products!$A$1:$A$49,0),MATCH(orders!L$1,products!$A$1:$G$1,0))</f>
        <v>11.25</v>
      </c>
      <c r="M353" s="7">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 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5">
        <f>INDEX(products!$A$1:$G$49, MATCH(orders!$D354,products!$A$1:$A$49,0),MATCH(orders!K$1,products!$A$1:$G$1,0))</f>
        <v>0.5</v>
      </c>
      <c r="L354" s="7">
        <f>INDEX(products!$A$1:$G$49, MATCH(orders!$D354,products!$A$1:$A$49,0),MATCH(orders!L$1,products!$A$1:$G$1,0))</f>
        <v>7.29</v>
      </c>
      <c r="M354" s="7">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 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5">
        <f>INDEX(products!$A$1:$G$49, MATCH(orders!$D355,products!$A$1:$A$49,0),MATCH(orders!K$1,products!$A$1:$G$1,0))</f>
        <v>0.5</v>
      </c>
      <c r="L355" s="7">
        <f>INDEX(products!$A$1:$G$49, MATCH(orders!$D355,products!$A$1:$A$49,0),MATCH(orders!L$1,products!$A$1:$G$1,0))</f>
        <v>6.75</v>
      </c>
      <c r="M355" s="7">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 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5">
        <f>INDEX(products!$A$1:$G$49, MATCH(orders!$D356,products!$A$1:$A$49,0),MATCH(orders!K$1,products!$A$1:$G$1,0))</f>
        <v>2.5</v>
      </c>
      <c r="L356" s="7">
        <f>INDEX(products!$A$1:$G$49, MATCH(orders!$D356,products!$A$1:$A$49,0),MATCH(orders!L$1,products!$A$1:$G$1,0))</f>
        <v>25.874999999999996</v>
      </c>
      <c r="M356" s="7">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 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5">
        <f>INDEX(products!$A$1:$G$49, MATCH(orders!$D357,products!$A$1:$A$49,0),MATCH(orders!K$1,products!$A$1:$G$1,0))</f>
        <v>2.5</v>
      </c>
      <c r="L357" s="7">
        <f>INDEX(products!$A$1:$G$49, MATCH(orders!$D357,products!$A$1:$A$49,0),MATCH(orders!L$1,products!$A$1:$G$1,0))</f>
        <v>22.884999999999998</v>
      </c>
      <c r="M357" s="7">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 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5">
        <f>INDEX(products!$A$1:$G$49, MATCH(orders!$D358,products!$A$1:$A$49,0),MATCH(orders!K$1,products!$A$1:$G$1,0))</f>
        <v>1</v>
      </c>
      <c r="L358" s="7">
        <f>INDEX(products!$A$1:$G$49, MATCH(orders!$D358,products!$A$1:$A$49,0),MATCH(orders!L$1,products!$A$1:$G$1,0))</f>
        <v>12.95</v>
      </c>
      <c r="M358" s="7">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 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5">
        <f>INDEX(products!$A$1:$G$49, MATCH(orders!$D359,products!$A$1:$A$49,0),MATCH(orders!K$1,products!$A$1:$G$1,0))</f>
        <v>2.5</v>
      </c>
      <c r="L359" s="7">
        <f>INDEX(products!$A$1:$G$49, MATCH(orders!$D359,products!$A$1:$A$49,0),MATCH(orders!L$1,products!$A$1:$G$1,0))</f>
        <v>25.874999999999996</v>
      </c>
      <c r="M359" s="7">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 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5">
        <f>INDEX(products!$A$1:$G$49, MATCH(orders!$D360,products!$A$1:$A$49,0),MATCH(orders!K$1,products!$A$1:$G$1,0))</f>
        <v>2.5</v>
      </c>
      <c r="L360" s="7">
        <f>INDEX(products!$A$1:$G$49, MATCH(orders!$D360,products!$A$1:$A$49,0),MATCH(orders!L$1,products!$A$1:$G$1,0))</f>
        <v>29.784999999999997</v>
      </c>
      <c r="M360" s="7">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 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5">
        <f>INDEX(products!$A$1:$G$49, MATCH(orders!$D361,products!$A$1:$A$49,0),MATCH(orders!K$1,products!$A$1:$G$1,0))</f>
        <v>0.2</v>
      </c>
      <c r="L361" s="7">
        <f>INDEX(products!$A$1:$G$49, MATCH(orders!$D361,products!$A$1:$A$49,0),MATCH(orders!L$1,products!$A$1:$G$1,0))</f>
        <v>3.5849999999999995</v>
      </c>
      <c r="M361" s="7">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 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5">
        <f>INDEX(products!$A$1:$G$49, MATCH(orders!$D362,products!$A$1:$A$49,0),MATCH(orders!K$1,products!$A$1:$G$1,0))</f>
        <v>2.5</v>
      </c>
      <c r="L362" s="7">
        <f>INDEX(products!$A$1:$G$49, MATCH(orders!$D362,products!$A$1:$A$49,0),MATCH(orders!L$1,products!$A$1:$G$1,0))</f>
        <v>20.584999999999997</v>
      </c>
      <c r="M362" s="7">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 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5">
        <f>INDEX(products!$A$1:$G$49, MATCH(orders!$D363,products!$A$1:$A$49,0),MATCH(orders!K$1,products!$A$1:$G$1,0))</f>
        <v>0.5</v>
      </c>
      <c r="L363" s="7">
        <f>INDEX(products!$A$1:$G$49, MATCH(orders!$D363,products!$A$1:$A$49,0),MATCH(orders!L$1,products!$A$1:$G$1,0))</f>
        <v>5.97</v>
      </c>
      <c r="M363" s="7">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 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5">
        <f>INDEX(products!$A$1:$G$49, MATCH(orders!$D364,products!$A$1:$A$49,0),MATCH(orders!K$1,products!$A$1:$G$1,0))</f>
        <v>1</v>
      </c>
      <c r="L364" s="7">
        <f>INDEX(products!$A$1:$G$49, MATCH(orders!$D364,products!$A$1:$A$49,0),MATCH(orders!L$1,products!$A$1:$G$1,0))</f>
        <v>14.85</v>
      </c>
      <c r="M364" s="7">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 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5">
        <f>INDEX(products!$A$1:$G$49, MATCH(orders!$D365,products!$A$1:$A$49,0),MATCH(orders!K$1,products!$A$1:$G$1,0))</f>
        <v>1</v>
      </c>
      <c r="L365" s="7">
        <f>INDEX(products!$A$1:$G$49, MATCH(orders!$D365,products!$A$1:$A$49,0),MATCH(orders!L$1,products!$A$1:$G$1,0))</f>
        <v>14.55</v>
      </c>
      <c r="M365" s="7">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 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5">
        <f>INDEX(products!$A$1:$G$49, MATCH(orders!$D366,products!$A$1:$A$49,0),MATCH(orders!K$1,products!$A$1:$G$1,0))</f>
        <v>1</v>
      </c>
      <c r="L366" s="7">
        <f>INDEX(products!$A$1:$G$49, MATCH(orders!$D366,products!$A$1:$A$49,0),MATCH(orders!L$1,products!$A$1:$G$1,0))</f>
        <v>12.15</v>
      </c>
      <c r="M366" s="7">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 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5">
        <f>INDEX(products!$A$1:$G$49, MATCH(orders!$D367,products!$A$1:$A$49,0),MATCH(orders!K$1,products!$A$1:$G$1,0))</f>
        <v>0.5</v>
      </c>
      <c r="L367" s="7">
        <f>INDEX(products!$A$1:$G$49, MATCH(orders!$D367,products!$A$1:$A$49,0),MATCH(orders!L$1,products!$A$1:$G$1,0))</f>
        <v>7.77</v>
      </c>
      <c r="M367" s="7">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 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5">
        <f>INDEX(products!$A$1:$G$49, MATCH(orders!$D368,products!$A$1:$A$49,0),MATCH(orders!K$1,products!$A$1:$G$1,0))</f>
        <v>0.5</v>
      </c>
      <c r="L368" s="7">
        <f>INDEX(products!$A$1:$G$49, MATCH(orders!$D368,products!$A$1:$A$49,0),MATCH(orders!L$1,products!$A$1:$G$1,0))</f>
        <v>7.29</v>
      </c>
      <c r="M368" s="7">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 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5">
        <f>INDEX(products!$A$1:$G$49, MATCH(orders!$D369,products!$A$1:$A$49,0),MATCH(orders!K$1,products!$A$1:$G$1,0))</f>
        <v>0.2</v>
      </c>
      <c r="L369" s="7">
        <f>INDEX(products!$A$1:$G$49, MATCH(orders!$D369,products!$A$1:$A$49,0),MATCH(orders!L$1,products!$A$1:$G$1,0))</f>
        <v>4.3650000000000002</v>
      </c>
      <c r="M369" s="7">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 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5">
        <f>INDEX(products!$A$1:$G$49, MATCH(orders!$D370,products!$A$1:$A$49,0),MATCH(orders!K$1,products!$A$1:$G$1,0))</f>
        <v>2.5</v>
      </c>
      <c r="L370" s="7">
        <f>INDEX(products!$A$1:$G$49, MATCH(orders!$D370,products!$A$1:$A$49,0),MATCH(orders!L$1,products!$A$1:$G$1,0))</f>
        <v>31.624999999999996</v>
      </c>
      <c r="M370" s="7">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 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5">
        <f>INDEX(products!$A$1:$G$49, MATCH(orders!$D371,products!$A$1:$A$49,0),MATCH(orders!K$1,products!$A$1:$G$1,0))</f>
        <v>0.5</v>
      </c>
      <c r="L371" s="7">
        <f>INDEX(products!$A$1:$G$49, MATCH(orders!$D371,products!$A$1:$A$49,0),MATCH(orders!L$1,products!$A$1:$G$1,0))</f>
        <v>8.91</v>
      </c>
      <c r="M371" s="7">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 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5">
        <f>INDEX(products!$A$1:$G$49, MATCH(orders!$D372,products!$A$1:$A$49,0),MATCH(orders!K$1,products!$A$1:$G$1,0))</f>
        <v>1</v>
      </c>
      <c r="L372" s="7">
        <f>INDEX(products!$A$1:$G$49, MATCH(orders!$D372,products!$A$1:$A$49,0),MATCH(orders!L$1,products!$A$1:$G$1,0))</f>
        <v>12.15</v>
      </c>
      <c r="M372" s="7">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 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5">
        <f>INDEX(products!$A$1:$G$49, MATCH(orders!$D373,products!$A$1:$A$49,0),MATCH(orders!K$1,products!$A$1:$G$1,0))</f>
        <v>0.5</v>
      </c>
      <c r="L373" s="7">
        <f>INDEX(products!$A$1:$G$49, MATCH(orders!$D373,products!$A$1:$A$49,0),MATCH(orders!L$1,products!$A$1:$G$1,0))</f>
        <v>7.77</v>
      </c>
      <c r="M373" s="7">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 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5">
        <f>INDEX(products!$A$1:$G$49, MATCH(orders!$D374,products!$A$1:$A$49,0),MATCH(orders!K$1,products!$A$1:$G$1,0))</f>
        <v>0.5</v>
      </c>
      <c r="L374" s="7">
        <f>INDEX(products!$A$1:$G$49, MATCH(orders!$D374,products!$A$1:$A$49,0),MATCH(orders!L$1,products!$A$1:$G$1,0))</f>
        <v>7.169999999999999</v>
      </c>
      <c r="M374" s="7">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 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5">
        <f>INDEX(products!$A$1:$G$49, MATCH(orders!$D375,products!$A$1:$A$49,0),MATCH(orders!K$1,products!$A$1:$G$1,0))</f>
        <v>0.5</v>
      </c>
      <c r="L375" s="7">
        <f>INDEX(products!$A$1:$G$49, MATCH(orders!$D375,products!$A$1:$A$49,0),MATCH(orders!L$1,products!$A$1:$G$1,0))</f>
        <v>5.97</v>
      </c>
      <c r="M375" s="7">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 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5">
        <f>INDEX(products!$A$1:$G$49, MATCH(orders!$D376,products!$A$1:$A$49,0),MATCH(orders!K$1,products!$A$1:$G$1,0))</f>
        <v>0.5</v>
      </c>
      <c r="L376" s="7">
        <f>INDEX(products!$A$1:$G$49, MATCH(orders!$D376,products!$A$1:$A$49,0),MATCH(orders!L$1,products!$A$1:$G$1,0))</f>
        <v>9.51</v>
      </c>
      <c r="M376" s="7">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 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5">
        <f>INDEX(products!$A$1:$G$49, MATCH(orders!$D377,products!$A$1:$A$49,0),MATCH(orders!K$1,products!$A$1:$G$1,0))</f>
        <v>0.2</v>
      </c>
      <c r="L377" s="7">
        <f>INDEX(products!$A$1:$G$49, MATCH(orders!$D377,products!$A$1:$A$49,0),MATCH(orders!L$1,products!$A$1:$G$1,0))</f>
        <v>3.375</v>
      </c>
      <c r="M377" s="7">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 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5">
        <f>INDEX(products!$A$1:$G$49, MATCH(orders!$D378,products!$A$1:$A$49,0),MATCH(orders!K$1,products!$A$1:$G$1,0))</f>
        <v>0.5</v>
      </c>
      <c r="L378" s="7">
        <f>INDEX(products!$A$1:$G$49, MATCH(orders!$D378,products!$A$1:$A$49,0),MATCH(orders!L$1,products!$A$1:$G$1,0))</f>
        <v>5.97</v>
      </c>
      <c r="M378" s="7">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 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5">
        <f>INDEX(products!$A$1:$G$49, MATCH(orders!$D379,products!$A$1:$A$49,0),MATCH(orders!K$1,products!$A$1:$G$1,0))</f>
        <v>0.2</v>
      </c>
      <c r="L379" s="7">
        <f>INDEX(products!$A$1:$G$49, MATCH(orders!$D379,products!$A$1:$A$49,0),MATCH(orders!L$1,products!$A$1:$G$1,0))</f>
        <v>2.6849999999999996</v>
      </c>
      <c r="M379" s="7">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 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5">
        <f>INDEX(products!$A$1:$G$49, MATCH(orders!$D380,products!$A$1:$A$49,0),MATCH(orders!K$1,products!$A$1:$G$1,0))</f>
        <v>0.5</v>
      </c>
      <c r="L380" s="7">
        <f>INDEX(products!$A$1:$G$49, MATCH(orders!$D380,products!$A$1:$A$49,0),MATCH(orders!L$1,products!$A$1:$G$1,0))</f>
        <v>7.77</v>
      </c>
      <c r="M380" s="7">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 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5">
        <f>INDEX(products!$A$1:$G$49, MATCH(orders!$D381,products!$A$1:$A$49,0),MATCH(orders!K$1,products!$A$1:$G$1,0))</f>
        <v>0.5</v>
      </c>
      <c r="L381" s="7">
        <f>INDEX(products!$A$1:$G$49, MATCH(orders!$D381,products!$A$1:$A$49,0),MATCH(orders!L$1,products!$A$1:$G$1,0))</f>
        <v>7.169999999999999</v>
      </c>
      <c r="M381" s="7">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 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5">
        <f>INDEX(products!$A$1:$G$49, MATCH(orders!$D382,products!$A$1:$A$49,0),MATCH(orders!K$1,products!$A$1:$G$1,0))</f>
        <v>0.5</v>
      </c>
      <c r="L382" s="7">
        <f>INDEX(products!$A$1:$G$49, MATCH(orders!$D382,products!$A$1:$A$49,0),MATCH(orders!L$1,products!$A$1:$G$1,0))</f>
        <v>7.77</v>
      </c>
      <c r="M382" s="7">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 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5">
        <f>INDEX(products!$A$1:$G$49, MATCH(orders!$D383,products!$A$1:$A$49,0),MATCH(orders!K$1,products!$A$1:$G$1,0))</f>
        <v>0.2</v>
      </c>
      <c r="L383" s="7">
        <f>INDEX(products!$A$1:$G$49, MATCH(orders!$D383,products!$A$1:$A$49,0),MATCH(orders!L$1,products!$A$1:$G$1,0))</f>
        <v>2.9849999999999999</v>
      </c>
      <c r="M383" s="7">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 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5">
        <f>INDEX(products!$A$1:$G$49, MATCH(orders!$D384,products!$A$1:$A$49,0),MATCH(orders!K$1,products!$A$1:$G$1,0))</f>
        <v>0.5</v>
      </c>
      <c r="L384" s="7">
        <f>INDEX(products!$A$1:$G$49, MATCH(orders!$D384,products!$A$1:$A$49,0),MATCH(orders!L$1,products!$A$1:$G$1,0))</f>
        <v>7.29</v>
      </c>
      <c r="M384" s="7">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 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5">
        <f>INDEX(products!$A$1:$G$49, MATCH(orders!$D385,products!$A$1:$A$49,0),MATCH(orders!K$1,products!$A$1:$G$1,0))</f>
        <v>0.5</v>
      </c>
      <c r="L385" s="7">
        <f>INDEX(products!$A$1:$G$49, MATCH(orders!$D385,products!$A$1:$A$49,0),MATCH(orders!L$1,products!$A$1:$G$1,0))</f>
        <v>8.91</v>
      </c>
      <c r="M385" s="7">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 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5">
        <f>INDEX(products!$A$1:$G$49, MATCH(orders!$D386,products!$A$1:$A$49,0),MATCH(orders!K$1,products!$A$1:$G$1,0))</f>
        <v>2.5</v>
      </c>
      <c r="L386" s="7">
        <f>INDEX(products!$A$1:$G$49, MATCH(orders!$D386,products!$A$1:$A$49,0),MATCH(orders!L$1,products!$A$1:$G$1,0))</f>
        <v>29.784999999999997</v>
      </c>
      <c r="M386" s="7">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 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5">
        <f>INDEX(products!$A$1:$G$49, MATCH(orders!$D387,products!$A$1:$A$49,0),MATCH(orders!K$1,products!$A$1:$G$1,0))</f>
        <v>0.5</v>
      </c>
      <c r="L387" s="7">
        <f>INDEX(products!$A$1:$G$49, MATCH(orders!$D387,products!$A$1:$A$49,0),MATCH(orders!L$1,products!$A$1:$G$1,0))</f>
        <v>8.73</v>
      </c>
      <c r="M387" s="7">
        <f t="shared" ref="M387:M450" si="18">L387*E387</f>
        <v>43.650000000000006</v>
      </c>
      <c r="N387" t="str">
        <f t="shared" ref="N387:N450" si="19">IF(I387="Rob","Robusta",IF(I387="Exc","Excelsa", IF(I387="Ara","Arabica",IF(I387="Lib","Liberica",""))))</f>
        <v>Liberica</v>
      </c>
      <c r="O387" t="str">
        <f t="shared" ref="O387:O450" si="20">IF(J387="M","Medium", IF(J387="L","Light", 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 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5">
        <f>INDEX(products!$A$1:$G$49, MATCH(orders!$D388,products!$A$1:$A$49,0),MATCH(orders!K$1,products!$A$1:$G$1,0))</f>
        <v>0.2</v>
      </c>
      <c r="L388" s="7">
        <f>INDEX(products!$A$1:$G$49, MATCH(orders!$D388,products!$A$1:$A$49,0),MATCH(orders!L$1,products!$A$1:$G$1,0))</f>
        <v>2.9849999999999999</v>
      </c>
      <c r="M388" s="7">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 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5">
        <f>INDEX(products!$A$1:$G$49, MATCH(orders!$D389,products!$A$1:$A$49,0),MATCH(orders!K$1,products!$A$1:$G$1,0))</f>
        <v>1</v>
      </c>
      <c r="L389" s="7">
        <f>INDEX(products!$A$1:$G$49, MATCH(orders!$D389,products!$A$1:$A$49,0),MATCH(orders!L$1,products!$A$1:$G$1,0))</f>
        <v>14.85</v>
      </c>
      <c r="M389" s="7">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 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5">
        <f>INDEX(products!$A$1:$G$49, MATCH(orders!$D390,products!$A$1:$A$49,0),MATCH(orders!K$1,products!$A$1:$G$1,0))</f>
        <v>0.2</v>
      </c>
      <c r="L390" s="7">
        <f>INDEX(products!$A$1:$G$49, MATCH(orders!$D390,products!$A$1:$A$49,0),MATCH(orders!L$1,products!$A$1:$G$1,0))</f>
        <v>3.8849999999999998</v>
      </c>
      <c r="M390" s="7">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 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5">
        <f>INDEX(products!$A$1:$G$49, MATCH(orders!$D391,products!$A$1:$A$49,0),MATCH(orders!K$1,products!$A$1:$G$1,0))</f>
        <v>0.5</v>
      </c>
      <c r="L391" s="7">
        <f>INDEX(products!$A$1:$G$49, MATCH(orders!$D391,products!$A$1:$A$49,0),MATCH(orders!L$1,products!$A$1:$G$1,0))</f>
        <v>7.77</v>
      </c>
      <c r="M391" s="7">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 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5">
        <f>INDEX(products!$A$1:$G$49, MATCH(orders!$D392,products!$A$1:$A$49,0),MATCH(orders!K$1,products!$A$1:$G$1,0))</f>
        <v>0.5</v>
      </c>
      <c r="L392" s="7">
        <f>INDEX(products!$A$1:$G$49, MATCH(orders!$D392,products!$A$1:$A$49,0),MATCH(orders!L$1,products!$A$1:$G$1,0))</f>
        <v>7.29</v>
      </c>
      <c r="M392" s="7">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 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5">
        <f>INDEX(products!$A$1:$G$49, MATCH(orders!$D393,products!$A$1:$A$49,0),MATCH(orders!K$1,products!$A$1:$G$1,0))</f>
        <v>0.5</v>
      </c>
      <c r="L393" s="7">
        <f>INDEX(products!$A$1:$G$49, MATCH(orders!$D393,products!$A$1:$A$49,0),MATCH(orders!L$1,products!$A$1:$G$1,0))</f>
        <v>6.75</v>
      </c>
      <c r="M393" s="7">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 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5">
        <f>INDEX(products!$A$1:$G$49, MATCH(orders!$D394,products!$A$1:$A$49,0),MATCH(orders!K$1,products!$A$1:$G$1,0))</f>
        <v>1</v>
      </c>
      <c r="L394" s="7">
        <f>INDEX(products!$A$1:$G$49, MATCH(orders!$D394,products!$A$1:$A$49,0),MATCH(orders!L$1,products!$A$1:$G$1,0))</f>
        <v>14.85</v>
      </c>
      <c r="M394" s="7">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 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5">
        <f>INDEX(products!$A$1:$G$49, MATCH(orders!$D395,products!$A$1:$A$49,0),MATCH(orders!K$1,products!$A$1:$G$1,0))</f>
        <v>0.2</v>
      </c>
      <c r="L395" s="7">
        <f>INDEX(products!$A$1:$G$49, MATCH(orders!$D395,products!$A$1:$A$49,0),MATCH(orders!L$1,products!$A$1:$G$1,0))</f>
        <v>3.8849999999999998</v>
      </c>
      <c r="M395" s="7">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 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5">
        <f>INDEX(products!$A$1:$G$49, MATCH(orders!$D396,products!$A$1:$A$49,0),MATCH(orders!K$1,products!$A$1:$G$1,0))</f>
        <v>2.5</v>
      </c>
      <c r="L396" s="7">
        <f>INDEX(products!$A$1:$G$49, MATCH(orders!$D396,products!$A$1:$A$49,0),MATCH(orders!L$1,products!$A$1:$G$1,0))</f>
        <v>27.484999999999996</v>
      </c>
      <c r="M396" s="7">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 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5">
        <f>INDEX(products!$A$1:$G$49, MATCH(orders!$D397,products!$A$1:$A$49,0),MATCH(orders!K$1,products!$A$1:$G$1,0))</f>
        <v>0.5</v>
      </c>
      <c r="L397" s="7">
        <f>INDEX(products!$A$1:$G$49, MATCH(orders!$D397,products!$A$1:$A$49,0),MATCH(orders!L$1,products!$A$1:$G$1,0))</f>
        <v>7.77</v>
      </c>
      <c r="M397" s="7">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 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5">
        <f>INDEX(products!$A$1:$G$49, MATCH(orders!$D398,products!$A$1:$A$49,0),MATCH(orders!K$1,products!$A$1:$G$1,0))</f>
        <v>0.5</v>
      </c>
      <c r="L398" s="7">
        <f>INDEX(products!$A$1:$G$49, MATCH(orders!$D398,products!$A$1:$A$49,0),MATCH(orders!L$1,products!$A$1:$G$1,0))</f>
        <v>7.77</v>
      </c>
      <c r="M398" s="7">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 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5">
        <f>INDEX(products!$A$1:$G$49, MATCH(orders!$D399,products!$A$1:$A$49,0),MATCH(orders!K$1,products!$A$1:$G$1,0))</f>
        <v>0.5</v>
      </c>
      <c r="L399" s="7">
        <f>INDEX(products!$A$1:$G$49, MATCH(orders!$D399,products!$A$1:$A$49,0),MATCH(orders!L$1,products!$A$1:$G$1,0))</f>
        <v>7.77</v>
      </c>
      <c r="M399" s="7">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 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5">
        <f>INDEX(products!$A$1:$G$49, MATCH(orders!$D400,products!$A$1:$A$49,0),MATCH(orders!K$1,products!$A$1:$G$1,0))</f>
        <v>0.2</v>
      </c>
      <c r="L400" s="7">
        <f>INDEX(products!$A$1:$G$49, MATCH(orders!$D400,products!$A$1:$A$49,0),MATCH(orders!L$1,products!$A$1:$G$1,0))</f>
        <v>2.9849999999999999</v>
      </c>
      <c r="M400" s="7">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 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5">
        <f>INDEX(products!$A$1:$G$49, MATCH(orders!$D401,products!$A$1:$A$49,0),MATCH(orders!K$1,products!$A$1:$G$1,0))</f>
        <v>2.5</v>
      </c>
      <c r="L401" s="7">
        <f>INDEX(products!$A$1:$G$49, MATCH(orders!$D401,products!$A$1:$A$49,0),MATCH(orders!L$1,products!$A$1:$G$1,0))</f>
        <v>27.945</v>
      </c>
      <c r="M401" s="7">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 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5">
        <f>INDEX(products!$A$1:$G$49, MATCH(orders!$D402,products!$A$1:$A$49,0),MATCH(orders!K$1,products!$A$1:$G$1,0))</f>
        <v>1</v>
      </c>
      <c r="L402" s="7">
        <f>INDEX(products!$A$1:$G$49, MATCH(orders!$D402,products!$A$1:$A$49,0),MATCH(orders!L$1,products!$A$1:$G$1,0))</f>
        <v>15.85</v>
      </c>
      <c r="M402" s="7">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 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5">
        <f>INDEX(products!$A$1:$G$49, MATCH(orders!$D403,products!$A$1:$A$49,0),MATCH(orders!K$1,products!$A$1:$G$1,0))</f>
        <v>0.2</v>
      </c>
      <c r="L403" s="7">
        <f>INDEX(products!$A$1:$G$49, MATCH(orders!$D403,products!$A$1:$A$49,0),MATCH(orders!L$1,products!$A$1:$G$1,0))</f>
        <v>4.3650000000000002</v>
      </c>
      <c r="M403" s="7">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 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5">
        <f>INDEX(products!$A$1:$G$49, MATCH(orders!$D404,products!$A$1:$A$49,0),MATCH(orders!K$1,products!$A$1:$G$1,0))</f>
        <v>1</v>
      </c>
      <c r="L404" s="7">
        <f>INDEX(products!$A$1:$G$49, MATCH(orders!$D404,products!$A$1:$A$49,0),MATCH(orders!L$1,products!$A$1:$G$1,0))</f>
        <v>8.9499999999999993</v>
      </c>
      <c r="M404" s="7">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 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5">
        <f>INDEX(products!$A$1:$G$49, MATCH(orders!$D405,products!$A$1:$A$49,0),MATCH(orders!K$1,products!$A$1:$G$1,0))</f>
        <v>0.2</v>
      </c>
      <c r="L405" s="7">
        <f>INDEX(products!$A$1:$G$49, MATCH(orders!$D405,products!$A$1:$A$49,0),MATCH(orders!L$1,products!$A$1:$G$1,0))</f>
        <v>4.7549999999999999</v>
      </c>
      <c r="M405" s="7">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 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5">
        <f>INDEX(products!$A$1:$G$49, MATCH(orders!$D406,products!$A$1:$A$49,0),MATCH(orders!K$1,products!$A$1:$G$1,0))</f>
        <v>1</v>
      </c>
      <c r="L406" s="7">
        <f>INDEX(products!$A$1:$G$49, MATCH(orders!$D406,products!$A$1:$A$49,0),MATCH(orders!L$1,products!$A$1:$G$1,0))</f>
        <v>9.9499999999999993</v>
      </c>
      <c r="M406" s="7">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 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5">
        <f>INDEX(products!$A$1:$G$49, MATCH(orders!$D407,products!$A$1:$A$49,0),MATCH(orders!K$1,products!$A$1:$G$1,0))</f>
        <v>0.5</v>
      </c>
      <c r="L407" s="7">
        <f>INDEX(products!$A$1:$G$49, MATCH(orders!$D407,products!$A$1:$A$49,0),MATCH(orders!L$1,products!$A$1:$G$1,0))</f>
        <v>8.25</v>
      </c>
      <c r="M407" s="7">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 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5">
        <f>INDEX(products!$A$1:$G$49, MATCH(orders!$D408,products!$A$1:$A$49,0),MATCH(orders!K$1,products!$A$1:$G$1,0))</f>
        <v>1</v>
      </c>
      <c r="L408" s="7">
        <f>INDEX(products!$A$1:$G$49, MATCH(orders!$D408,products!$A$1:$A$49,0),MATCH(orders!L$1,products!$A$1:$G$1,0))</f>
        <v>13.75</v>
      </c>
      <c r="M408" s="7">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 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5">
        <f>INDEX(products!$A$1:$G$49, MATCH(orders!$D409,products!$A$1:$A$49,0),MATCH(orders!K$1,products!$A$1:$G$1,0))</f>
        <v>0.5</v>
      </c>
      <c r="L409" s="7">
        <f>INDEX(products!$A$1:$G$49, MATCH(orders!$D409,products!$A$1:$A$49,0),MATCH(orders!L$1,products!$A$1:$G$1,0))</f>
        <v>8.25</v>
      </c>
      <c r="M409" s="7">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 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5">
        <f>INDEX(products!$A$1:$G$49, MATCH(orders!$D410,products!$A$1:$A$49,0),MATCH(orders!K$1,products!$A$1:$G$1,0))</f>
        <v>2.5</v>
      </c>
      <c r="L410" s="7">
        <f>INDEX(products!$A$1:$G$49, MATCH(orders!$D410,products!$A$1:$A$49,0),MATCH(orders!L$1,products!$A$1:$G$1,0))</f>
        <v>25.874999999999996</v>
      </c>
      <c r="M410" s="7">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 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5">
        <f>INDEX(products!$A$1:$G$49, MATCH(orders!$D411,products!$A$1:$A$49,0),MATCH(orders!K$1,products!$A$1:$G$1,0))</f>
        <v>1</v>
      </c>
      <c r="L411" s="7">
        <f>INDEX(products!$A$1:$G$49, MATCH(orders!$D411,products!$A$1:$A$49,0),MATCH(orders!L$1,products!$A$1:$G$1,0))</f>
        <v>15.85</v>
      </c>
      <c r="M411" s="7">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 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5">
        <f>INDEX(products!$A$1:$G$49, MATCH(orders!$D412,products!$A$1:$A$49,0),MATCH(orders!K$1,products!$A$1:$G$1,0))</f>
        <v>0.2</v>
      </c>
      <c r="L412" s="7">
        <f>INDEX(products!$A$1:$G$49, MATCH(orders!$D412,products!$A$1:$A$49,0),MATCH(orders!L$1,products!$A$1:$G$1,0))</f>
        <v>3.8849999999999998</v>
      </c>
      <c r="M412" s="7">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 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5">
        <f>INDEX(products!$A$1:$G$49, MATCH(orders!$D413,products!$A$1:$A$49,0),MATCH(orders!K$1,products!$A$1:$G$1,0))</f>
        <v>1</v>
      </c>
      <c r="L413" s="7">
        <f>INDEX(products!$A$1:$G$49, MATCH(orders!$D413,products!$A$1:$A$49,0),MATCH(orders!L$1,products!$A$1:$G$1,0))</f>
        <v>14.55</v>
      </c>
      <c r="M413" s="7">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 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5">
        <f>INDEX(products!$A$1:$G$49, MATCH(orders!$D414,products!$A$1:$A$49,0),MATCH(orders!K$1,products!$A$1:$G$1,0))</f>
        <v>1</v>
      </c>
      <c r="L414" s="7">
        <f>INDEX(products!$A$1:$G$49, MATCH(orders!$D414,products!$A$1:$A$49,0),MATCH(orders!L$1,products!$A$1:$G$1,0))</f>
        <v>11.25</v>
      </c>
      <c r="M414" s="7">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 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5">
        <f>INDEX(products!$A$1:$G$49, MATCH(orders!$D415,products!$A$1:$A$49,0),MATCH(orders!K$1,products!$A$1:$G$1,0))</f>
        <v>2.5</v>
      </c>
      <c r="L415" s="7">
        <f>INDEX(products!$A$1:$G$49, MATCH(orders!$D415,products!$A$1:$A$49,0),MATCH(orders!L$1,products!$A$1:$G$1,0))</f>
        <v>36.454999999999998</v>
      </c>
      <c r="M415" s="7">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 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5">
        <f>INDEX(products!$A$1:$G$49, MATCH(orders!$D416,products!$A$1:$A$49,0),MATCH(orders!K$1,products!$A$1:$G$1,0))</f>
        <v>0.2</v>
      </c>
      <c r="L416" s="7">
        <f>INDEX(products!$A$1:$G$49, MATCH(orders!$D416,products!$A$1:$A$49,0),MATCH(orders!L$1,products!$A$1:$G$1,0))</f>
        <v>3.5849999999999995</v>
      </c>
      <c r="M416" s="7">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 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5">
        <f>INDEX(products!$A$1:$G$49, MATCH(orders!$D417,products!$A$1:$A$49,0),MATCH(orders!K$1,products!$A$1:$G$1,0))</f>
        <v>0.2</v>
      </c>
      <c r="L417" s="7">
        <f>INDEX(products!$A$1:$G$49, MATCH(orders!$D417,products!$A$1:$A$49,0),MATCH(orders!L$1,products!$A$1:$G$1,0))</f>
        <v>2.9849999999999999</v>
      </c>
      <c r="M417" s="7">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 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5">
        <f>INDEX(products!$A$1:$G$49, MATCH(orders!$D418,products!$A$1:$A$49,0),MATCH(orders!K$1,products!$A$1:$G$1,0))</f>
        <v>0.5</v>
      </c>
      <c r="L418" s="7">
        <f>INDEX(products!$A$1:$G$49, MATCH(orders!$D418,products!$A$1:$A$49,0),MATCH(orders!L$1,products!$A$1:$G$1,0))</f>
        <v>7.77</v>
      </c>
      <c r="M418" s="7">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 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5">
        <f>INDEX(products!$A$1:$G$49, MATCH(orders!$D419,products!$A$1:$A$49,0),MATCH(orders!K$1,products!$A$1:$G$1,0))</f>
        <v>2.5</v>
      </c>
      <c r="L419" s="7">
        <f>INDEX(products!$A$1:$G$49, MATCH(orders!$D419,products!$A$1:$A$49,0),MATCH(orders!L$1,products!$A$1:$G$1,0))</f>
        <v>29.784999999999997</v>
      </c>
      <c r="M419" s="7">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 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5">
        <f>INDEX(products!$A$1:$G$49, MATCH(orders!$D420,products!$A$1:$A$49,0),MATCH(orders!K$1,products!$A$1:$G$1,0))</f>
        <v>2.5</v>
      </c>
      <c r="L420" s="7">
        <f>INDEX(products!$A$1:$G$49, MATCH(orders!$D420,products!$A$1:$A$49,0),MATCH(orders!L$1,products!$A$1:$G$1,0))</f>
        <v>29.784999999999997</v>
      </c>
      <c r="M420" s="7">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 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5">
        <f>INDEX(products!$A$1:$G$49, MATCH(orders!$D421,products!$A$1:$A$49,0),MATCH(orders!K$1,products!$A$1:$G$1,0))</f>
        <v>0.5</v>
      </c>
      <c r="L421" s="7">
        <f>INDEX(products!$A$1:$G$49, MATCH(orders!$D421,products!$A$1:$A$49,0),MATCH(orders!L$1,products!$A$1:$G$1,0))</f>
        <v>8.73</v>
      </c>
      <c r="M421" s="7">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 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5">
        <f>INDEX(products!$A$1:$G$49, MATCH(orders!$D422,products!$A$1:$A$49,0),MATCH(orders!K$1,products!$A$1:$G$1,0))</f>
        <v>0.5</v>
      </c>
      <c r="L422" s="7">
        <f>INDEX(products!$A$1:$G$49, MATCH(orders!$D422,products!$A$1:$A$49,0),MATCH(orders!L$1,products!$A$1:$G$1,0))</f>
        <v>7.77</v>
      </c>
      <c r="M422" s="7">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 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5">
        <f>INDEX(products!$A$1:$G$49, MATCH(orders!$D423,products!$A$1:$A$49,0),MATCH(orders!K$1,products!$A$1:$G$1,0))</f>
        <v>2.5</v>
      </c>
      <c r="L423" s="7">
        <f>INDEX(products!$A$1:$G$49, MATCH(orders!$D423,products!$A$1:$A$49,0),MATCH(orders!L$1,products!$A$1:$G$1,0))</f>
        <v>22.884999999999998</v>
      </c>
      <c r="M423" s="7">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 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5">
        <f>INDEX(products!$A$1:$G$49, MATCH(orders!$D424,products!$A$1:$A$49,0),MATCH(orders!K$1,products!$A$1:$G$1,0))</f>
        <v>0.5</v>
      </c>
      <c r="L424" s="7">
        <f>INDEX(products!$A$1:$G$49, MATCH(orders!$D424,products!$A$1:$A$49,0),MATCH(orders!L$1,products!$A$1:$G$1,0))</f>
        <v>5.97</v>
      </c>
      <c r="M424" s="7">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 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5">
        <f>INDEX(products!$A$1:$G$49, MATCH(orders!$D425,products!$A$1:$A$49,0),MATCH(orders!K$1,products!$A$1:$G$1,0))</f>
        <v>0.5</v>
      </c>
      <c r="L425" s="7">
        <f>INDEX(products!$A$1:$G$49, MATCH(orders!$D425,products!$A$1:$A$49,0),MATCH(orders!L$1,products!$A$1:$G$1,0))</f>
        <v>5.97</v>
      </c>
      <c r="M425" s="7">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 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5">
        <f>INDEX(products!$A$1:$G$49, MATCH(orders!$D426,products!$A$1:$A$49,0),MATCH(orders!K$1,products!$A$1:$G$1,0))</f>
        <v>0.5</v>
      </c>
      <c r="L426" s="7">
        <f>INDEX(products!$A$1:$G$49, MATCH(orders!$D426,products!$A$1:$A$49,0),MATCH(orders!L$1,products!$A$1:$G$1,0))</f>
        <v>8.91</v>
      </c>
      <c r="M426" s="7">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 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5">
        <f>INDEX(products!$A$1:$G$49, MATCH(orders!$D427,products!$A$1:$A$49,0),MATCH(orders!K$1,products!$A$1:$G$1,0))</f>
        <v>1</v>
      </c>
      <c r="L427" s="7">
        <f>INDEX(products!$A$1:$G$49, MATCH(orders!$D427,products!$A$1:$A$49,0),MATCH(orders!L$1,products!$A$1:$G$1,0))</f>
        <v>8.9499999999999993</v>
      </c>
      <c r="M427" s="7">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 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5">
        <f>INDEX(products!$A$1:$G$49, MATCH(orders!$D428,products!$A$1:$A$49,0),MATCH(orders!K$1,products!$A$1:$G$1,0))</f>
        <v>0.2</v>
      </c>
      <c r="L428" s="7">
        <f>INDEX(products!$A$1:$G$49, MATCH(orders!$D428,products!$A$1:$A$49,0),MATCH(orders!L$1,products!$A$1:$G$1,0))</f>
        <v>3.5849999999999995</v>
      </c>
      <c r="M428" s="7">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 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5">
        <f>INDEX(products!$A$1:$G$49, MATCH(orders!$D429,products!$A$1:$A$49,0),MATCH(orders!K$1,products!$A$1:$G$1,0))</f>
        <v>2.5</v>
      </c>
      <c r="L429" s="7">
        <f>INDEX(products!$A$1:$G$49, MATCH(orders!$D429,products!$A$1:$A$49,0),MATCH(orders!L$1,products!$A$1:$G$1,0))</f>
        <v>25.874999999999996</v>
      </c>
      <c r="M429" s="7">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 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5">
        <f>INDEX(products!$A$1:$G$49, MATCH(orders!$D430,products!$A$1:$A$49,0),MATCH(orders!K$1,products!$A$1:$G$1,0))</f>
        <v>1</v>
      </c>
      <c r="L430" s="7">
        <f>INDEX(products!$A$1:$G$49, MATCH(orders!$D430,products!$A$1:$A$49,0),MATCH(orders!L$1,products!$A$1:$G$1,0))</f>
        <v>11.95</v>
      </c>
      <c r="M430" s="7">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 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5">
        <f>INDEX(products!$A$1:$G$49, MATCH(orders!$D431,products!$A$1:$A$49,0),MATCH(orders!K$1,products!$A$1:$G$1,0))</f>
        <v>1</v>
      </c>
      <c r="L431" s="7">
        <f>INDEX(products!$A$1:$G$49, MATCH(orders!$D431,products!$A$1:$A$49,0),MATCH(orders!L$1,products!$A$1:$G$1,0))</f>
        <v>12.95</v>
      </c>
      <c r="M431" s="7">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 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5">
        <f>INDEX(products!$A$1:$G$49, MATCH(orders!$D432,products!$A$1:$A$49,0),MATCH(orders!K$1,products!$A$1:$G$1,0))</f>
        <v>0.2</v>
      </c>
      <c r="L432" s="7">
        <f>INDEX(products!$A$1:$G$49, MATCH(orders!$D432,products!$A$1:$A$49,0),MATCH(orders!L$1,products!$A$1:$G$1,0))</f>
        <v>2.6849999999999996</v>
      </c>
      <c r="M432" s="7">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 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5">
        <f>INDEX(products!$A$1:$G$49, MATCH(orders!$D433,products!$A$1:$A$49,0),MATCH(orders!K$1,products!$A$1:$G$1,0))</f>
        <v>2.5</v>
      </c>
      <c r="L433" s="7">
        <f>INDEX(products!$A$1:$G$49, MATCH(orders!$D433,products!$A$1:$A$49,0),MATCH(orders!L$1,products!$A$1:$G$1,0))</f>
        <v>27.945</v>
      </c>
      <c r="M433" s="7">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 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5">
        <f>INDEX(products!$A$1:$G$49, MATCH(orders!$D434,products!$A$1:$A$49,0),MATCH(orders!K$1,products!$A$1:$G$1,0))</f>
        <v>1</v>
      </c>
      <c r="L434" s="7">
        <f>INDEX(products!$A$1:$G$49, MATCH(orders!$D434,products!$A$1:$A$49,0),MATCH(orders!L$1,products!$A$1:$G$1,0))</f>
        <v>11.25</v>
      </c>
      <c r="M434" s="7">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 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5">
        <f>INDEX(products!$A$1:$G$49, MATCH(orders!$D435,products!$A$1:$A$49,0),MATCH(orders!K$1,products!$A$1:$G$1,0))</f>
        <v>2.5</v>
      </c>
      <c r="L435" s="7">
        <f>INDEX(products!$A$1:$G$49, MATCH(orders!$D435,products!$A$1:$A$49,0),MATCH(orders!L$1,products!$A$1:$G$1,0))</f>
        <v>33.464999999999996</v>
      </c>
      <c r="M435" s="7">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 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5">
        <f>INDEX(products!$A$1:$G$49, MATCH(orders!$D436,products!$A$1:$A$49,0),MATCH(orders!K$1,products!$A$1:$G$1,0))</f>
        <v>1</v>
      </c>
      <c r="L436" s="7">
        <f>INDEX(products!$A$1:$G$49, MATCH(orders!$D436,products!$A$1:$A$49,0),MATCH(orders!L$1,products!$A$1:$G$1,0))</f>
        <v>11.25</v>
      </c>
      <c r="M436" s="7">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 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5">
        <f>INDEX(products!$A$1:$G$49, MATCH(orders!$D437,products!$A$1:$A$49,0),MATCH(orders!K$1,products!$A$1:$G$1,0))</f>
        <v>0.5</v>
      </c>
      <c r="L437" s="7">
        <f>INDEX(products!$A$1:$G$49, MATCH(orders!$D437,products!$A$1:$A$49,0),MATCH(orders!L$1,products!$A$1:$G$1,0))</f>
        <v>8.25</v>
      </c>
      <c r="M437" s="7">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 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5">
        <f>INDEX(products!$A$1:$G$49, MATCH(orders!$D438,products!$A$1:$A$49,0),MATCH(orders!K$1,products!$A$1:$G$1,0))</f>
        <v>0.2</v>
      </c>
      <c r="L438" s="7">
        <f>INDEX(products!$A$1:$G$49, MATCH(orders!$D438,products!$A$1:$A$49,0),MATCH(orders!L$1,products!$A$1:$G$1,0))</f>
        <v>4.7549999999999999</v>
      </c>
      <c r="M438" s="7">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 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5">
        <f>INDEX(products!$A$1:$G$49, MATCH(orders!$D439,products!$A$1:$A$49,0),MATCH(orders!K$1,products!$A$1:$G$1,0))</f>
        <v>2.5</v>
      </c>
      <c r="L439" s="7">
        <f>INDEX(products!$A$1:$G$49, MATCH(orders!$D439,products!$A$1:$A$49,0),MATCH(orders!L$1,products!$A$1:$G$1,0))</f>
        <v>29.784999999999997</v>
      </c>
      <c r="M439" s="7">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 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5">
        <f>INDEX(products!$A$1:$G$49, MATCH(orders!$D440,products!$A$1:$A$49,0),MATCH(orders!K$1,products!$A$1:$G$1,0))</f>
        <v>0.5</v>
      </c>
      <c r="L440" s="7">
        <f>INDEX(products!$A$1:$G$49, MATCH(orders!$D440,products!$A$1:$A$49,0),MATCH(orders!L$1,products!$A$1:$G$1,0))</f>
        <v>7.77</v>
      </c>
      <c r="M440" s="7">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 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5">
        <f>INDEX(products!$A$1:$G$49, MATCH(orders!$D441,products!$A$1:$A$49,0),MATCH(orders!K$1,products!$A$1:$G$1,0))</f>
        <v>0.5</v>
      </c>
      <c r="L441" s="7">
        <f>INDEX(products!$A$1:$G$49, MATCH(orders!$D441,products!$A$1:$A$49,0),MATCH(orders!L$1,products!$A$1:$G$1,0))</f>
        <v>8.91</v>
      </c>
      <c r="M441" s="7">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 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5">
        <f>INDEX(products!$A$1:$G$49, MATCH(orders!$D442,products!$A$1:$A$49,0),MATCH(orders!K$1,products!$A$1:$G$1,0))</f>
        <v>2.5</v>
      </c>
      <c r="L442" s="7">
        <f>INDEX(products!$A$1:$G$49, MATCH(orders!$D442,products!$A$1:$A$49,0),MATCH(orders!L$1,products!$A$1:$G$1,0))</f>
        <v>25.874999999999996</v>
      </c>
      <c r="M442" s="7">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 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5">
        <f>INDEX(products!$A$1:$G$49, MATCH(orders!$D443,products!$A$1:$A$49,0),MATCH(orders!K$1,products!$A$1:$G$1,0))</f>
        <v>1</v>
      </c>
      <c r="L443" s="7">
        <f>INDEX(products!$A$1:$G$49, MATCH(orders!$D443,products!$A$1:$A$49,0),MATCH(orders!L$1,products!$A$1:$G$1,0))</f>
        <v>12.15</v>
      </c>
      <c r="M443" s="7">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 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5">
        <f>INDEX(products!$A$1:$G$49, MATCH(orders!$D444,products!$A$1:$A$49,0),MATCH(orders!K$1,products!$A$1:$G$1,0))</f>
        <v>0.5</v>
      </c>
      <c r="L444" s="7">
        <f>INDEX(products!$A$1:$G$49, MATCH(orders!$D444,products!$A$1:$A$49,0),MATCH(orders!L$1,products!$A$1:$G$1,0))</f>
        <v>7.169999999999999</v>
      </c>
      <c r="M444" s="7">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 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5">
        <f>INDEX(products!$A$1:$G$49, MATCH(orders!$D445,products!$A$1:$A$49,0),MATCH(orders!K$1,products!$A$1:$G$1,0))</f>
        <v>0.2</v>
      </c>
      <c r="L445" s="7">
        <f>INDEX(products!$A$1:$G$49, MATCH(orders!$D445,products!$A$1:$A$49,0),MATCH(orders!L$1,products!$A$1:$G$1,0))</f>
        <v>4.4550000000000001</v>
      </c>
      <c r="M445" s="7">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 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5">
        <f>INDEX(products!$A$1:$G$49, MATCH(orders!$D446,products!$A$1:$A$49,0),MATCH(orders!K$1,products!$A$1:$G$1,0))</f>
        <v>0.2</v>
      </c>
      <c r="L446" s="7">
        <f>INDEX(products!$A$1:$G$49, MATCH(orders!$D446,products!$A$1:$A$49,0),MATCH(orders!L$1,products!$A$1:$G$1,0))</f>
        <v>4.125</v>
      </c>
      <c r="M446" s="7">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 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5">
        <f>INDEX(products!$A$1:$G$49, MATCH(orders!$D447,products!$A$1:$A$49,0),MATCH(orders!K$1,products!$A$1:$G$1,0))</f>
        <v>2.5</v>
      </c>
      <c r="L447" s="7">
        <f>INDEX(products!$A$1:$G$49, MATCH(orders!$D447,products!$A$1:$A$49,0),MATCH(orders!L$1,products!$A$1:$G$1,0))</f>
        <v>33.464999999999996</v>
      </c>
      <c r="M447" s="7">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 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5">
        <f>INDEX(products!$A$1:$G$49, MATCH(orders!$D448,products!$A$1:$A$49,0),MATCH(orders!K$1,products!$A$1:$G$1,0))</f>
        <v>0.5</v>
      </c>
      <c r="L448" s="7">
        <f>INDEX(products!$A$1:$G$49, MATCH(orders!$D448,products!$A$1:$A$49,0),MATCH(orders!L$1,products!$A$1:$G$1,0))</f>
        <v>8.73</v>
      </c>
      <c r="M448" s="7">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 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5">
        <f>INDEX(products!$A$1:$G$49, MATCH(orders!$D449,products!$A$1:$A$49,0),MATCH(orders!K$1,products!$A$1:$G$1,0))</f>
        <v>0.5</v>
      </c>
      <c r="L449" s="7">
        <f>INDEX(products!$A$1:$G$49, MATCH(orders!$D449,products!$A$1:$A$49,0),MATCH(orders!L$1,products!$A$1:$G$1,0))</f>
        <v>5.97</v>
      </c>
      <c r="M449" s="7">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 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5">
        <f>INDEX(products!$A$1:$G$49, MATCH(orders!$D450,products!$A$1:$A$49,0),MATCH(orders!K$1,products!$A$1:$G$1,0))</f>
        <v>0.5</v>
      </c>
      <c r="L450" s="7">
        <f>INDEX(products!$A$1:$G$49, MATCH(orders!$D450,products!$A$1:$A$49,0),MATCH(orders!L$1,products!$A$1:$G$1,0))</f>
        <v>7.169999999999999</v>
      </c>
      <c r="M450" s="7">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 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5">
        <f>INDEX(products!$A$1:$G$49, MATCH(orders!$D451,products!$A$1:$A$49,0),MATCH(orders!K$1,products!$A$1:$G$1,0))</f>
        <v>0.2</v>
      </c>
      <c r="L451" s="7">
        <f>INDEX(products!$A$1:$G$49, MATCH(orders!$D451,products!$A$1:$A$49,0),MATCH(orders!L$1,products!$A$1:$G$1,0))</f>
        <v>2.6849999999999996</v>
      </c>
      <c r="M451" s="7">
        <f t="shared" ref="M451:M514" si="21">L451*E451</f>
        <v>5.3699999999999992</v>
      </c>
      <c r="N451" t="str">
        <f t="shared" ref="N451:N514" si="22">IF(I451="Rob","Robusta",IF(I451="Exc","Excelsa", IF(I451="Ara","Arabica",IF(I451="Lib","Liberica",""))))</f>
        <v>Robusta</v>
      </c>
      <c r="O451" t="str">
        <f t="shared" ref="O451:O514" si="23">IF(J451="M","Medium", IF(J451="L","Light", 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 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5">
        <f>INDEX(products!$A$1:$G$49, MATCH(orders!$D452,products!$A$1:$A$49,0),MATCH(orders!K$1,products!$A$1:$G$1,0))</f>
        <v>0.2</v>
      </c>
      <c r="L452" s="7">
        <f>INDEX(products!$A$1:$G$49, MATCH(orders!$D452,products!$A$1:$A$49,0),MATCH(orders!L$1,products!$A$1:$G$1,0))</f>
        <v>4.7549999999999999</v>
      </c>
      <c r="M452" s="7">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 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5">
        <f>INDEX(products!$A$1:$G$49, MATCH(orders!$D453,products!$A$1:$A$49,0),MATCH(orders!K$1,products!$A$1:$G$1,0))</f>
        <v>2.5</v>
      </c>
      <c r="L453" s="7">
        <f>INDEX(products!$A$1:$G$49, MATCH(orders!$D453,products!$A$1:$A$49,0),MATCH(orders!L$1,products!$A$1:$G$1,0))</f>
        <v>20.584999999999997</v>
      </c>
      <c r="M453" s="7">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 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5">
        <f>INDEX(products!$A$1:$G$49, MATCH(orders!$D454,products!$A$1:$A$49,0),MATCH(orders!K$1,products!$A$1:$G$1,0))</f>
        <v>0.2</v>
      </c>
      <c r="L454" s="7">
        <f>INDEX(products!$A$1:$G$49, MATCH(orders!$D454,products!$A$1:$A$49,0),MATCH(orders!L$1,products!$A$1:$G$1,0))</f>
        <v>3.8849999999999998</v>
      </c>
      <c r="M454" s="7">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 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5">
        <f>INDEX(products!$A$1:$G$49, MATCH(orders!$D455,products!$A$1:$A$49,0),MATCH(orders!K$1,products!$A$1:$G$1,0))</f>
        <v>0.5</v>
      </c>
      <c r="L455" s="7">
        <f>INDEX(products!$A$1:$G$49, MATCH(orders!$D455,products!$A$1:$A$49,0),MATCH(orders!L$1,products!$A$1:$G$1,0))</f>
        <v>9.51</v>
      </c>
      <c r="M455" s="7">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 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5">
        <f>INDEX(products!$A$1:$G$49, MATCH(orders!$D456,products!$A$1:$A$49,0),MATCH(orders!K$1,products!$A$1:$G$1,0))</f>
        <v>2.5</v>
      </c>
      <c r="L456" s="7">
        <f>INDEX(products!$A$1:$G$49, MATCH(orders!$D456,products!$A$1:$A$49,0),MATCH(orders!L$1,products!$A$1:$G$1,0))</f>
        <v>20.584999999999997</v>
      </c>
      <c r="M456" s="7">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 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5">
        <f>INDEX(products!$A$1:$G$49, MATCH(orders!$D457,products!$A$1:$A$49,0),MATCH(orders!K$1,products!$A$1:$G$1,0))</f>
        <v>0.2</v>
      </c>
      <c r="L457" s="7">
        <f>INDEX(products!$A$1:$G$49, MATCH(orders!$D457,products!$A$1:$A$49,0),MATCH(orders!L$1,products!$A$1:$G$1,0))</f>
        <v>4.7549999999999999</v>
      </c>
      <c r="M457" s="7">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 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5">
        <f>INDEX(products!$A$1:$G$49, MATCH(orders!$D458,products!$A$1:$A$49,0),MATCH(orders!K$1,products!$A$1:$G$1,0))</f>
        <v>2.5</v>
      </c>
      <c r="L458" s="7">
        <f>INDEX(products!$A$1:$G$49, MATCH(orders!$D458,products!$A$1:$A$49,0),MATCH(orders!L$1,products!$A$1:$G$1,0))</f>
        <v>20.584999999999997</v>
      </c>
      <c r="M458" s="7">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 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5">
        <f>INDEX(products!$A$1:$G$49, MATCH(orders!$D459,products!$A$1:$A$49,0),MATCH(orders!K$1,products!$A$1:$G$1,0))</f>
        <v>0.5</v>
      </c>
      <c r="L459" s="7">
        <f>INDEX(products!$A$1:$G$49, MATCH(orders!$D459,products!$A$1:$A$49,0),MATCH(orders!L$1,products!$A$1:$G$1,0))</f>
        <v>9.51</v>
      </c>
      <c r="M459" s="7">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 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5">
        <f>INDEX(products!$A$1:$G$49, MATCH(orders!$D460,products!$A$1:$A$49,0),MATCH(orders!K$1,products!$A$1:$G$1,0))</f>
        <v>1</v>
      </c>
      <c r="L460" s="7">
        <f>INDEX(products!$A$1:$G$49, MATCH(orders!$D460,products!$A$1:$A$49,0),MATCH(orders!L$1,products!$A$1:$G$1,0))</f>
        <v>11.25</v>
      </c>
      <c r="M460" s="7">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 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5">
        <f>INDEX(products!$A$1:$G$49, MATCH(orders!$D461,products!$A$1:$A$49,0),MATCH(orders!K$1,products!$A$1:$G$1,0))</f>
        <v>0.2</v>
      </c>
      <c r="L461" s="7">
        <f>INDEX(products!$A$1:$G$49, MATCH(orders!$D461,products!$A$1:$A$49,0),MATCH(orders!L$1,products!$A$1:$G$1,0))</f>
        <v>4.7549999999999999</v>
      </c>
      <c r="M461" s="7">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 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5">
        <f>INDEX(products!$A$1:$G$49, MATCH(orders!$D462,products!$A$1:$A$49,0),MATCH(orders!K$1,products!$A$1:$G$1,0))</f>
        <v>0.5</v>
      </c>
      <c r="L462" s="7">
        <f>INDEX(products!$A$1:$G$49, MATCH(orders!$D462,products!$A$1:$A$49,0),MATCH(orders!L$1,products!$A$1:$G$1,0))</f>
        <v>5.3699999999999992</v>
      </c>
      <c r="M462" s="7">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 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5">
        <f>INDEX(products!$A$1:$G$49, MATCH(orders!$D463,products!$A$1:$A$49,0),MATCH(orders!K$1,products!$A$1:$G$1,0))</f>
        <v>0.2</v>
      </c>
      <c r="L463" s="7">
        <f>INDEX(products!$A$1:$G$49, MATCH(orders!$D463,products!$A$1:$A$49,0),MATCH(orders!L$1,products!$A$1:$G$1,0))</f>
        <v>2.6849999999999996</v>
      </c>
      <c r="M463" s="7">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 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5">
        <f>INDEX(products!$A$1:$G$49, MATCH(orders!$D464,products!$A$1:$A$49,0),MATCH(orders!K$1,products!$A$1:$G$1,0))</f>
        <v>1</v>
      </c>
      <c r="L464" s="7">
        <f>INDEX(products!$A$1:$G$49, MATCH(orders!$D464,products!$A$1:$A$49,0),MATCH(orders!L$1,products!$A$1:$G$1,0))</f>
        <v>9.9499999999999993</v>
      </c>
      <c r="M464" s="7">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 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5">
        <f>INDEX(products!$A$1:$G$49, MATCH(orders!$D465,products!$A$1:$A$49,0),MATCH(orders!K$1,products!$A$1:$G$1,0))</f>
        <v>1</v>
      </c>
      <c r="L465" s="7">
        <f>INDEX(products!$A$1:$G$49, MATCH(orders!$D465,products!$A$1:$A$49,0),MATCH(orders!L$1,products!$A$1:$G$1,0))</f>
        <v>13.75</v>
      </c>
      <c r="M465" s="7">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 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5">
        <f>INDEX(products!$A$1:$G$49, MATCH(orders!$D466,products!$A$1:$A$49,0),MATCH(orders!K$1,products!$A$1:$G$1,0))</f>
        <v>2.5</v>
      </c>
      <c r="L466" s="7">
        <f>INDEX(products!$A$1:$G$49, MATCH(orders!$D466,products!$A$1:$A$49,0),MATCH(orders!L$1,products!$A$1:$G$1,0))</f>
        <v>29.784999999999997</v>
      </c>
      <c r="M466" s="7">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 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5">
        <f>INDEX(products!$A$1:$G$49, MATCH(orders!$D467,products!$A$1:$A$49,0),MATCH(orders!K$1,products!$A$1:$G$1,0))</f>
        <v>2.5</v>
      </c>
      <c r="L467" s="7">
        <f>INDEX(products!$A$1:$G$49, MATCH(orders!$D467,products!$A$1:$A$49,0),MATCH(orders!L$1,products!$A$1:$G$1,0))</f>
        <v>20.584999999999997</v>
      </c>
      <c r="M467" s="7">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 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5">
        <f>INDEX(products!$A$1:$G$49, MATCH(orders!$D468,products!$A$1:$A$49,0),MATCH(orders!K$1,products!$A$1:$G$1,0))</f>
        <v>0.2</v>
      </c>
      <c r="L468" s="7">
        <f>INDEX(products!$A$1:$G$49, MATCH(orders!$D468,products!$A$1:$A$49,0),MATCH(orders!L$1,products!$A$1:$G$1,0))</f>
        <v>2.9849999999999999</v>
      </c>
      <c r="M468" s="7">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 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5">
        <f>INDEX(products!$A$1:$G$49, MATCH(orders!$D469,products!$A$1:$A$49,0),MATCH(orders!K$1,products!$A$1:$G$1,0))</f>
        <v>0.5</v>
      </c>
      <c r="L469" s="7">
        <f>INDEX(products!$A$1:$G$49, MATCH(orders!$D469,products!$A$1:$A$49,0),MATCH(orders!L$1,products!$A$1:$G$1,0))</f>
        <v>5.97</v>
      </c>
      <c r="M469" s="7">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 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5">
        <f>INDEX(products!$A$1:$G$49, MATCH(orders!$D470,products!$A$1:$A$49,0),MATCH(orders!K$1,products!$A$1:$G$1,0))</f>
        <v>1</v>
      </c>
      <c r="L470" s="7">
        <f>INDEX(products!$A$1:$G$49, MATCH(orders!$D470,products!$A$1:$A$49,0),MATCH(orders!L$1,products!$A$1:$G$1,0))</f>
        <v>13.75</v>
      </c>
      <c r="M470" s="7">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 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5">
        <f>INDEX(products!$A$1:$G$49, MATCH(orders!$D471,products!$A$1:$A$49,0),MATCH(orders!K$1,products!$A$1:$G$1,0))</f>
        <v>0.2</v>
      </c>
      <c r="L471" s="7">
        <f>INDEX(products!$A$1:$G$49, MATCH(orders!$D471,products!$A$1:$A$49,0),MATCH(orders!L$1,products!$A$1:$G$1,0))</f>
        <v>4.4550000000000001</v>
      </c>
      <c r="M471" s="7">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 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5">
        <f>INDEX(products!$A$1:$G$49, MATCH(orders!$D472,products!$A$1:$A$49,0),MATCH(orders!K$1,products!$A$1:$G$1,0))</f>
        <v>0.5</v>
      </c>
      <c r="L472" s="7">
        <f>INDEX(products!$A$1:$G$49, MATCH(orders!$D472,products!$A$1:$A$49,0),MATCH(orders!L$1,products!$A$1:$G$1,0))</f>
        <v>6.75</v>
      </c>
      <c r="M472" s="7">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 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5">
        <f>INDEX(products!$A$1:$G$49, MATCH(orders!$D473,products!$A$1:$A$49,0),MATCH(orders!K$1,products!$A$1:$G$1,0))</f>
        <v>2.5</v>
      </c>
      <c r="L473" s="7">
        <f>INDEX(products!$A$1:$G$49, MATCH(orders!$D473,products!$A$1:$A$49,0),MATCH(orders!L$1,products!$A$1:$G$1,0))</f>
        <v>33.464999999999996</v>
      </c>
      <c r="M473" s="7">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 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5">
        <f>INDEX(products!$A$1:$G$49, MATCH(orders!$D474,products!$A$1:$A$49,0),MATCH(orders!K$1,products!$A$1:$G$1,0))</f>
        <v>0.2</v>
      </c>
      <c r="L474" s="7">
        <f>INDEX(products!$A$1:$G$49, MATCH(orders!$D474,products!$A$1:$A$49,0),MATCH(orders!L$1,products!$A$1:$G$1,0))</f>
        <v>2.9849999999999999</v>
      </c>
      <c r="M474" s="7">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 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5">
        <f>INDEX(products!$A$1:$G$49, MATCH(orders!$D475,products!$A$1:$A$49,0),MATCH(orders!K$1,products!$A$1:$G$1,0))</f>
        <v>1</v>
      </c>
      <c r="L475" s="7">
        <f>INDEX(products!$A$1:$G$49, MATCH(orders!$D475,products!$A$1:$A$49,0),MATCH(orders!L$1,products!$A$1:$G$1,0))</f>
        <v>12.95</v>
      </c>
      <c r="M475" s="7">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 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5">
        <f>INDEX(products!$A$1:$G$49, MATCH(orders!$D476,products!$A$1:$A$49,0),MATCH(orders!K$1,products!$A$1:$G$1,0))</f>
        <v>2.5</v>
      </c>
      <c r="L476" s="7">
        <f>INDEX(products!$A$1:$G$49, MATCH(orders!$D476,products!$A$1:$A$49,0),MATCH(orders!L$1,products!$A$1:$G$1,0))</f>
        <v>31.624999999999996</v>
      </c>
      <c r="M476" s="7">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 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5">
        <f>INDEX(products!$A$1:$G$49, MATCH(orders!$D477,products!$A$1:$A$49,0),MATCH(orders!K$1,products!$A$1:$G$1,0))</f>
        <v>0.2</v>
      </c>
      <c r="L477" s="7">
        <f>INDEX(products!$A$1:$G$49, MATCH(orders!$D477,products!$A$1:$A$49,0),MATCH(orders!L$1,products!$A$1:$G$1,0))</f>
        <v>4.3650000000000002</v>
      </c>
      <c r="M477" s="7">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 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5">
        <f>INDEX(products!$A$1:$G$49, MATCH(orders!$D478,products!$A$1:$A$49,0),MATCH(orders!K$1,products!$A$1:$G$1,0))</f>
        <v>0.2</v>
      </c>
      <c r="L478" s="7">
        <f>INDEX(products!$A$1:$G$49, MATCH(orders!$D478,products!$A$1:$A$49,0),MATCH(orders!L$1,products!$A$1:$G$1,0))</f>
        <v>4.4550000000000001</v>
      </c>
      <c r="M478" s="7">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 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5">
        <f>INDEX(products!$A$1:$G$49, MATCH(orders!$D479,products!$A$1:$A$49,0),MATCH(orders!K$1,products!$A$1:$G$1,0))</f>
        <v>0.2</v>
      </c>
      <c r="L479" s="7">
        <f>INDEX(products!$A$1:$G$49, MATCH(orders!$D479,products!$A$1:$A$49,0),MATCH(orders!L$1,products!$A$1:$G$1,0))</f>
        <v>4.3650000000000002</v>
      </c>
      <c r="M479" s="7">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 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5">
        <f>INDEX(products!$A$1:$G$49, MATCH(orders!$D480,products!$A$1:$A$49,0),MATCH(orders!K$1,products!$A$1:$G$1,0))</f>
        <v>1</v>
      </c>
      <c r="L480" s="7">
        <f>INDEX(products!$A$1:$G$49, MATCH(orders!$D480,products!$A$1:$A$49,0),MATCH(orders!L$1,products!$A$1:$G$1,0))</f>
        <v>8.9499999999999993</v>
      </c>
      <c r="M480" s="7">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 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5">
        <f>INDEX(products!$A$1:$G$49, MATCH(orders!$D481,products!$A$1:$A$49,0),MATCH(orders!K$1,products!$A$1:$G$1,0))</f>
        <v>2.5</v>
      </c>
      <c r="L481" s="7">
        <f>INDEX(products!$A$1:$G$49, MATCH(orders!$D481,products!$A$1:$A$49,0),MATCH(orders!L$1,products!$A$1:$G$1,0))</f>
        <v>31.624999999999996</v>
      </c>
      <c r="M481" s="7">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 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5">
        <f>INDEX(products!$A$1:$G$49, MATCH(orders!$D482,products!$A$1:$A$49,0),MATCH(orders!K$1,products!$A$1:$G$1,0))</f>
        <v>0.2</v>
      </c>
      <c r="L482" s="7">
        <f>INDEX(products!$A$1:$G$49, MATCH(orders!$D482,products!$A$1:$A$49,0),MATCH(orders!L$1,products!$A$1:$G$1,0))</f>
        <v>4.125</v>
      </c>
      <c r="M482" s="7">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 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5">
        <f>INDEX(products!$A$1:$G$49, MATCH(orders!$D483,products!$A$1:$A$49,0),MATCH(orders!K$1,products!$A$1:$G$1,0))</f>
        <v>1</v>
      </c>
      <c r="L483" s="7">
        <f>INDEX(products!$A$1:$G$49, MATCH(orders!$D483,products!$A$1:$A$49,0),MATCH(orders!L$1,products!$A$1:$G$1,0))</f>
        <v>11.95</v>
      </c>
      <c r="M483" s="7">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 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5">
        <f>INDEX(products!$A$1:$G$49, MATCH(orders!$D484,products!$A$1:$A$49,0),MATCH(orders!K$1,products!$A$1:$G$1,0))</f>
        <v>2.5</v>
      </c>
      <c r="L484" s="7">
        <f>INDEX(products!$A$1:$G$49, MATCH(orders!$D484,products!$A$1:$A$49,0),MATCH(orders!L$1,products!$A$1:$G$1,0))</f>
        <v>27.945</v>
      </c>
      <c r="M484" s="7">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 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5">
        <f>INDEX(products!$A$1:$G$49, MATCH(orders!$D485,products!$A$1:$A$49,0),MATCH(orders!K$1,products!$A$1:$G$1,0))</f>
        <v>2.5</v>
      </c>
      <c r="L485" s="7">
        <f>INDEX(products!$A$1:$G$49, MATCH(orders!$D485,products!$A$1:$A$49,0),MATCH(orders!L$1,products!$A$1:$G$1,0))</f>
        <v>29.784999999999997</v>
      </c>
      <c r="M485" s="7">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 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5">
        <f>INDEX(products!$A$1:$G$49, MATCH(orders!$D486,products!$A$1:$A$49,0),MATCH(orders!K$1,products!$A$1:$G$1,0))</f>
        <v>0.5</v>
      </c>
      <c r="L486" s="7">
        <f>INDEX(products!$A$1:$G$49, MATCH(orders!$D486,products!$A$1:$A$49,0),MATCH(orders!L$1,products!$A$1:$G$1,0))</f>
        <v>9.51</v>
      </c>
      <c r="M486" s="7">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 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5">
        <f>INDEX(products!$A$1:$G$49, MATCH(orders!$D487,products!$A$1:$A$49,0),MATCH(orders!K$1,products!$A$1:$G$1,0))</f>
        <v>0.2</v>
      </c>
      <c r="L487" s="7">
        <f>INDEX(products!$A$1:$G$49, MATCH(orders!$D487,products!$A$1:$A$49,0),MATCH(orders!L$1,products!$A$1:$G$1,0))</f>
        <v>3.5849999999999995</v>
      </c>
      <c r="M487" s="7">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 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5">
        <f>INDEX(products!$A$1:$G$49, MATCH(orders!$D488,products!$A$1:$A$49,0),MATCH(orders!K$1,products!$A$1:$G$1,0))</f>
        <v>0.5</v>
      </c>
      <c r="L488" s="7">
        <f>INDEX(products!$A$1:$G$49, MATCH(orders!$D488,products!$A$1:$A$49,0),MATCH(orders!L$1,products!$A$1:$G$1,0))</f>
        <v>8.73</v>
      </c>
      <c r="M488" s="7">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 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5">
        <f>INDEX(products!$A$1:$G$49, MATCH(orders!$D489,products!$A$1:$A$49,0),MATCH(orders!K$1,products!$A$1:$G$1,0))</f>
        <v>1</v>
      </c>
      <c r="L489" s="7">
        <f>INDEX(products!$A$1:$G$49, MATCH(orders!$D489,products!$A$1:$A$49,0),MATCH(orders!L$1,products!$A$1:$G$1,0))</f>
        <v>12.15</v>
      </c>
      <c r="M489" s="7">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 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5">
        <f>INDEX(products!$A$1:$G$49, MATCH(orders!$D490,products!$A$1:$A$49,0),MATCH(orders!K$1,products!$A$1:$G$1,0))</f>
        <v>0.2</v>
      </c>
      <c r="L490" s="7">
        <f>INDEX(products!$A$1:$G$49, MATCH(orders!$D490,products!$A$1:$A$49,0),MATCH(orders!L$1,products!$A$1:$G$1,0))</f>
        <v>2.9849999999999999</v>
      </c>
      <c r="M490" s="7">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 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5">
        <f>INDEX(products!$A$1:$G$49, MATCH(orders!$D491,products!$A$1:$A$49,0),MATCH(orders!K$1,products!$A$1:$G$1,0))</f>
        <v>1</v>
      </c>
      <c r="L491" s="7">
        <f>INDEX(products!$A$1:$G$49, MATCH(orders!$D491,products!$A$1:$A$49,0),MATCH(orders!L$1,products!$A$1:$G$1,0))</f>
        <v>15.85</v>
      </c>
      <c r="M491" s="7">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 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5">
        <f>INDEX(products!$A$1:$G$49, MATCH(orders!$D492,products!$A$1:$A$49,0),MATCH(orders!K$1,products!$A$1:$G$1,0))</f>
        <v>0.5</v>
      </c>
      <c r="L492" s="7">
        <f>INDEX(products!$A$1:$G$49, MATCH(orders!$D492,products!$A$1:$A$49,0),MATCH(orders!L$1,products!$A$1:$G$1,0))</f>
        <v>7.77</v>
      </c>
      <c r="M492" s="7">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 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5">
        <f>INDEX(products!$A$1:$G$49, MATCH(orders!$D493,products!$A$1:$A$49,0),MATCH(orders!K$1,products!$A$1:$G$1,0))</f>
        <v>0.2</v>
      </c>
      <c r="L493" s="7">
        <f>INDEX(products!$A$1:$G$49, MATCH(orders!$D493,products!$A$1:$A$49,0),MATCH(orders!L$1,products!$A$1:$G$1,0))</f>
        <v>3.8849999999999998</v>
      </c>
      <c r="M493" s="7">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 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5">
        <f>INDEX(products!$A$1:$G$49, MATCH(orders!$D494,products!$A$1:$A$49,0),MATCH(orders!K$1,products!$A$1:$G$1,0))</f>
        <v>0.2</v>
      </c>
      <c r="L494" s="7">
        <f>INDEX(products!$A$1:$G$49, MATCH(orders!$D494,products!$A$1:$A$49,0),MATCH(orders!L$1,products!$A$1:$G$1,0))</f>
        <v>4.125</v>
      </c>
      <c r="M494" s="7">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 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5">
        <f>INDEX(products!$A$1:$G$49, MATCH(orders!$D495,products!$A$1:$A$49,0),MATCH(orders!K$1,products!$A$1:$G$1,0))</f>
        <v>0.5</v>
      </c>
      <c r="L495" s="7">
        <f>INDEX(products!$A$1:$G$49, MATCH(orders!$D495,products!$A$1:$A$49,0),MATCH(orders!L$1,products!$A$1:$G$1,0))</f>
        <v>5.97</v>
      </c>
      <c r="M495" s="7">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 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5">
        <f>INDEX(products!$A$1:$G$49, MATCH(orders!$D496,products!$A$1:$A$49,0),MATCH(orders!K$1,products!$A$1:$G$1,0))</f>
        <v>1</v>
      </c>
      <c r="L496" s="7">
        <f>INDEX(products!$A$1:$G$49, MATCH(orders!$D496,products!$A$1:$A$49,0),MATCH(orders!L$1,products!$A$1:$G$1,0))</f>
        <v>15.85</v>
      </c>
      <c r="M496" s="7">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 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5">
        <f>INDEX(products!$A$1:$G$49, MATCH(orders!$D497,products!$A$1:$A$49,0),MATCH(orders!K$1,products!$A$1:$G$1,0))</f>
        <v>1</v>
      </c>
      <c r="L497" s="7">
        <f>INDEX(products!$A$1:$G$49, MATCH(orders!$D497,products!$A$1:$A$49,0),MATCH(orders!L$1,products!$A$1:$G$1,0))</f>
        <v>15.85</v>
      </c>
      <c r="M497" s="7">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 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5">
        <f>INDEX(products!$A$1:$G$49, MATCH(orders!$D498,products!$A$1:$A$49,0),MATCH(orders!K$1,products!$A$1:$G$1,0))</f>
        <v>0.2</v>
      </c>
      <c r="L498" s="7">
        <f>INDEX(products!$A$1:$G$49, MATCH(orders!$D498,products!$A$1:$A$49,0),MATCH(orders!L$1,products!$A$1:$G$1,0))</f>
        <v>3.645</v>
      </c>
      <c r="M498" s="7">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 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5">
        <f>INDEX(products!$A$1:$G$49, MATCH(orders!$D499,products!$A$1:$A$49,0),MATCH(orders!K$1,products!$A$1:$G$1,0))</f>
        <v>1</v>
      </c>
      <c r="L499" s="7">
        <f>INDEX(products!$A$1:$G$49, MATCH(orders!$D499,products!$A$1:$A$49,0),MATCH(orders!L$1,products!$A$1:$G$1,0))</f>
        <v>9.9499999999999993</v>
      </c>
      <c r="M499" s="7">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 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5">
        <f>INDEX(products!$A$1:$G$49, MATCH(orders!$D500,products!$A$1:$A$49,0),MATCH(orders!K$1,products!$A$1:$G$1,0))</f>
        <v>1</v>
      </c>
      <c r="L500" s="7">
        <f>INDEX(products!$A$1:$G$49, MATCH(orders!$D500,products!$A$1:$A$49,0),MATCH(orders!L$1,products!$A$1:$G$1,0))</f>
        <v>9.9499999999999993</v>
      </c>
      <c r="M500" s="7">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 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5">
        <f>INDEX(products!$A$1:$G$49, MATCH(orders!$D501,products!$A$1:$A$49,0),MATCH(orders!K$1,products!$A$1:$G$1,0))</f>
        <v>0.2</v>
      </c>
      <c r="L501" s="7">
        <f>INDEX(products!$A$1:$G$49, MATCH(orders!$D501,products!$A$1:$A$49,0),MATCH(orders!L$1,products!$A$1:$G$1,0))</f>
        <v>2.6849999999999996</v>
      </c>
      <c r="M501" s="7">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 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5">
        <f>INDEX(products!$A$1:$G$49, MATCH(orders!$D502,products!$A$1:$A$49,0),MATCH(orders!K$1,products!$A$1:$G$1,0))</f>
        <v>1</v>
      </c>
      <c r="L502" s="7">
        <f>INDEX(products!$A$1:$G$49, MATCH(orders!$D502,products!$A$1:$A$49,0),MATCH(orders!L$1,products!$A$1:$G$1,0))</f>
        <v>11.95</v>
      </c>
      <c r="M502" s="7">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 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5">
        <f>INDEX(products!$A$1:$G$49, MATCH(orders!$D503,products!$A$1:$A$49,0),MATCH(orders!K$1,products!$A$1:$G$1,0))</f>
        <v>0.2</v>
      </c>
      <c r="L503" s="7">
        <f>INDEX(products!$A$1:$G$49, MATCH(orders!$D503,products!$A$1:$A$49,0),MATCH(orders!L$1,products!$A$1:$G$1,0))</f>
        <v>2.9849999999999999</v>
      </c>
      <c r="M503" s="7">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 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5">
        <f>INDEX(products!$A$1:$G$49, MATCH(orders!$D504,products!$A$1:$A$49,0),MATCH(orders!K$1,products!$A$1:$G$1,0))</f>
        <v>0.2</v>
      </c>
      <c r="L504" s="7">
        <f>INDEX(products!$A$1:$G$49, MATCH(orders!$D504,products!$A$1:$A$49,0),MATCH(orders!L$1,products!$A$1:$G$1,0))</f>
        <v>4.125</v>
      </c>
      <c r="M504" s="7">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 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5">
        <f>INDEX(products!$A$1:$G$49, MATCH(orders!$D505,products!$A$1:$A$49,0),MATCH(orders!K$1,products!$A$1:$G$1,0))</f>
        <v>1</v>
      </c>
      <c r="L505" s="7">
        <f>INDEX(products!$A$1:$G$49, MATCH(orders!$D505,products!$A$1:$A$49,0),MATCH(orders!L$1,products!$A$1:$G$1,0))</f>
        <v>12.95</v>
      </c>
      <c r="M505" s="7">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 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5">
        <f>INDEX(products!$A$1:$G$49, MATCH(orders!$D506,products!$A$1:$A$49,0),MATCH(orders!K$1,products!$A$1:$G$1,0))</f>
        <v>0.2</v>
      </c>
      <c r="L506" s="7">
        <f>INDEX(products!$A$1:$G$49, MATCH(orders!$D506,products!$A$1:$A$49,0),MATCH(orders!L$1,products!$A$1:$G$1,0))</f>
        <v>4.7549999999999999</v>
      </c>
      <c r="M506" s="7">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 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5">
        <f>INDEX(products!$A$1:$G$49, MATCH(orders!$D507,products!$A$1:$A$49,0),MATCH(orders!K$1,products!$A$1:$G$1,0))</f>
        <v>0.2</v>
      </c>
      <c r="L507" s="7">
        <f>INDEX(products!$A$1:$G$49, MATCH(orders!$D507,products!$A$1:$A$49,0),MATCH(orders!L$1,products!$A$1:$G$1,0))</f>
        <v>4.3650000000000002</v>
      </c>
      <c r="M507" s="7">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 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5">
        <f>INDEX(products!$A$1:$G$49, MATCH(orders!$D508,products!$A$1:$A$49,0),MATCH(orders!K$1,products!$A$1:$G$1,0))</f>
        <v>1</v>
      </c>
      <c r="L508" s="7">
        <f>INDEX(products!$A$1:$G$49, MATCH(orders!$D508,products!$A$1:$A$49,0),MATCH(orders!L$1,products!$A$1:$G$1,0))</f>
        <v>12.95</v>
      </c>
      <c r="M508" s="7">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 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5">
        <f>INDEX(products!$A$1:$G$49, MATCH(orders!$D509,products!$A$1:$A$49,0),MATCH(orders!K$1,products!$A$1:$G$1,0))</f>
        <v>2.5</v>
      </c>
      <c r="L509" s="7">
        <f>INDEX(products!$A$1:$G$49, MATCH(orders!$D509,products!$A$1:$A$49,0),MATCH(orders!L$1,products!$A$1:$G$1,0))</f>
        <v>29.784999999999997</v>
      </c>
      <c r="M509" s="7">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 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5">
        <f>INDEX(products!$A$1:$G$49, MATCH(orders!$D510,products!$A$1:$A$49,0),MATCH(orders!K$1,products!$A$1:$G$1,0))</f>
        <v>0.5</v>
      </c>
      <c r="L510" s="7">
        <f>INDEX(products!$A$1:$G$49, MATCH(orders!$D510,products!$A$1:$A$49,0),MATCH(orders!L$1,products!$A$1:$G$1,0))</f>
        <v>7.77</v>
      </c>
      <c r="M510" s="7">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 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5">
        <f>INDEX(products!$A$1:$G$49, MATCH(orders!$D511,products!$A$1:$A$49,0),MATCH(orders!K$1,products!$A$1:$G$1,0))</f>
        <v>1</v>
      </c>
      <c r="L511" s="7">
        <f>INDEX(products!$A$1:$G$49, MATCH(orders!$D511,products!$A$1:$A$49,0),MATCH(orders!L$1,products!$A$1:$G$1,0))</f>
        <v>9.9499999999999993</v>
      </c>
      <c r="M511" s="7">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 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5">
        <f>INDEX(products!$A$1:$G$49, MATCH(orders!$D512,products!$A$1:$A$49,0),MATCH(orders!K$1,products!$A$1:$G$1,0))</f>
        <v>0.2</v>
      </c>
      <c r="L512" s="7">
        <f>INDEX(products!$A$1:$G$49, MATCH(orders!$D512,products!$A$1:$A$49,0),MATCH(orders!L$1,products!$A$1:$G$1,0))</f>
        <v>3.5849999999999995</v>
      </c>
      <c r="M512" s="7">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 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5">
        <f>INDEX(products!$A$1:$G$49, MATCH(orders!$D513,products!$A$1:$A$49,0),MATCH(orders!K$1,products!$A$1:$G$1,0))</f>
        <v>0.2</v>
      </c>
      <c r="L513" s="7">
        <f>INDEX(products!$A$1:$G$49, MATCH(orders!$D513,products!$A$1:$A$49,0),MATCH(orders!L$1,products!$A$1:$G$1,0))</f>
        <v>3.375</v>
      </c>
      <c r="M513" s="7">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 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5">
        <f>INDEX(products!$A$1:$G$49, MATCH(orders!$D514,products!$A$1:$A$49,0),MATCH(orders!K$1,products!$A$1:$G$1,0))</f>
        <v>1</v>
      </c>
      <c r="L514" s="7">
        <f>INDEX(products!$A$1:$G$49, MATCH(orders!$D514,products!$A$1:$A$49,0),MATCH(orders!L$1,products!$A$1:$G$1,0))</f>
        <v>15.85</v>
      </c>
      <c r="M514" s="7">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 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5">
        <f>INDEX(products!$A$1:$G$49, MATCH(orders!$D515,products!$A$1:$A$49,0),MATCH(orders!K$1,products!$A$1:$G$1,0))</f>
        <v>1</v>
      </c>
      <c r="L515" s="7">
        <f>INDEX(products!$A$1:$G$49, MATCH(orders!$D515,products!$A$1:$A$49,0),MATCH(orders!L$1,products!$A$1:$G$1,0))</f>
        <v>15.85</v>
      </c>
      <c r="M515" s="7">
        <f t="shared" ref="M515:M578" si="24">L515*E515</f>
        <v>79.25</v>
      </c>
      <c r="N515" t="str">
        <f t="shared" ref="N515:N578" si="25">IF(I515="Rob","Robusta",IF(I515="Exc","Excelsa", IF(I515="Ara","Arabica",IF(I515="Lib","Liberica",""))))</f>
        <v>Liberica</v>
      </c>
      <c r="O515" t="str">
        <f t="shared" ref="O515:O578" si="26">IF(J515="M","Medium", IF(J515="L","Light", 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 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5">
        <f>INDEX(products!$A$1:$G$49, MATCH(orders!$D516,products!$A$1:$A$49,0),MATCH(orders!K$1,products!$A$1:$G$1,0))</f>
        <v>0.2</v>
      </c>
      <c r="L516" s="7">
        <f>INDEX(products!$A$1:$G$49, MATCH(orders!$D516,products!$A$1:$A$49,0),MATCH(orders!L$1,products!$A$1:$G$1,0))</f>
        <v>4.3650000000000002</v>
      </c>
      <c r="M516" s="7">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 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5">
        <f>INDEX(products!$A$1:$G$49, MATCH(orders!$D517,products!$A$1:$A$49,0),MATCH(orders!K$1,products!$A$1:$G$1,0))</f>
        <v>0.5</v>
      </c>
      <c r="L517" s="7">
        <f>INDEX(products!$A$1:$G$49, MATCH(orders!$D517,products!$A$1:$A$49,0),MATCH(orders!L$1,products!$A$1:$G$1,0))</f>
        <v>7.169999999999999</v>
      </c>
      <c r="M517" s="7">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 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5">
        <f>INDEX(products!$A$1:$G$49, MATCH(orders!$D518,products!$A$1:$A$49,0),MATCH(orders!K$1,products!$A$1:$G$1,0))</f>
        <v>2.5</v>
      </c>
      <c r="L518" s="7">
        <f>INDEX(products!$A$1:$G$49, MATCH(orders!$D518,products!$A$1:$A$49,0),MATCH(orders!L$1,products!$A$1:$G$1,0))</f>
        <v>20.584999999999997</v>
      </c>
      <c r="M518" s="7">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 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5">
        <f>INDEX(products!$A$1:$G$49, MATCH(orders!$D519,products!$A$1:$A$49,0),MATCH(orders!K$1,products!$A$1:$G$1,0))</f>
        <v>0.2</v>
      </c>
      <c r="L519" s="7">
        <f>INDEX(products!$A$1:$G$49, MATCH(orders!$D519,products!$A$1:$A$49,0),MATCH(orders!L$1,products!$A$1:$G$1,0))</f>
        <v>3.8849999999999998</v>
      </c>
      <c r="M519" s="7">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 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5">
        <f>INDEX(products!$A$1:$G$49, MATCH(orders!$D520,products!$A$1:$A$49,0),MATCH(orders!K$1,products!$A$1:$G$1,0))</f>
        <v>2.5</v>
      </c>
      <c r="L520" s="7">
        <f>INDEX(products!$A$1:$G$49, MATCH(orders!$D520,products!$A$1:$A$49,0),MATCH(orders!L$1,products!$A$1:$G$1,0))</f>
        <v>27.945</v>
      </c>
      <c r="M520" s="7">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 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5">
        <f>INDEX(products!$A$1:$G$49, MATCH(orders!$D521,products!$A$1:$A$49,0),MATCH(orders!K$1,products!$A$1:$G$1,0))</f>
        <v>0.5</v>
      </c>
      <c r="L521" s="7">
        <f>INDEX(products!$A$1:$G$49, MATCH(orders!$D521,products!$A$1:$A$49,0),MATCH(orders!L$1,products!$A$1:$G$1,0))</f>
        <v>5.97</v>
      </c>
      <c r="M521" s="7">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 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5">
        <f>INDEX(products!$A$1:$G$49, MATCH(orders!$D522,products!$A$1:$A$49,0),MATCH(orders!K$1,products!$A$1:$G$1,0))</f>
        <v>0.2</v>
      </c>
      <c r="L522" s="7">
        <f>INDEX(products!$A$1:$G$49, MATCH(orders!$D522,products!$A$1:$A$49,0),MATCH(orders!L$1,products!$A$1:$G$1,0))</f>
        <v>3.8849999999999998</v>
      </c>
      <c r="M522" s="7">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 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5">
        <f>INDEX(products!$A$1:$G$49, MATCH(orders!$D523,products!$A$1:$A$49,0),MATCH(orders!K$1,products!$A$1:$G$1,0))</f>
        <v>1</v>
      </c>
      <c r="L523" s="7">
        <f>INDEX(products!$A$1:$G$49, MATCH(orders!$D523,products!$A$1:$A$49,0),MATCH(orders!L$1,products!$A$1:$G$1,0))</f>
        <v>9.9499999999999993</v>
      </c>
      <c r="M523" s="7">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 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5">
        <f>INDEX(products!$A$1:$G$49, MATCH(orders!$D524,products!$A$1:$A$49,0),MATCH(orders!K$1,products!$A$1:$G$1,0))</f>
        <v>0.5</v>
      </c>
      <c r="L524" s="7">
        <f>INDEX(products!$A$1:$G$49, MATCH(orders!$D524,products!$A$1:$A$49,0),MATCH(orders!L$1,products!$A$1:$G$1,0))</f>
        <v>5.97</v>
      </c>
      <c r="M524" s="7">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 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5">
        <f>INDEX(products!$A$1:$G$49, MATCH(orders!$D525,products!$A$1:$A$49,0),MATCH(orders!K$1,products!$A$1:$G$1,0))</f>
        <v>2.5</v>
      </c>
      <c r="L525" s="7">
        <f>INDEX(products!$A$1:$G$49, MATCH(orders!$D525,products!$A$1:$A$49,0),MATCH(orders!L$1,products!$A$1:$G$1,0))</f>
        <v>29.784999999999997</v>
      </c>
      <c r="M525" s="7">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 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5">
        <f>INDEX(products!$A$1:$G$49, MATCH(orders!$D526,products!$A$1:$A$49,0),MATCH(orders!K$1,products!$A$1:$G$1,0))</f>
        <v>2.5</v>
      </c>
      <c r="L526" s="7">
        <f>INDEX(products!$A$1:$G$49, MATCH(orders!$D526,products!$A$1:$A$49,0),MATCH(orders!L$1,products!$A$1:$G$1,0))</f>
        <v>36.454999999999998</v>
      </c>
      <c r="M526" s="7">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 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5">
        <f>INDEX(products!$A$1:$G$49, MATCH(orders!$D527,products!$A$1:$A$49,0),MATCH(orders!K$1,products!$A$1:$G$1,0))</f>
        <v>0.2</v>
      </c>
      <c r="L527" s="7">
        <f>INDEX(products!$A$1:$G$49, MATCH(orders!$D527,products!$A$1:$A$49,0),MATCH(orders!L$1,products!$A$1:$G$1,0))</f>
        <v>2.6849999999999996</v>
      </c>
      <c r="M527" s="7">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 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5">
        <f>INDEX(products!$A$1:$G$49, MATCH(orders!$D528,products!$A$1:$A$49,0),MATCH(orders!K$1,products!$A$1:$G$1,0))</f>
        <v>2.5</v>
      </c>
      <c r="L528" s="7">
        <f>INDEX(products!$A$1:$G$49, MATCH(orders!$D528,products!$A$1:$A$49,0),MATCH(orders!L$1,products!$A$1:$G$1,0))</f>
        <v>31.624999999999996</v>
      </c>
      <c r="M528" s="7">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 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5">
        <f>INDEX(products!$A$1:$G$49, MATCH(orders!$D529,products!$A$1:$A$49,0),MATCH(orders!K$1,products!$A$1:$G$1,0))</f>
        <v>0.5</v>
      </c>
      <c r="L529" s="7">
        <f>INDEX(products!$A$1:$G$49, MATCH(orders!$D529,products!$A$1:$A$49,0),MATCH(orders!L$1,products!$A$1:$G$1,0))</f>
        <v>8.25</v>
      </c>
      <c r="M529" s="7">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 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5">
        <f>INDEX(products!$A$1:$G$49, MATCH(orders!$D530,products!$A$1:$A$49,0),MATCH(orders!K$1,products!$A$1:$G$1,0))</f>
        <v>0.5</v>
      </c>
      <c r="L530" s="7">
        <f>INDEX(products!$A$1:$G$49, MATCH(orders!$D530,products!$A$1:$A$49,0),MATCH(orders!L$1,products!$A$1:$G$1,0))</f>
        <v>8.91</v>
      </c>
      <c r="M530" s="7">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 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5">
        <f>INDEX(products!$A$1:$G$49, MATCH(orders!$D531,products!$A$1:$A$49,0),MATCH(orders!K$1,products!$A$1:$G$1,0))</f>
        <v>1</v>
      </c>
      <c r="L531" s="7">
        <f>INDEX(products!$A$1:$G$49, MATCH(orders!$D531,products!$A$1:$A$49,0),MATCH(orders!L$1,products!$A$1:$G$1,0))</f>
        <v>9.9499999999999993</v>
      </c>
      <c r="M531" s="7">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 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5">
        <f>INDEX(products!$A$1:$G$49, MATCH(orders!$D532,products!$A$1:$A$49,0),MATCH(orders!K$1,products!$A$1:$G$1,0))</f>
        <v>1</v>
      </c>
      <c r="L532" s="7">
        <f>INDEX(products!$A$1:$G$49, MATCH(orders!$D532,products!$A$1:$A$49,0),MATCH(orders!L$1,products!$A$1:$G$1,0))</f>
        <v>9.9499999999999993</v>
      </c>
      <c r="M532" s="7">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 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5">
        <f>INDEX(products!$A$1:$G$49, MATCH(orders!$D533,products!$A$1:$A$49,0),MATCH(orders!K$1,products!$A$1:$G$1,0))</f>
        <v>1</v>
      </c>
      <c r="L533" s="7">
        <f>INDEX(products!$A$1:$G$49, MATCH(orders!$D533,products!$A$1:$A$49,0),MATCH(orders!L$1,products!$A$1:$G$1,0))</f>
        <v>8.9499999999999993</v>
      </c>
      <c r="M533" s="7">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 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5">
        <f>INDEX(products!$A$1:$G$49, MATCH(orders!$D534,products!$A$1:$A$49,0),MATCH(orders!K$1,products!$A$1:$G$1,0))</f>
        <v>0.5</v>
      </c>
      <c r="L534" s="7">
        <f>INDEX(products!$A$1:$G$49, MATCH(orders!$D534,products!$A$1:$A$49,0),MATCH(orders!L$1,products!$A$1:$G$1,0))</f>
        <v>8.25</v>
      </c>
      <c r="M534" s="7">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 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5">
        <f>INDEX(products!$A$1:$G$49, MATCH(orders!$D535,products!$A$1:$A$49,0),MATCH(orders!K$1,products!$A$1:$G$1,0))</f>
        <v>0.5</v>
      </c>
      <c r="L535" s="7">
        <f>INDEX(products!$A$1:$G$49, MATCH(orders!$D535,products!$A$1:$A$49,0),MATCH(orders!L$1,products!$A$1:$G$1,0))</f>
        <v>5.3699999999999992</v>
      </c>
      <c r="M535" s="7">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 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5">
        <f>INDEX(products!$A$1:$G$49, MATCH(orders!$D536,products!$A$1:$A$49,0),MATCH(orders!K$1,products!$A$1:$G$1,0))</f>
        <v>2.5</v>
      </c>
      <c r="L536" s="7">
        <f>INDEX(products!$A$1:$G$49, MATCH(orders!$D536,products!$A$1:$A$49,0),MATCH(orders!L$1,products!$A$1:$G$1,0))</f>
        <v>22.884999999999998</v>
      </c>
      <c r="M536" s="7">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 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5">
        <f>INDEX(products!$A$1:$G$49, MATCH(orders!$D537,products!$A$1:$A$49,0),MATCH(orders!K$1,products!$A$1:$G$1,0))</f>
        <v>0.2</v>
      </c>
      <c r="L537" s="7">
        <f>INDEX(products!$A$1:$G$49, MATCH(orders!$D537,products!$A$1:$A$49,0),MATCH(orders!L$1,products!$A$1:$G$1,0))</f>
        <v>4.7549999999999999</v>
      </c>
      <c r="M537" s="7">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 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5">
        <f>INDEX(products!$A$1:$G$49, MATCH(orders!$D538,products!$A$1:$A$49,0),MATCH(orders!K$1,products!$A$1:$G$1,0))</f>
        <v>0.2</v>
      </c>
      <c r="L538" s="7">
        <f>INDEX(products!$A$1:$G$49, MATCH(orders!$D538,products!$A$1:$A$49,0),MATCH(orders!L$1,products!$A$1:$G$1,0))</f>
        <v>2.6849999999999996</v>
      </c>
      <c r="M538" s="7">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 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5">
        <f>INDEX(products!$A$1:$G$49, MATCH(orders!$D539,products!$A$1:$A$49,0),MATCH(orders!K$1,products!$A$1:$G$1,0))</f>
        <v>2.5</v>
      </c>
      <c r="L539" s="7">
        <f>INDEX(products!$A$1:$G$49, MATCH(orders!$D539,products!$A$1:$A$49,0),MATCH(orders!L$1,products!$A$1:$G$1,0))</f>
        <v>27.945</v>
      </c>
      <c r="M539" s="7">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 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5">
        <f>INDEX(products!$A$1:$G$49, MATCH(orders!$D540,products!$A$1:$A$49,0),MATCH(orders!K$1,products!$A$1:$G$1,0))</f>
        <v>0.2</v>
      </c>
      <c r="L540" s="7">
        <f>INDEX(products!$A$1:$G$49, MATCH(orders!$D540,products!$A$1:$A$49,0),MATCH(orders!L$1,products!$A$1:$G$1,0))</f>
        <v>2.6849999999999996</v>
      </c>
      <c r="M540" s="7">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 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5">
        <f>INDEX(products!$A$1:$G$49, MATCH(orders!$D541,products!$A$1:$A$49,0),MATCH(orders!K$1,products!$A$1:$G$1,0))</f>
        <v>0.5</v>
      </c>
      <c r="L541" s="7">
        <f>INDEX(products!$A$1:$G$49, MATCH(orders!$D541,products!$A$1:$A$49,0),MATCH(orders!L$1,products!$A$1:$G$1,0))</f>
        <v>5.3699999999999992</v>
      </c>
      <c r="M541" s="7">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 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5">
        <f>INDEX(products!$A$1:$G$49, MATCH(orders!$D542,products!$A$1:$A$49,0),MATCH(orders!K$1,products!$A$1:$G$1,0))</f>
        <v>1</v>
      </c>
      <c r="L542" s="7">
        <f>INDEX(products!$A$1:$G$49, MATCH(orders!$D542,products!$A$1:$A$49,0),MATCH(orders!L$1,products!$A$1:$G$1,0))</f>
        <v>15.85</v>
      </c>
      <c r="M542" s="7">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 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5">
        <f>INDEX(products!$A$1:$G$49, MATCH(orders!$D543,products!$A$1:$A$49,0),MATCH(orders!K$1,products!$A$1:$G$1,0))</f>
        <v>2.5</v>
      </c>
      <c r="L543" s="7">
        <f>INDEX(products!$A$1:$G$49, MATCH(orders!$D543,products!$A$1:$A$49,0),MATCH(orders!L$1,products!$A$1:$G$1,0))</f>
        <v>22.884999999999998</v>
      </c>
      <c r="M543" s="7">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 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5">
        <f>INDEX(products!$A$1:$G$49, MATCH(orders!$D544,products!$A$1:$A$49,0),MATCH(orders!K$1,products!$A$1:$G$1,0))</f>
        <v>2.5</v>
      </c>
      <c r="L544" s="7">
        <f>INDEX(products!$A$1:$G$49, MATCH(orders!$D544,products!$A$1:$A$49,0),MATCH(orders!L$1,products!$A$1:$G$1,0))</f>
        <v>25.874999999999996</v>
      </c>
      <c r="M544" s="7">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 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5">
        <f>INDEX(products!$A$1:$G$49, MATCH(orders!$D545,products!$A$1:$A$49,0),MATCH(orders!K$1,products!$A$1:$G$1,0))</f>
        <v>2.5</v>
      </c>
      <c r="L545" s="7">
        <f>INDEX(products!$A$1:$G$49, MATCH(orders!$D545,products!$A$1:$A$49,0),MATCH(orders!L$1,products!$A$1:$G$1,0))</f>
        <v>27.484999999999996</v>
      </c>
      <c r="M545" s="7">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 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5">
        <f>INDEX(products!$A$1:$G$49, MATCH(orders!$D546,products!$A$1:$A$49,0),MATCH(orders!K$1,products!$A$1:$G$1,0))</f>
        <v>0.5</v>
      </c>
      <c r="L546" s="7">
        <f>INDEX(products!$A$1:$G$49, MATCH(orders!$D546,products!$A$1:$A$49,0),MATCH(orders!L$1,products!$A$1:$G$1,0))</f>
        <v>7.77</v>
      </c>
      <c r="M546" s="7">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 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5">
        <f>INDEX(products!$A$1:$G$49, MATCH(orders!$D547,products!$A$1:$A$49,0),MATCH(orders!K$1,products!$A$1:$G$1,0))</f>
        <v>0.2</v>
      </c>
      <c r="L547" s="7">
        <f>INDEX(products!$A$1:$G$49, MATCH(orders!$D547,products!$A$1:$A$49,0),MATCH(orders!L$1,products!$A$1:$G$1,0))</f>
        <v>3.8849999999999998</v>
      </c>
      <c r="M547" s="7">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 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5">
        <f>INDEX(products!$A$1:$G$49, MATCH(orders!$D548,products!$A$1:$A$49,0),MATCH(orders!K$1,products!$A$1:$G$1,0))</f>
        <v>2.5</v>
      </c>
      <c r="L548" s="7">
        <f>INDEX(products!$A$1:$G$49, MATCH(orders!$D548,products!$A$1:$A$49,0),MATCH(orders!L$1,products!$A$1:$G$1,0))</f>
        <v>27.945</v>
      </c>
      <c r="M548" s="7">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 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5">
        <f>INDEX(products!$A$1:$G$49, MATCH(orders!$D549,products!$A$1:$A$49,0),MATCH(orders!K$1,products!$A$1:$G$1,0))</f>
        <v>0.2</v>
      </c>
      <c r="L549" s="7">
        <f>INDEX(products!$A$1:$G$49, MATCH(orders!$D549,products!$A$1:$A$49,0),MATCH(orders!L$1,products!$A$1:$G$1,0))</f>
        <v>3.5849999999999995</v>
      </c>
      <c r="M549" s="7">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 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5">
        <f>INDEX(products!$A$1:$G$49, MATCH(orders!$D550,products!$A$1:$A$49,0),MATCH(orders!K$1,products!$A$1:$G$1,0))</f>
        <v>0.2</v>
      </c>
      <c r="L550" s="7">
        <f>INDEX(products!$A$1:$G$49, MATCH(orders!$D550,products!$A$1:$A$49,0),MATCH(orders!L$1,products!$A$1:$G$1,0))</f>
        <v>4.4550000000000001</v>
      </c>
      <c r="M550" s="7">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 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5">
        <f>INDEX(products!$A$1:$G$49, MATCH(orders!$D551,products!$A$1:$A$49,0),MATCH(orders!K$1,products!$A$1:$G$1,0))</f>
        <v>0.2</v>
      </c>
      <c r="L551" s="7">
        <f>INDEX(products!$A$1:$G$49, MATCH(orders!$D551,products!$A$1:$A$49,0),MATCH(orders!L$1,products!$A$1:$G$1,0))</f>
        <v>4.4550000000000001</v>
      </c>
      <c r="M551" s="7">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 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5">
        <f>INDEX(products!$A$1:$G$49, MATCH(orders!$D552,products!$A$1:$A$49,0),MATCH(orders!K$1,products!$A$1:$G$1,0))</f>
        <v>0.2</v>
      </c>
      <c r="L552" s="7">
        <f>INDEX(products!$A$1:$G$49, MATCH(orders!$D552,products!$A$1:$A$49,0),MATCH(orders!L$1,products!$A$1:$G$1,0))</f>
        <v>3.8849999999999998</v>
      </c>
      <c r="M552" s="7">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 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5">
        <f>INDEX(products!$A$1:$G$49, MATCH(orders!$D553,products!$A$1:$A$49,0),MATCH(orders!K$1,products!$A$1:$G$1,0))</f>
        <v>0.2</v>
      </c>
      <c r="L553" s="7">
        <f>INDEX(products!$A$1:$G$49, MATCH(orders!$D553,products!$A$1:$A$49,0),MATCH(orders!L$1,products!$A$1:$G$1,0))</f>
        <v>3.645</v>
      </c>
      <c r="M553" s="7">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 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5">
        <f>INDEX(products!$A$1:$G$49, MATCH(orders!$D554,products!$A$1:$A$49,0),MATCH(orders!K$1,products!$A$1:$G$1,0))</f>
        <v>0.2</v>
      </c>
      <c r="L554" s="7">
        <f>INDEX(products!$A$1:$G$49, MATCH(orders!$D554,products!$A$1:$A$49,0),MATCH(orders!L$1,products!$A$1:$G$1,0))</f>
        <v>4.4550000000000001</v>
      </c>
      <c r="M554" s="7">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 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5">
        <f>INDEX(products!$A$1:$G$49, MATCH(orders!$D555,products!$A$1:$A$49,0),MATCH(orders!K$1,products!$A$1:$G$1,0))</f>
        <v>1</v>
      </c>
      <c r="L555" s="7">
        <f>INDEX(products!$A$1:$G$49, MATCH(orders!$D555,products!$A$1:$A$49,0),MATCH(orders!L$1,products!$A$1:$G$1,0))</f>
        <v>13.75</v>
      </c>
      <c r="M555" s="7">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 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5">
        <f>INDEX(products!$A$1:$G$49, MATCH(orders!$D556,products!$A$1:$A$49,0),MATCH(orders!K$1,products!$A$1:$G$1,0))</f>
        <v>2.5</v>
      </c>
      <c r="L556" s="7">
        <f>INDEX(products!$A$1:$G$49, MATCH(orders!$D556,products!$A$1:$A$49,0),MATCH(orders!L$1,products!$A$1:$G$1,0))</f>
        <v>27.484999999999996</v>
      </c>
      <c r="M556" s="7">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 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5">
        <f>INDEX(products!$A$1:$G$49, MATCH(orders!$D557,products!$A$1:$A$49,0),MATCH(orders!K$1,products!$A$1:$G$1,0))</f>
        <v>1</v>
      </c>
      <c r="L557" s="7">
        <f>INDEX(products!$A$1:$G$49, MATCH(orders!$D557,products!$A$1:$A$49,0),MATCH(orders!L$1,products!$A$1:$G$1,0))</f>
        <v>13.75</v>
      </c>
      <c r="M557" s="7">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 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5">
        <f>INDEX(products!$A$1:$G$49, MATCH(orders!$D558,products!$A$1:$A$49,0),MATCH(orders!K$1,products!$A$1:$G$1,0))</f>
        <v>0.2</v>
      </c>
      <c r="L558" s="7">
        <f>INDEX(products!$A$1:$G$49, MATCH(orders!$D558,products!$A$1:$A$49,0),MATCH(orders!L$1,products!$A$1:$G$1,0))</f>
        <v>4.3650000000000002</v>
      </c>
      <c r="M558" s="7">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 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5">
        <f>INDEX(products!$A$1:$G$49, MATCH(orders!$D559,products!$A$1:$A$49,0),MATCH(orders!K$1,products!$A$1:$G$1,0))</f>
        <v>1</v>
      </c>
      <c r="L559" s="7">
        <f>INDEX(products!$A$1:$G$49, MATCH(orders!$D559,products!$A$1:$A$49,0),MATCH(orders!L$1,products!$A$1:$G$1,0))</f>
        <v>14.85</v>
      </c>
      <c r="M559" s="7">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 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5">
        <f>INDEX(products!$A$1:$G$49, MATCH(orders!$D560,products!$A$1:$A$49,0),MATCH(orders!K$1,products!$A$1:$G$1,0))</f>
        <v>0.2</v>
      </c>
      <c r="L560" s="7">
        <f>INDEX(products!$A$1:$G$49, MATCH(orders!$D560,products!$A$1:$A$49,0),MATCH(orders!L$1,products!$A$1:$G$1,0))</f>
        <v>3.8849999999999998</v>
      </c>
      <c r="M560" s="7">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 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5">
        <f>INDEX(products!$A$1:$G$49, MATCH(orders!$D561,products!$A$1:$A$49,0),MATCH(orders!K$1,products!$A$1:$G$1,0))</f>
        <v>1</v>
      </c>
      <c r="L561" s="7">
        <f>INDEX(products!$A$1:$G$49, MATCH(orders!$D561,products!$A$1:$A$49,0),MATCH(orders!L$1,products!$A$1:$G$1,0))</f>
        <v>12.95</v>
      </c>
      <c r="M561" s="7">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 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5">
        <f>INDEX(products!$A$1:$G$49, MATCH(orders!$D562,products!$A$1:$A$49,0),MATCH(orders!K$1,products!$A$1:$G$1,0))</f>
        <v>2.5</v>
      </c>
      <c r="L562" s="7">
        <f>INDEX(products!$A$1:$G$49, MATCH(orders!$D562,products!$A$1:$A$49,0),MATCH(orders!L$1,products!$A$1:$G$1,0))</f>
        <v>31.624999999999996</v>
      </c>
      <c r="M562" s="7">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 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5">
        <f>INDEX(products!$A$1:$G$49, MATCH(orders!$D563,products!$A$1:$A$49,0),MATCH(orders!K$1,products!$A$1:$G$1,0))</f>
        <v>0.2</v>
      </c>
      <c r="L563" s="7">
        <f>INDEX(products!$A$1:$G$49, MATCH(orders!$D563,products!$A$1:$A$49,0),MATCH(orders!L$1,products!$A$1:$G$1,0))</f>
        <v>2.9849999999999999</v>
      </c>
      <c r="M563" s="7">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 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5">
        <f>INDEX(products!$A$1:$G$49, MATCH(orders!$D564,products!$A$1:$A$49,0),MATCH(orders!K$1,products!$A$1:$G$1,0))</f>
        <v>0.2</v>
      </c>
      <c r="L564" s="7">
        <f>INDEX(products!$A$1:$G$49, MATCH(orders!$D564,products!$A$1:$A$49,0),MATCH(orders!L$1,products!$A$1:$G$1,0))</f>
        <v>4.7549999999999999</v>
      </c>
      <c r="M564" s="7">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 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5">
        <f>INDEX(products!$A$1:$G$49, MATCH(orders!$D565,products!$A$1:$A$49,0),MATCH(orders!K$1,products!$A$1:$G$1,0))</f>
        <v>1</v>
      </c>
      <c r="L565" s="7">
        <f>INDEX(products!$A$1:$G$49, MATCH(orders!$D565,products!$A$1:$A$49,0),MATCH(orders!L$1,products!$A$1:$G$1,0))</f>
        <v>13.75</v>
      </c>
      <c r="M565" s="7">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 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5">
        <f>INDEX(products!$A$1:$G$49, MATCH(orders!$D566,products!$A$1:$A$49,0),MATCH(orders!K$1,products!$A$1:$G$1,0))</f>
        <v>0.5</v>
      </c>
      <c r="L566" s="7">
        <f>INDEX(products!$A$1:$G$49, MATCH(orders!$D566,products!$A$1:$A$49,0),MATCH(orders!L$1,products!$A$1:$G$1,0))</f>
        <v>7.169999999999999</v>
      </c>
      <c r="M566" s="7">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 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5">
        <f>INDEX(products!$A$1:$G$49, MATCH(orders!$D567,products!$A$1:$A$49,0),MATCH(orders!K$1,products!$A$1:$G$1,0))</f>
        <v>2.5</v>
      </c>
      <c r="L567" s="7">
        <f>INDEX(products!$A$1:$G$49, MATCH(orders!$D567,products!$A$1:$A$49,0),MATCH(orders!L$1,products!$A$1:$G$1,0))</f>
        <v>20.584999999999997</v>
      </c>
      <c r="M567" s="7">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 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5">
        <f>INDEX(products!$A$1:$G$49, MATCH(orders!$D568,products!$A$1:$A$49,0),MATCH(orders!K$1,products!$A$1:$G$1,0))</f>
        <v>0.2</v>
      </c>
      <c r="L568" s="7">
        <f>INDEX(products!$A$1:$G$49, MATCH(orders!$D568,products!$A$1:$A$49,0),MATCH(orders!L$1,products!$A$1:$G$1,0))</f>
        <v>3.375</v>
      </c>
      <c r="M568" s="7">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 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5">
        <f>INDEX(products!$A$1:$G$49, MATCH(orders!$D569,products!$A$1:$A$49,0),MATCH(orders!K$1,products!$A$1:$G$1,0))</f>
        <v>2.5</v>
      </c>
      <c r="L569" s="7">
        <f>INDEX(products!$A$1:$G$49, MATCH(orders!$D569,products!$A$1:$A$49,0),MATCH(orders!L$1,products!$A$1:$G$1,0))</f>
        <v>27.484999999999996</v>
      </c>
      <c r="M569" s="7">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 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5">
        <f>INDEX(products!$A$1:$G$49, MATCH(orders!$D570,products!$A$1:$A$49,0),MATCH(orders!K$1,products!$A$1:$G$1,0))</f>
        <v>0.2</v>
      </c>
      <c r="L570" s="7">
        <f>INDEX(products!$A$1:$G$49, MATCH(orders!$D570,products!$A$1:$A$49,0),MATCH(orders!L$1,products!$A$1:$G$1,0))</f>
        <v>4.7549999999999999</v>
      </c>
      <c r="M570" s="7">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 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5">
        <f>INDEX(products!$A$1:$G$49, MATCH(orders!$D571,products!$A$1:$A$49,0),MATCH(orders!K$1,products!$A$1:$G$1,0))</f>
        <v>2.5</v>
      </c>
      <c r="L571" s="7">
        <f>INDEX(products!$A$1:$G$49, MATCH(orders!$D571,products!$A$1:$A$49,0),MATCH(orders!L$1,products!$A$1:$G$1,0))</f>
        <v>22.884999999999998</v>
      </c>
      <c r="M571" s="7">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 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5">
        <f>INDEX(products!$A$1:$G$49, MATCH(orders!$D572,products!$A$1:$A$49,0),MATCH(orders!K$1,products!$A$1:$G$1,0))</f>
        <v>0.5</v>
      </c>
      <c r="L572" s="7">
        <f>INDEX(products!$A$1:$G$49, MATCH(orders!$D572,products!$A$1:$A$49,0),MATCH(orders!L$1,products!$A$1:$G$1,0))</f>
        <v>6.75</v>
      </c>
      <c r="M572" s="7">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 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5">
        <f>INDEX(products!$A$1:$G$49, MATCH(orders!$D573,products!$A$1:$A$49,0),MATCH(orders!K$1,products!$A$1:$G$1,0))</f>
        <v>0.5</v>
      </c>
      <c r="L573" s="7">
        <f>INDEX(products!$A$1:$G$49, MATCH(orders!$D573,products!$A$1:$A$49,0),MATCH(orders!L$1,products!$A$1:$G$1,0))</f>
        <v>8.91</v>
      </c>
      <c r="M573" s="7">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 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5">
        <f>INDEX(products!$A$1:$G$49, MATCH(orders!$D574,products!$A$1:$A$49,0),MATCH(orders!K$1,products!$A$1:$G$1,0))</f>
        <v>0.2</v>
      </c>
      <c r="L574" s="7">
        <f>INDEX(products!$A$1:$G$49, MATCH(orders!$D574,products!$A$1:$A$49,0),MATCH(orders!L$1,products!$A$1:$G$1,0))</f>
        <v>2.9849999999999999</v>
      </c>
      <c r="M574" s="7">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 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5">
        <f>INDEX(products!$A$1:$G$49, MATCH(orders!$D575,products!$A$1:$A$49,0),MATCH(orders!K$1,products!$A$1:$G$1,0))</f>
        <v>1</v>
      </c>
      <c r="L575" s="7">
        <f>INDEX(products!$A$1:$G$49, MATCH(orders!$D575,products!$A$1:$A$49,0),MATCH(orders!L$1,products!$A$1:$G$1,0))</f>
        <v>11.25</v>
      </c>
      <c r="M575" s="7">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 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5">
        <f>INDEX(products!$A$1:$G$49, MATCH(orders!$D576,products!$A$1:$A$49,0),MATCH(orders!K$1,products!$A$1:$G$1,0))</f>
        <v>0.2</v>
      </c>
      <c r="L576" s="7">
        <f>INDEX(products!$A$1:$G$49, MATCH(orders!$D576,products!$A$1:$A$49,0),MATCH(orders!L$1,products!$A$1:$G$1,0))</f>
        <v>3.5849999999999995</v>
      </c>
      <c r="M576" s="7">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 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5">
        <f>INDEX(products!$A$1:$G$49, MATCH(orders!$D577,products!$A$1:$A$49,0),MATCH(orders!K$1,products!$A$1:$G$1,0))</f>
        <v>2.5</v>
      </c>
      <c r="L577" s="7">
        <f>INDEX(products!$A$1:$G$49, MATCH(orders!$D577,products!$A$1:$A$49,0),MATCH(orders!L$1,products!$A$1:$G$1,0))</f>
        <v>33.464999999999996</v>
      </c>
      <c r="M577" s="7">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 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5">
        <f>INDEX(products!$A$1:$G$49, MATCH(orders!$D578,products!$A$1:$A$49,0),MATCH(orders!K$1,products!$A$1:$G$1,0))</f>
        <v>0.2</v>
      </c>
      <c r="L578" s="7">
        <f>INDEX(products!$A$1:$G$49, MATCH(orders!$D578,products!$A$1:$A$49,0),MATCH(orders!L$1,products!$A$1:$G$1,0))</f>
        <v>2.9849999999999999</v>
      </c>
      <c r="M578" s="7">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 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5">
        <f>INDEX(products!$A$1:$G$49, MATCH(orders!$D579,products!$A$1:$A$49,0),MATCH(orders!K$1,products!$A$1:$G$1,0))</f>
        <v>1</v>
      </c>
      <c r="L579" s="7">
        <f>INDEX(products!$A$1:$G$49, MATCH(orders!$D579,products!$A$1:$A$49,0),MATCH(orders!L$1,products!$A$1:$G$1,0))</f>
        <v>14.55</v>
      </c>
      <c r="M579" s="7">
        <f t="shared" ref="M579:M642" si="27">L579*E579</f>
        <v>58.2</v>
      </c>
      <c r="N579" t="str">
        <f t="shared" ref="N579:N642" si="28">IF(I579="Rob","Robusta",IF(I579="Exc","Excelsa", IF(I579="Ara","Arabica",IF(I579="Lib","Liberica",""))))</f>
        <v>Liberica</v>
      </c>
      <c r="O579" t="str">
        <f t="shared" ref="O579:O642" si="29">IF(J579="M","Medium", IF(J579="L","Light", 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 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5">
        <f>INDEX(products!$A$1:$G$49, MATCH(orders!$D580,products!$A$1:$A$49,0),MATCH(orders!K$1,products!$A$1:$G$1,0))</f>
        <v>0.2</v>
      </c>
      <c r="L580" s="7">
        <f>INDEX(products!$A$1:$G$49, MATCH(orders!$D580,products!$A$1:$A$49,0),MATCH(orders!L$1,products!$A$1:$G$1,0))</f>
        <v>4.4550000000000001</v>
      </c>
      <c r="M580" s="7">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 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5">
        <f>INDEX(products!$A$1:$G$49, MATCH(orders!$D581,products!$A$1:$A$49,0),MATCH(orders!K$1,products!$A$1:$G$1,0))</f>
        <v>0.5</v>
      </c>
      <c r="L581" s="7">
        <f>INDEX(products!$A$1:$G$49, MATCH(orders!$D581,products!$A$1:$A$49,0),MATCH(orders!L$1,products!$A$1:$G$1,0))</f>
        <v>6.75</v>
      </c>
      <c r="M581" s="7">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 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5">
        <f>INDEX(products!$A$1:$G$49, MATCH(orders!$D582,products!$A$1:$A$49,0),MATCH(orders!K$1,products!$A$1:$G$1,0))</f>
        <v>1</v>
      </c>
      <c r="L582" s="7">
        <f>INDEX(products!$A$1:$G$49, MATCH(orders!$D582,products!$A$1:$A$49,0),MATCH(orders!L$1,products!$A$1:$G$1,0))</f>
        <v>14.85</v>
      </c>
      <c r="M582" s="7">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 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5">
        <f>INDEX(products!$A$1:$G$49, MATCH(orders!$D583,products!$A$1:$A$49,0),MATCH(orders!K$1,products!$A$1:$G$1,0))</f>
        <v>0.5</v>
      </c>
      <c r="L583" s="7">
        <f>INDEX(products!$A$1:$G$49, MATCH(orders!$D583,products!$A$1:$A$49,0),MATCH(orders!L$1,products!$A$1:$G$1,0))</f>
        <v>8.91</v>
      </c>
      <c r="M583" s="7">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 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5">
        <f>INDEX(products!$A$1:$G$49, MATCH(orders!$D584,products!$A$1:$A$49,0),MATCH(orders!K$1,products!$A$1:$G$1,0))</f>
        <v>1</v>
      </c>
      <c r="L584" s="7">
        <f>INDEX(products!$A$1:$G$49, MATCH(orders!$D584,products!$A$1:$A$49,0),MATCH(orders!L$1,products!$A$1:$G$1,0))</f>
        <v>12.15</v>
      </c>
      <c r="M584" s="7">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 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5">
        <f>INDEX(products!$A$1:$G$49, MATCH(orders!$D585,products!$A$1:$A$49,0),MATCH(orders!K$1,products!$A$1:$G$1,0))</f>
        <v>0.2</v>
      </c>
      <c r="L585" s="7">
        <f>INDEX(products!$A$1:$G$49, MATCH(orders!$D585,products!$A$1:$A$49,0),MATCH(orders!L$1,products!$A$1:$G$1,0))</f>
        <v>3.5849999999999995</v>
      </c>
      <c r="M585" s="7">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 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5">
        <f>INDEX(products!$A$1:$G$49, MATCH(orders!$D586,products!$A$1:$A$49,0),MATCH(orders!K$1,products!$A$1:$G$1,0))</f>
        <v>0.2</v>
      </c>
      <c r="L586" s="7">
        <f>INDEX(products!$A$1:$G$49, MATCH(orders!$D586,products!$A$1:$A$49,0),MATCH(orders!L$1,products!$A$1:$G$1,0))</f>
        <v>3.5849999999999995</v>
      </c>
      <c r="M586" s="7">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 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5">
        <f>INDEX(products!$A$1:$G$49, MATCH(orders!$D587,products!$A$1:$A$49,0),MATCH(orders!K$1,products!$A$1:$G$1,0))</f>
        <v>0.5</v>
      </c>
      <c r="L587" s="7">
        <f>INDEX(products!$A$1:$G$49, MATCH(orders!$D587,products!$A$1:$A$49,0),MATCH(orders!L$1,products!$A$1:$G$1,0))</f>
        <v>8.25</v>
      </c>
      <c r="M587" s="7">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 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5">
        <f>INDEX(products!$A$1:$G$49, MATCH(orders!$D588,products!$A$1:$A$49,0),MATCH(orders!K$1,products!$A$1:$G$1,0))</f>
        <v>2.5</v>
      </c>
      <c r="L588" s="7">
        <f>INDEX(products!$A$1:$G$49, MATCH(orders!$D588,products!$A$1:$A$49,0),MATCH(orders!L$1,products!$A$1:$G$1,0))</f>
        <v>27.484999999999996</v>
      </c>
      <c r="M588" s="7">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 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5">
        <f>INDEX(products!$A$1:$G$49, MATCH(orders!$D589,products!$A$1:$A$49,0),MATCH(orders!K$1,products!$A$1:$G$1,0))</f>
        <v>0.5</v>
      </c>
      <c r="L589" s="7">
        <f>INDEX(products!$A$1:$G$49, MATCH(orders!$D589,products!$A$1:$A$49,0),MATCH(orders!L$1,products!$A$1:$G$1,0))</f>
        <v>7.77</v>
      </c>
      <c r="M589" s="7">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 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5">
        <f>INDEX(products!$A$1:$G$49, MATCH(orders!$D590,products!$A$1:$A$49,0),MATCH(orders!K$1,products!$A$1:$G$1,0))</f>
        <v>0.5</v>
      </c>
      <c r="L590" s="7">
        <f>INDEX(products!$A$1:$G$49, MATCH(orders!$D590,products!$A$1:$A$49,0),MATCH(orders!L$1,products!$A$1:$G$1,0))</f>
        <v>5.97</v>
      </c>
      <c r="M590" s="7">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 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5">
        <f>INDEX(products!$A$1:$G$49, MATCH(orders!$D591,products!$A$1:$A$49,0),MATCH(orders!K$1,products!$A$1:$G$1,0))</f>
        <v>2.5</v>
      </c>
      <c r="L591" s="7">
        <f>INDEX(products!$A$1:$G$49, MATCH(orders!$D591,products!$A$1:$A$49,0),MATCH(orders!L$1,products!$A$1:$G$1,0))</f>
        <v>34.154999999999994</v>
      </c>
      <c r="M591" s="7">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 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5">
        <f>INDEX(products!$A$1:$G$49, MATCH(orders!$D592,products!$A$1:$A$49,0),MATCH(orders!K$1,products!$A$1:$G$1,0))</f>
        <v>2.5</v>
      </c>
      <c r="L592" s="7">
        <f>INDEX(products!$A$1:$G$49, MATCH(orders!$D592,products!$A$1:$A$49,0),MATCH(orders!L$1,products!$A$1:$G$1,0))</f>
        <v>31.624999999999996</v>
      </c>
      <c r="M592" s="7">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 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5">
        <f>INDEX(products!$A$1:$G$49, MATCH(orders!$D593,products!$A$1:$A$49,0),MATCH(orders!K$1,products!$A$1:$G$1,0))</f>
        <v>0.2</v>
      </c>
      <c r="L593" s="7">
        <f>INDEX(products!$A$1:$G$49, MATCH(orders!$D593,products!$A$1:$A$49,0),MATCH(orders!L$1,products!$A$1:$G$1,0))</f>
        <v>2.6849999999999996</v>
      </c>
      <c r="M593" s="7">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 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5">
        <f>INDEX(products!$A$1:$G$49, MATCH(orders!$D594,products!$A$1:$A$49,0),MATCH(orders!K$1,products!$A$1:$G$1,0))</f>
        <v>2.5</v>
      </c>
      <c r="L594" s="7">
        <f>INDEX(products!$A$1:$G$49, MATCH(orders!$D594,products!$A$1:$A$49,0),MATCH(orders!L$1,products!$A$1:$G$1,0))</f>
        <v>25.874999999999996</v>
      </c>
      <c r="M594" s="7">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 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5">
        <f>INDEX(products!$A$1:$G$49, MATCH(orders!$D595,products!$A$1:$A$49,0),MATCH(orders!K$1,products!$A$1:$G$1,0))</f>
        <v>2.5</v>
      </c>
      <c r="L595" s="7">
        <f>INDEX(products!$A$1:$G$49, MATCH(orders!$D595,products!$A$1:$A$49,0),MATCH(orders!L$1,products!$A$1:$G$1,0))</f>
        <v>27.945</v>
      </c>
      <c r="M595" s="7">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 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5">
        <f>INDEX(products!$A$1:$G$49, MATCH(orders!$D596,products!$A$1:$A$49,0),MATCH(orders!K$1,products!$A$1:$G$1,0))</f>
        <v>2.5</v>
      </c>
      <c r="L596" s="7">
        <f>INDEX(products!$A$1:$G$49, MATCH(orders!$D596,products!$A$1:$A$49,0),MATCH(orders!L$1,products!$A$1:$G$1,0))</f>
        <v>29.784999999999997</v>
      </c>
      <c r="M596" s="7">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 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5">
        <f>INDEX(products!$A$1:$G$49, MATCH(orders!$D597,products!$A$1:$A$49,0),MATCH(orders!K$1,products!$A$1:$G$1,0))</f>
        <v>1</v>
      </c>
      <c r="L597" s="7">
        <f>INDEX(products!$A$1:$G$49, MATCH(orders!$D597,products!$A$1:$A$49,0),MATCH(orders!L$1,products!$A$1:$G$1,0))</f>
        <v>14.85</v>
      </c>
      <c r="M597" s="7">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 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5">
        <f>INDEX(products!$A$1:$G$49, MATCH(orders!$D598,products!$A$1:$A$49,0),MATCH(orders!K$1,products!$A$1:$G$1,0))</f>
        <v>0.5</v>
      </c>
      <c r="L598" s="7">
        <f>INDEX(products!$A$1:$G$49, MATCH(orders!$D598,products!$A$1:$A$49,0),MATCH(orders!L$1,products!$A$1:$G$1,0))</f>
        <v>6.75</v>
      </c>
      <c r="M598" s="7">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 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5">
        <f>INDEX(products!$A$1:$G$49, MATCH(orders!$D599,products!$A$1:$A$49,0),MATCH(orders!K$1,products!$A$1:$G$1,0))</f>
        <v>2.5</v>
      </c>
      <c r="L599" s="7">
        <f>INDEX(products!$A$1:$G$49, MATCH(orders!$D599,products!$A$1:$A$49,0),MATCH(orders!L$1,products!$A$1:$G$1,0))</f>
        <v>36.454999999999998</v>
      </c>
      <c r="M599" s="7">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 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5">
        <f>INDEX(products!$A$1:$G$49, MATCH(orders!$D600,products!$A$1:$A$49,0),MATCH(orders!K$1,products!$A$1:$G$1,0))</f>
        <v>0.2</v>
      </c>
      <c r="L600" s="7">
        <f>INDEX(products!$A$1:$G$49, MATCH(orders!$D600,products!$A$1:$A$49,0),MATCH(orders!L$1,products!$A$1:$G$1,0))</f>
        <v>2.9849999999999999</v>
      </c>
      <c r="M600" s="7">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 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5">
        <f>INDEX(products!$A$1:$G$49, MATCH(orders!$D601,products!$A$1:$A$49,0),MATCH(orders!K$1,products!$A$1:$G$1,0))</f>
        <v>0.2</v>
      </c>
      <c r="L601" s="7">
        <f>INDEX(products!$A$1:$G$49, MATCH(orders!$D601,products!$A$1:$A$49,0),MATCH(orders!L$1,products!$A$1:$G$1,0))</f>
        <v>2.9849999999999999</v>
      </c>
      <c r="M601" s="7">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 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5">
        <f>INDEX(products!$A$1:$G$49, MATCH(orders!$D602,products!$A$1:$A$49,0),MATCH(orders!K$1,products!$A$1:$G$1,0))</f>
        <v>0.5</v>
      </c>
      <c r="L602" s="7">
        <f>INDEX(products!$A$1:$G$49, MATCH(orders!$D602,products!$A$1:$A$49,0),MATCH(orders!L$1,products!$A$1:$G$1,0))</f>
        <v>7.77</v>
      </c>
      <c r="M602" s="7">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 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5">
        <f>INDEX(products!$A$1:$G$49, MATCH(orders!$D603,products!$A$1:$A$49,0),MATCH(orders!K$1,products!$A$1:$G$1,0))</f>
        <v>2.5</v>
      </c>
      <c r="L603" s="7">
        <f>INDEX(products!$A$1:$G$49, MATCH(orders!$D603,products!$A$1:$A$49,0),MATCH(orders!L$1,products!$A$1:$G$1,0))</f>
        <v>27.484999999999996</v>
      </c>
      <c r="M603" s="7">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 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5">
        <f>INDEX(products!$A$1:$G$49, MATCH(orders!$D604,products!$A$1:$A$49,0),MATCH(orders!K$1,products!$A$1:$G$1,0))</f>
        <v>0.2</v>
      </c>
      <c r="L604" s="7">
        <f>INDEX(products!$A$1:$G$49, MATCH(orders!$D604,products!$A$1:$A$49,0),MATCH(orders!L$1,products!$A$1:$G$1,0))</f>
        <v>4.4550000000000001</v>
      </c>
      <c r="M604" s="7">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 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5">
        <f>INDEX(products!$A$1:$G$49, MATCH(orders!$D605,products!$A$1:$A$49,0),MATCH(orders!K$1,products!$A$1:$G$1,0))</f>
        <v>0.2</v>
      </c>
      <c r="L605" s="7">
        <f>INDEX(products!$A$1:$G$49, MATCH(orders!$D605,products!$A$1:$A$49,0),MATCH(orders!L$1,products!$A$1:$G$1,0))</f>
        <v>2.9849999999999999</v>
      </c>
      <c r="M605" s="7">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 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5">
        <f>INDEX(products!$A$1:$G$49, MATCH(orders!$D606,products!$A$1:$A$49,0),MATCH(orders!K$1,products!$A$1:$G$1,0))</f>
        <v>2.5</v>
      </c>
      <c r="L606" s="7">
        <f>INDEX(products!$A$1:$G$49, MATCH(orders!$D606,products!$A$1:$A$49,0),MATCH(orders!L$1,products!$A$1:$G$1,0))</f>
        <v>29.784999999999997</v>
      </c>
      <c r="M606" s="7">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 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5">
        <f>INDEX(products!$A$1:$G$49, MATCH(orders!$D607,products!$A$1:$A$49,0),MATCH(orders!K$1,products!$A$1:$G$1,0))</f>
        <v>2.5</v>
      </c>
      <c r="L607" s="7">
        <f>INDEX(products!$A$1:$G$49, MATCH(orders!$D607,products!$A$1:$A$49,0),MATCH(orders!L$1,products!$A$1:$G$1,0))</f>
        <v>29.784999999999997</v>
      </c>
      <c r="M607" s="7">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 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5">
        <f>INDEX(products!$A$1:$G$49, MATCH(orders!$D608,products!$A$1:$A$49,0),MATCH(orders!K$1,products!$A$1:$G$1,0))</f>
        <v>2.5</v>
      </c>
      <c r="L608" s="7">
        <f>INDEX(products!$A$1:$G$49, MATCH(orders!$D608,products!$A$1:$A$49,0),MATCH(orders!L$1,products!$A$1:$G$1,0))</f>
        <v>36.454999999999998</v>
      </c>
      <c r="M608" s="7">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 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5">
        <f>INDEX(products!$A$1:$G$49, MATCH(orders!$D609,products!$A$1:$A$49,0),MATCH(orders!K$1,products!$A$1:$G$1,0))</f>
        <v>0.2</v>
      </c>
      <c r="L609" s="7">
        <f>INDEX(products!$A$1:$G$49, MATCH(orders!$D609,products!$A$1:$A$49,0),MATCH(orders!L$1,products!$A$1:$G$1,0))</f>
        <v>3.645</v>
      </c>
      <c r="M609" s="7">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 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5">
        <f>INDEX(products!$A$1:$G$49, MATCH(orders!$D610,products!$A$1:$A$49,0),MATCH(orders!K$1,products!$A$1:$G$1,0))</f>
        <v>2.5</v>
      </c>
      <c r="L610" s="7">
        <f>INDEX(products!$A$1:$G$49, MATCH(orders!$D610,products!$A$1:$A$49,0),MATCH(orders!L$1,products!$A$1:$G$1,0))</f>
        <v>27.945</v>
      </c>
      <c r="M610" s="7">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 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5">
        <f>INDEX(products!$A$1:$G$49, MATCH(orders!$D611,products!$A$1:$A$49,0),MATCH(orders!K$1,products!$A$1:$G$1,0))</f>
        <v>0.2</v>
      </c>
      <c r="L611" s="7">
        <f>INDEX(products!$A$1:$G$49, MATCH(orders!$D611,products!$A$1:$A$49,0),MATCH(orders!L$1,products!$A$1:$G$1,0))</f>
        <v>4.3650000000000002</v>
      </c>
      <c r="M611" s="7">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 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5">
        <f>INDEX(products!$A$1:$G$49, MATCH(orders!$D612,products!$A$1:$A$49,0),MATCH(orders!K$1,products!$A$1:$G$1,0))</f>
        <v>1</v>
      </c>
      <c r="L612" s="7">
        <f>INDEX(products!$A$1:$G$49, MATCH(orders!$D612,products!$A$1:$A$49,0),MATCH(orders!L$1,products!$A$1:$G$1,0))</f>
        <v>9.9499999999999993</v>
      </c>
      <c r="M612" s="7">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 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5">
        <f>INDEX(products!$A$1:$G$49, MATCH(orders!$D613,products!$A$1:$A$49,0),MATCH(orders!K$1,products!$A$1:$G$1,0))</f>
        <v>2.5</v>
      </c>
      <c r="L613" s="7">
        <f>INDEX(products!$A$1:$G$49, MATCH(orders!$D613,products!$A$1:$A$49,0),MATCH(orders!L$1,products!$A$1:$G$1,0))</f>
        <v>34.154999999999994</v>
      </c>
      <c r="M613" s="7">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 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5">
        <f>INDEX(products!$A$1:$G$49, MATCH(orders!$D614,products!$A$1:$A$49,0),MATCH(orders!K$1,products!$A$1:$G$1,0))</f>
        <v>0.2</v>
      </c>
      <c r="L614" s="7">
        <f>INDEX(products!$A$1:$G$49, MATCH(orders!$D614,products!$A$1:$A$49,0),MATCH(orders!L$1,products!$A$1:$G$1,0))</f>
        <v>3.375</v>
      </c>
      <c r="M614" s="7">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 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5">
        <f>INDEX(products!$A$1:$G$49, MATCH(orders!$D615,products!$A$1:$A$49,0),MATCH(orders!K$1,products!$A$1:$G$1,0))</f>
        <v>0.5</v>
      </c>
      <c r="L615" s="7">
        <f>INDEX(products!$A$1:$G$49, MATCH(orders!$D615,products!$A$1:$A$49,0),MATCH(orders!L$1,products!$A$1:$G$1,0))</f>
        <v>5.97</v>
      </c>
      <c r="M615" s="7">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 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5">
        <f>INDEX(products!$A$1:$G$49, MATCH(orders!$D616,products!$A$1:$A$49,0),MATCH(orders!K$1,products!$A$1:$G$1,0))</f>
        <v>0.5</v>
      </c>
      <c r="L616" s="7">
        <f>INDEX(products!$A$1:$G$49, MATCH(orders!$D616,products!$A$1:$A$49,0),MATCH(orders!L$1,products!$A$1:$G$1,0))</f>
        <v>5.97</v>
      </c>
      <c r="M616" s="7">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 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5">
        <f>INDEX(products!$A$1:$G$49, MATCH(orders!$D617,products!$A$1:$A$49,0),MATCH(orders!K$1,products!$A$1:$G$1,0))</f>
        <v>2.5</v>
      </c>
      <c r="L617" s="7">
        <f>INDEX(products!$A$1:$G$49, MATCH(orders!$D617,products!$A$1:$A$49,0),MATCH(orders!L$1,products!$A$1:$G$1,0))</f>
        <v>36.454999999999998</v>
      </c>
      <c r="M617" s="7">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 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5">
        <f>INDEX(products!$A$1:$G$49, MATCH(orders!$D618,products!$A$1:$A$49,0),MATCH(orders!K$1,products!$A$1:$G$1,0))</f>
        <v>2.5</v>
      </c>
      <c r="L618" s="7">
        <f>INDEX(products!$A$1:$G$49, MATCH(orders!$D618,products!$A$1:$A$49,0),MATCH(orders!L$1,products!$A$1:$G$1,0))</f>
        <v>31.624999999999996</v>
      </c>
      <c r="M618" s="7">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 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5">
        <f>INDEX(products!$A$1:$G$49, MATCH(orders!$D619,products!$A$1:$A$49,0),MATCH(orders!K$1,products!$A$1:$G$1,0))</f>
        <v>2.5</v>
      </c>
      <c r="L619" s="7">
        <f>INDEX(products!$A$1:$G$49, MATCH(orders!$D619,products!$A$1:$A$49,0),MATCH(orders!L$1,products!$A$1:$G$1,0))</f>
        <v>33.464999999999996</v>
      </c>
      <c r="M619" s="7">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 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5">
        <f>INDEX(products!$A$1:$G$49, MATCH(orders!$D620,products!$A$1:$A$49,0),MATCH(orders!K$1,products!$A$1:$G$1,0))</f>
        <v>1</v>
      </c>
      <c r="L620" s="7">
        <f>INDEX(products!$A$1:$G$49, MATCH(orders!$D620,products!$A$1:$A$49,0),MATCH(orders!L$1,products!$A$1:$G$1,0))</f>
        <v>12.15</v>
      </c>
      <c r="M620" s="7">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 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5">
        <f>INDEX(products!$A$1:$G$49, MATCH(orders!$D621,products!$A$1:$A$49,0),MATCH(orders!K$1,products!$A$1:$G$1,0))</f>
        <v>0.5</v>
      </c>
      <c r="L621" s="7">
        <f>INDEX(products!$A$1:$G$49, MATCH(orders!$D621,products!$A$1:$A$49,0),MATCH(orders!L$1,products!$A$1:$G$1,0))</f>
        <v>7.77</v>
      </c>
      <c r="M621" s="7">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 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5">
        <f>INDEX(products!$A$1:$G$49, MATCH(orders!$D622,products!$A$1:$A$49,0),MATCH(orders!K$1,products!$A$1:$G$1,0))</f>
        <v>0.2</v>
      </c>
      <c r="L622" s="7">
        <f>INDEX(products!$A$1:$G$49, MATCH(orders!$D622,products!$A$1:$A$49,0),MATCH(orders!L$1,products!$A$1:$G$1,0))</f>
        <v>3.375</v>
      </c>
      <c r="M622" s="7">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 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5">
        <f>INDEX(products!$A$1:$G$49, MATCH(orders!$D623,products!$A$1:$A$49,0),MATCH(orders!K$1,products!$A$1:$G$1,0))</f>
        <v>1</v>
      </c>
      <c r="L623" s="7">
        <f>INDEX(products!$A$1:$G$49, MATCH(orders!$D623,products!$A$1:$A$49,0),MATCH(orders!L$1,products!$A$1:$G$1,0))</f>
        <v>12.95</v>
      </c>
      <c r="M623" s="7">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 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5">
        <f>INDEX(products!$A$1:$G$49, MATCH(orders!$D624,products!$A$1:$A$49,0),MATCH(orders!K$1,products!$A$1:$G$1,0))</f>
        <v>2.5</v>
      </c>
      <c r="L624" s="7">
        <f>INDEX(products!$A$1:$G$49, MATCH(orders!$D624,products!$A$1:$A$49,0),MATCH(orders!L$1,products!$A$1:$G$1,0))</f>
        <v>33.464999999999996</v>
      </c>
      <c r="M624" s="7">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 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5">
        <f>INDEX(products!$A$1:$G$49, MATCH(orders!$D625,products!$A$1:$A$49,0),MATCH(orders!K$1,products!$A$1:$G$1,0))</f>
        <v>1</v>
      </c>
      <c r="L625" s="7">
        <f>INDEX(products!$A$1:$G$49, MATCH(orders!$D625,products!$A$1:$A$49,0),MATCH(orders!L$1,products!$A$1:$G$1,0))</f>
        <v>12.15</v>
      </c>
      <c r="M625" s="7">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 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5">
        <f>INDEX(products!$A$1:$G$49, MATCH(orders!$D626,products!$A$1:$A$49,0),MATCH(orders!K$1,products!$A$1:$G$1,0))</f>
        <v>2.5</v>
      </c>
      <c r="L626" s="7">
        <f>INDEX(products!$A$1:$G$49, MATCH(orders!$D626,products!$A$1:$A$49,0),MATCH(orders!L$1,products!$A$1:$G$1,0))</f>
        <v>31.624999999999996</v>
      </c>
      <c r="M626" s="7">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 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5">
        <f>INDEX(products!$A$1:$G$49, MATCH(orders!$D627,products!$A$1:$A$49,0),MATCH(orders!K$1,products!$A$1:$G$1,0))</f>
        <v>0.5</v>
      </c>
      <c r="L627" s="7">
        <f>INDEX(products!$A$1:$G$49, MATCH(orders!$D627,products!$A$1:$A$49,0),MATCH(orders!L$1,products!$A$1:$G$1,0))</f>
        <v>7.169999999999999</v>
      </c>
      <c r="M627" s="7">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 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5">
        <f>INDEX(products!$A$1:$G$49, MATCH(orders!$D628,products!$A$1:$A$49,0),MATCH(orders!K$1,products!$A$1:$G$1,0))</f>
        <v>2.5</v>
      </c>
      <c r="L628" s="7">
        <f>INDEX(products!$A$1:$G$49, MATCH(orders!$D628,products!$A$1:$A$49,0),MATCH(orders!L$1,products!$A$1:$G$1,0))</f>
        <v>25.874999999999996</v>
      </c>
      <c r="M628" s="7">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 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5">
        <f>INDEX(products!$A$1:$G$49, MATCH(orders!$D629,products!$A$1:$A$49,0),MATCH(orders!K$1,products!$A$1:$G$1,0))</f>
        <v>2.5</v>
      </c>
      <c r="L629" s="7">
        <f>INDEX(products!$A$1:$G$49, MATCH(orders!$D629,products!$A$1:$A$49,0),MATCH(orders!L$1,products!$A$1:$G$1,0))</f>
        <v>31.624999999999996</v>
      </c>
      <c r="M629" s="7">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 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5">
        <f>INDEX(products!$A$1:$G$49, MATCH(orders!$D630,products!$A$1:$A$49,0),MATCH(orders!K$1,products!$A$1:$G$1,0))</f>
        <v>0.2</v>
      </c>
      <c r="L630" s="7">
        <f>INDEX(products!$A$1:$G$49, MATCH(orders!$D630,products!$A$1:$A$49,0),MATCH(orders!L$1,products!$A$1:$G$1,0))</f>
        <v>4.4550000000000001</v>
      </c>
      <c r="M630" s="7">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 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5">
        <f>INDEX(products!$A$1:$G$49, MATCH(orders!$D631,products!$A$1:$A$49,0),MATCH(orders!K$1,products!$A$1:$G$1,0))</f>
        <v>0.5</v>
      </c>
      <c r="L631" s="7">
        <f>INDEX(products!$A$1:$G$49, MATCH(orders!$D631,products!$A$1:$A$49,0),MATCH(orders!L$1,products!$A$1:$G$1,0))</f>
        <v>7.77</v>
      </c>
      <c r="M631" s="7">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 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5">
        <f>INDEX(products!$A$1:$G$49, MATCH(orders!$D632,products!$A$1:$A$49,0),MATCH(orders!K$1,products!$A$1:$G$1,0))</f>
        <v>0.2</v>
      </c>
      <c r="L632" s="7">
        <f>INDEX(products!$A$1:$G$49, MATCH(orders!$D632,products!$A$1:$A$49,0),MATCH(orders!L$1,products!$A$1:$G$1,0))</f>
        <v>2.9849999999999999</v>
      </c>
      <c r="M632" s="7">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 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5">
        <f>INDEX(products!$A$1:$G$49, MATCH(orders!$D633,products!$A$1:$A$49,0),MATCH(orders!K$1,products!$A$1:$G$1,0))</f>
        <v>2.5</v>
      </c>
      <c r="L633" s="7">
        <f>INDEX(products!$A$1:$G$49, MATCH(orders!$D633,products!$A$1:$A$49,0),MATCH(orders!L$1,products!$A$1:$G$1,0))</f>
        <v>20.584999999999997</v>
      </c>
      <c r="M633" s="7">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 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5">
        <f>INDEX(products!$A$1:$G$49, MATCH(orders!$D634,products!$A$1:$A$49,0),MATCH(orders!K$1,products!$A$1:$G$1,0))</f>
        <v>0.5</v>
      </c>
      <c r="L634" s="7">
        <f>INDEX(products!$A$1:$G$49, MATCH(orders!$D634,products!$A$1:$A$49,0),MATCH(orders!L$1,products!$A$1:$G$1,0))</f>
        <v>8.91</v>
      </c>
      <c r="M634" s="7">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 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5">
        <f>INDEX(products!$A$1:$G$49, MATCH(orders!$D635,products!$A$1:$A$49,0),MATCH(orders!K$1,products!$A$1:$G$1,0))</f>
        <v>1</v>
      </c>
      <c r="L635" s="7">
        <f>INDEX(products!$A$1:$G$49, MATCH(orders!$D635,products!$A$1:$A$49,0),MATCH(orders!L$1,products!$A$1:$G$1,0))</f>
        <v>11.95</v>
      </c>
      <c r="M635" s="7">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 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5">
        <f>INDEX(products!$A$1:$G$49, MATCH(orders!$D636,products!$A$1:$A$49,0),MATCH(orders!K$1,products!$A$1:$G$1,0))</f>
        <v>1</v>
      </c>
      <c r="L636" s="7">
        <f>INDEX(products!$A$1:$G$49, MATCH(orders!$D636,products!$A$1:$A$49,0),MATCH(orders!L$1,products!$A$1:$G$1,0))</f>
        <v>14.55</v>
      </c>
      <c r="M636" s="7">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 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5">
        <f>INDEX(products!$A$1:$G$49, MATCH(orders!$D637,products!$A$1:$A$49,0),MATCH(orders!K$1,products!$A$1:$G$1,0))</f>
        <v>0.5</v>
      </c>
      <c r="L637" s="7">
        <f>INDEX(products!$A$1:$G$49, MATCH(orders!$D637,products!$A$1:$A$49,0),MATCH(orders!L$1,products!$A$1:$G$1,0))</f>
        <v>8.91</v>
      </c>
      <c r="M637" s="7">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 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5">
        <f>INDEX(products!$A$1:$G$49, MATCH(orders!$D638,products!$A$1:$A$49,0),MATCH(orders!K$1,products!$A$1:$G$1,0))</f>
        <v>1</v>
      </c>
      <c r="L638" s="7">
        <f>INDEX(products!$A$1:$G$49, MATCH(orders!$D638,products!$A$1:$A$49,0),MATCH(orders!L$1,products!$A$1:$G$1,0))</f>
        <v>15.85</v>
      </c>
      <c r="M638" s="7">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 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5">
        <f>INDEX(products!$A$1:$G$49, MATCH(orders!$D639,products!$A$1:$A$49,0),MATCH(orders!K$1,products!$A$1:$G$1,0))</f>
        <v>2.5</v>
      </c>
      <c r="L639" s="7">
        <f>INDEX(products!$A$1:$G$49, MATCH(orders!$D639,products!$A$1:$A$49,0),MATCH(orders!L$1,products!$A$1:$G$1,0))</f>
        <v>31.624999999999996</v>
      </c>
      <c r="M639" s="7">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 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5">
        <f>INDEX(products!$A$1:$G$49, MATCH(orders!$D640,products!$A$1:$A$49,0),MATCH(orders!K$1,products!$A$1:$G$1,0))</f>
        <v>2.5</v>
      </c>
      <c r="L640" s="7">
        <f>INDEX(products!$A$1:$G$49, MATCH(orders!$D640,products!$A$1:$A$49,0),MATCH(orders!L$1,products!$A$1:$G$1,0))</f>
        <v>25.874999999999996</v>
      </c>
      <c r="M640" s="7">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 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5">
        <f>INDEX(products!$A$1:$G$49, MATCH(orders!$D641,products!$A$1:$A$49,0),MATCH(orders!K$1,products!$A$1:$G$1,0))</f>
        <v>0.2</v>
      </c>
      <c r="L641" s="7">
        <f>INDEX(products!$A$1:$G$49, MATCH(orders!$D641,products!$A$1:$A$49,0),MATCH(orders!L$1,products!$A$1:$G$1,0))</f>
        <v>3.8849999999999998</v>
      </c>
      <c r="M641" s="7">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 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5">
        <f>INDEX(products!$A$1:$G$49, MATCH(orders!$D642,products!$A$1:$A$49,0),MATCH(orders!K$1,products!$A$1:$G$1,0))</f>
        <v>2.5</v>
      </c>
      <c r="L642" s="7">
        <f>INDEX(products!$A$1:$G$49, MATCH(orders!$D642,products!$A$1:$A$49,0),MATCH(orders!L$1,products!$A$1:$G$1,0))</f>
        <v>27.484999999999996</v>
      </c>
      <c r="M642" s="7">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 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5">
        <f>INDEX(products!$A$1:$G$49, MATCH(orders!$D643,products!$A$1:$A$49,0),MATCH(orders!K$1,products!$A$1:$G$1,0))</f>
        <v>1</v>
      </c>
      <c r="L643" s="7">
        <f>INDEX(products!$A$1:$G$49, MATCH(orders!$D643,products!$A$1:$A$49,0),MATCH(orders!L$1,products!$A$1:$G$1,0))</f>
        <v>11.95</v>
      </c>
      <c r="M643" s="7">
        <f t="shared" ref="M643:M706" si="30">L643*E643</f>
        <v>35.849999999999994</v>
      </c>
      <c r="N643" t="str">
        <f t="shared" ref="N643:N706" si="31">IF(I643="Rob","Robusta",IF(I643="Exc","Excelsa", IF(I643="Ara","Arabica",IF(I643="Lib","Liberica",""))))</f>
        <v>Robusta</v>
      </c>
      <c r="O643" t="str">
        <f t="shared" ref="O643:O706" si="32">IF(J643="M","Medium", IF(J643="L","Light", 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 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5">
        <f>INDEX(products!$A$1:$G$49, MATCH(orders!$D644,products!$A$1:$A$49,0),MATCH(orders!K$1,products!$A$1:$G$1,0))</f>
        <v>0.2</v>
      </c>
      <c r="L644" s="7">
        <f>INDEX(products!$A$1:$G$49, MATCH(orders!$D644,products!$A$1:$A$49,0),MATCH(orders!L$1,products!$A$1:$G$1,0))</f>
        <v>4.125</v>
      </c>
      <c r="M644" s="7">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 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5">
        <f>INDEX(products!$A$1:$G$49, MATCH(orders!$D645,products!$A$1:$A$49,0),MATCH(orders!K$1,products!$A$1:$G$1,0))</f>
        <v>2.5</v>
      </c>
      <c r="L645" s="7">
        <f>INDEX(products!$A$1:$G$49, MATCH(orders!$D645,products!$A$1:$A$49,0),MATCH(orders!L$1,products!$A$1:$G$1,0))</f>
        <v>34.154999999999994</v>
      </c>
      <c r="M645" s="7">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 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5">
        <f>INDEX(products!$A$1:$G$49, MATCH(orders!$D646,products!$A$1:$A$49,0),MATCH(orders!K$1,products!$A$1:$G$1,0))</f>
        <v>2.5</v>
      </c>
      <c r="L646" s="7">
        <f>INDEX(products!$A$1:$G$49, MATCH(orders!$D646,products!$A$1:$A$49,0),MATCH(orders!L$1,products!$A$1:$G$1,0))</f>
        <v>20.584999999999997</v>
      </c>
      <c r="M646" s="7">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 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5">
        <f>INDEX(products!$A$1:$G$49, MATCH(orders!$D647,products!$A$1:$A$49,0),MATCH(orders!K$1,products!$A$1:$G$1,0))</f>
        <v>2.5</v>
      </c>
      <c r="L647" s="7">
        <f>INDEX(products!$A$1:$G$49, MATCH(orders!$D647,products!$A$1:$A$49,0),MATCH(orders!L$1,products!$A$1:$G$1,0))</f>
        <v>22.884999999999998</v>
      </c>
      <c r="M647" s="7">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 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5">
        <f>INDEX(products!$A$1:$G$49, MATCH(orders!$D648,products!$A$1:$A$49,0),MATCH(orders!K$1,products!$A$1:$G$1,0))</f>
        <v>1</v>
      </c>
      <c r="L648" s="7">
        <f>INDEX(products!$A$1:$G$49, MATCH(orders!$D648,products!$A$1:$A$49,0),MATCH(orders!L$1,products!$A$1:$G$1,0))</f>
        <v>9.9499999999999993</v>
      </c>
      <c r="M648" s="7">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 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5">
        <f>INDEX(products!$A$1:$G$49, MATCH(orders!$D649,products!$A$1:$A$49,0),MATCH(orders!K$1,products!$A$1:$G$1,0))</f>
        <v>0.5</v>
      </c>
      <c r="L649" s="7">
        <f>INDEX(products!$A$1:$G$49, MATCH(orders!$D649,products!$A$1:$A$49,0),MATCH(orders!L$1,products!$A$1:$G$1,0))</f>
        <v>9.51</v>
      </c>
      <c r="M649" s="7">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 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5">
        <f>INDEX(products!$A$1:$G$49, MATCH(orders!$D650,products!$A$1:$A$49,0),MATCH(orders!K$1,products!$A$1:$G$1,0))</f>
        <v>0.2</v>
      </c>
      <c r="L650" s="7">
        <f>INDEX(products!$A$1:$G$49, MATCH(orders!$D650,products!$A$1:$A$49,0),MATCH(orders!L$1,products!$A$1:$G$1,0))</f>
        <v>2.6849999999999996</v>
      </c>
      <c r="M650" s="7">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 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5">
        <f>INDEX(products!$A$1:$G$49, MATCH(orders!$D651,products!$A$1:$A$49,0),MATCH(orders!K$1,products!$A$1:$G$1,0))</f>
        <v>1</v>
      </c>
      <c r="L651" s="7">
        <f>INDEX(products!$A$1:$G$49, MATCH(orders!$D651,products!$A$1:$A$49,0),MATCH(orders!L$1,products!$A$1:$G$1,0))</f>
        <v>15.85</v>
      </c>
      <c r="M651" s="7">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 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5">
        <f>INDEX(products!$A$1:$G$49, MATCH(orders!$D652,products!$A$1:$A$49,0),MATCH(orders!K$1,products!$A$1:$G$1,0))</f>
        <v>0.5</v>
      </c>
      <c r="L652" s="7">
        <f>INDEX(products!$A$1:$G$49, MATCH(orders!$D652,products!$A$1:$A$49,0),MATCH(orders!L$1,products!$A$1:$G$1,0))</f>
        <v>5.3699999999999992</v>
      </c>
      <c r="M652" s="7">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 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5">
        <f>INDEX(products!$A$1:$G$49, MATCH(orders!$D653,products!$A$1:$A$49,0),MATCH(orders!K$1,products!$A$1:$G$1,0))</f>
        <v>1</v>
      </c>
      <c r="L653" s="7">
        <f>INDEX(products!$A$1:$G$49, MATCH(orders!$D653,products!$A$1:$A$49,0),MATCH(orders!L$1,products!$A$1:$G$1,0))</f>
        <v>11.95</v>
      </c>
      <c r="M653" s="7">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 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5">
        <f>INDEX(products!$A$1:$G$49, MATCH(orders!$D654,products!$A$1:$A$49,0),MATCH(orders!K$1,products!$A$1:$G$1,0))</f>
        <v>1</v>
      </c>
      <c r="L654" s="7">
        <f>INDEX(products!$A$1:$G$49, MATCH(orders!$D654,products!$A$1:$A$49,0),MATCH(orders!L$1,products!$A$1:$G$1,0))</f>
        <v>15.85</v>
      </c>
      <c r="M654" s="7">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 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5">
        <f>INDEX(products!$A$1:$G$49, MATCH(orders!$D655,products!$A$1:$A$49,0),MATCH(orders!K$1,products!$A$1:$G$1,0))</f>
        <v>2.5</v>
      </c>
      <c r="L655" s="7">
        <f>INDEX(products!$A$1:$G$49, MATCH(orders!$D655,products!$A$1:$A$49,0),MATCH(orders!L$1,products!$A$1:$G$1,0))</f>
        <v>25.874999999999996</v>
      </c>
      <c r="M655" s="7">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 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5">
        <f>INDEX(products!$A$1:$G$49, MATCH(orders!$D656,products!$A$1:$A$49,0),MATCH(orders!K$1,products!$A$1:$G$1,0))</f>
        <v>2.5</v>
      </c>
      <c r="L656" s="7">
        <f>INDEX(products!$A$1:$G$49, MATCH(orders!$D656,products!$A$1:$A$49,0),MATCH(orders!L$1,products!$A$1:$G$1,0))</f>
        <v>22.884999999999998</v>
      </c>
      <c r="M656" s="7">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 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5">
        <f>INDEX(products!$A$1:$G$49, MATCH(orders!$D657,products!$A$1:$A$49,0),MATCH(orders!K$1,products!$A$1:$G$1,0))</f>
        <v>2.5</v>
      </c>
      <c r="L657" s="7">
        <f>INDEX(products!$A$1:$G$49, MATCH(orders!$D657,products!$A$1:$A$49,0),MATCH(orders!L$1,products!$A$1:$G$1,0))</f>
        <v>22.884999999999998</v>
      </c>
      <c r="M657" s="7">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 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5">
        <f>INDEX(products!$A$1:$G$49, MATCH(orders!$D658,products!$A$1:$A$49,0),MATCH(orders!K$1,products!$A$1:$G$1,0))</f>
        <v>1</v>
      </c>
      <c r="L658" s="7">
        <f>INDEX(products!$A$1:$G$49, MATCH(orders!$D658,products!$A$1:$A$49,0),MATCH(orders!L$1,products!$A$1:$G$1,0))</f>
        <v>12.95</v>
      </c>
      <c r="M658" s="7">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 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5">
        <f>INDEX(products!$A$1:$G$49, MATCH(orders!$D659,products!$A$1:$A$49,0),MATCH(orders!K$1,products!$A$1:$G$1,0))</f>
        <v>0.5</v>
      </c>
      <c r="L659" s="7">
        <f>INDEX(products!$A$1:$G$49, MATCH(orders!$D659,products!$A$1:$A$49,0),MATCH(orders!L$1,products!$A$1:$G$1,0))</f>
        <v>6.75</v>
      </c>
      <c r="M659" s="7">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 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5">
        <f>INDEX(products!$A$1:$G$49, MATCH(orders!$D660,products!$A$1:$A$49,0),MATCH(orders!K$1,products!$A$1:$G$1,0))</f>
        <v>0.5</v>
      </c>
      <c r="L660" s="7">
        <f>INDEX(products!$A$1:$G$49, MATCH(orders!$D660,products!$A$1:$A$49,0),MATCH(orders!L$1,products!$A$1:$G$1,0))</f>
        <v>8.25</v>
      </c>
      <c r="M660" s="7">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 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5">
        <f>INDEX(products!$A$1:$G$49, MATCH(orders!$D661,products!$A$1:$A$49,0),MATCH(orders!K$1,products!$A$1:$G$1,0))</f>
        <v>2.5</v>
      </c>
      <c r="L661" s="7">
        <f>INDEX(products!$A$1:$G$49, MATCH(orders!$D661,products!$A$1:$A$49,0),MATCH(orders!L$1,products!$A$1:$G$1,0))</f>
        <v>22.884999999999998</v>
      </c>
      <c r="M661" s="7">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 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5">
        <f>INDEX(products!$A$1:$G$49, MATCH(orders!$D662,products!$A$1:$A$49,0),MATCH(orders!K$1,products!$A$1:$G$1,0))</f>
        <v>0.5</v>
      </c>
      <c r="L662" s="7">
        <f>INDEX(products!$A$1:$G$49, MATCH(orders!$D662,products!$A$1:$A$49,0),MATCH(orders!L$1,products!$A$1:$G$1,0))</f>
        <v>8.91</v>
      </c>
      <c r="M662" s="7">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 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5">
        <f>INDEX(products!$A$1:$G$49, MATCH(orders!$D663,products!$A$1:$A$49,0),MATCH(orders!K$1,products!$A$1:$G$1,0))</f>
        <v>0.2</v>
      </c>
      <c r="L663" s="7">
        <f>INDEX(products!$A$1:$G$49, MATCH(orders!$D663,products!$A$1:$A$49,0),MATCH(orders!L$1,products!$A$1:$G$1,0))</f>
        <v>3.375</v>
      </c>
      <c r="M663" s="7">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 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5">
        <f>INDEX(products!$A$1:$G$49, MATCH(orders!$D664,products!$A$1:$A$49,0),MATCH(orders!K$1,products!$A$1:$G$1,0))</f>
        <v>2.5</v>
      </c>
      <c r="L664" s="7">
        <f>INDEX(products!$A$1:$G$49, MATCH(orders!$D664,products!$A$1:$A$49,0),MATCH(orders!L$1,products!$A$1:$G$1,0))</f>
        <v>29.784999999999997</v>
      </c>
      <c r="M664" s="7">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 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5">
        <f>INDEX(products!$A$1:$G$49, MATCH(orders!$D665,products!$A$1:$A$49,0),MATCH(orders!K$1,products!$A$1:$G$1,0))</f>
        <v>1</v>
      </c>
      <c r="L665" s="7">
        <f>INDEX(products!$A$1:$G$49, MATCH(orders!$D665,products!$A$1:$A$49,0),MATCH(orders!L$1,products!$A$1:$G$1,0))</f>
        <v>11.25</v>
      </c>
      <c r="M665" s="7">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 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5">
        <f>INDEX(products!$A$1:$G$49, MATCH(orders!$D666,products!$A$1:$A$49,0),MATCH(orders!K$1,products!$A$1:$G$1,0))</f>
        <v>1</v>
      </c>
      <c r="L666" s="7">
        <f>INDEX(products!$A$1:$G$49, MATCH(orders!$D666,products!$A$1:$A$49,0),MATCH(orders!L$1,products!$A$1:$G$1,0))</f>
        <v>12.15</v>
      </c>
      <c r="M666" s="7">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 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5">
        <f>INDEX(products!$A$1:$G$49, MATCH(orders!$D667,products!$A$1:$A$49,0),MATCH(orders!K$1,products!$A$1:$G$1,0))</f>
        <v>0.2</v>
      </c>
      <c r="L667" s="7">
        <f>INDEX(products!$A$1:$G$49, MATCH(orders!$D667,products!$A$1:$A$49,0),MATCH(orders!L$1,products!$A$1:$G$1,0))</f>
        <v>3.8849999999999998</v>
      </c>
      <c r="M667" s="7">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 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5">
        <f>INDEX(products!$A$1:$G$49, MATCH(orders!$D668,products!$A$1:$A$49,0),MATCH(orders!K$1,products!$A$1:$G$1,0))</f>
        <v>2.5</v>
      </c>
      <c r="L668" s="7">
        <f>INDEX(products!$A$1:$G$49, MATCH(orders!$D668,products!$A$1:$A$49,0),MATCH(orders!L$1,products!$A$1:$G$1,0))</f>
        <v>22.884999999999998</v>
      </c>
      <c r="M668" s="7">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 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5">
        <f>INDEX(products!$A$1:$G$49, MATCH(orders!$D669,products!$A$1:$A$49,0),MATCH(orders!K$1,products!$A$1:$G$1,0))</f>
        <v>1</v>
      </c>
      <c r="L669" s="7">
        <f>INDEX(products!$A$1:$G$49, MATCH(orders!$D669,products!$A$1:$A$49,0),MATCH(orders!L$1,products!$A$1:$G$1,0))</f>
        <v>9.9499999999999993</v>
      </c>
      <c r="M669" s="7">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 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5">
        <f>INDEX(products!$A$1:$G$49, MATCH(orders!$D670,products!$A$1:$A$49,0),MATCH(orders!K$1,products!$A$1:$G$1,0))</f>
        <v>2.5</v>
      </c>
      <c r="L670" s="7">
        <f>INDEX(products!$A$1:$G$49, MATCH(orders!$D670,products!$A$1:$A$49,0),MATCH(orders!L$1,products!$A$1:$G$1,0))</f>
        <v>27.484999999999996</v>
      </c>
      <c r="M670" s="7">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 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5">
        <f>INDEX(products!$A$1:$G$49, MATCH(orders!$D671,products!$A$1:$A$49,0),MATCH(orders!K$1,products!$A$1:$G$1,0))</f>
        <v>2.5</v>
      </c>
      <c r="L671" s="7">
        <f>INDEX(products!$A$1:$G$49, MATCH(orders!$D671,products!$A$1:$A$49,0),MATCH(orders!L$1,products!$A$1:$G$1,0))</f>
        <v>33.464999999999996</v>
      </c>
      <c r="M671" s="7">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 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5">
        <f>INDEX(products!$A$1:$G$49, MATCH(orders!$D672,products!$A$1:$A$49,0),MATCH(orders!K$1,products!$A$1:$G$1,0))</f>
        <v>0.2</v>
      </c>
      <c r="L672" s="7">
        <f>INDEX(products!$A$1:$G$49, MATCH(orders!$D672,products!$A$1:$A$49,0),MATCH(orders!L$1,products!$A$1:$G$1,0))</f>
        <v>4.3650000000000002</v>
      </c>
      <c r="M672" s="7">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 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5">
        <f>INDEX(products!$A$1:$G$49, MATCH(orders!$D673,products!$A$1:$A$49,0),MATCH(orders!K$1,products!$A$1:$G$1,0))</f>
        <v>1</v>
      </c>
      <c r="L673" s="7">
        <f>INDEX(products!$A$1:$G$49, MATCH(orders!$D673,products!$A$1:$A$49,0),MATCH(orders!L$1,products!$A$1:$G$1,0))</f>
        <v>11.95</v>
      </c>
      <c r="M673" s="7">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 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5">
        <f>INDEX(products!$A$1:$G$49, MATCH(orders!$D674,products!$A$1:$A$49,0),MATCH(orders!K$1,products!$A$1:$G$1,0))</f>
        <v>0.5</v>
      </c>
      <c r="L674" s="7">
        <f>INDEX(products!$A$1:$G$49, MATCH(orders!$D674,products!$A$1:$A$49,0),MATCH(orders!L$1,products!$A$1:$G$1,0))</f>
        <v>8.73</v>
      </c>
      <c r="M674" s="7">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 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5">
        <f>INDEX(products!$A$1:$G$49, MATCH(orders!$D675,products!$A$1:$A$49,0),MATCH(orders!K$1,products!$A$1:$G$1,0))</f>
        <v>1</v>
      </c>
      <c r="L675" s="7">
        <f>INDEX(products!$A$1:$G$49, MATCH(orders!$D675,products!$A$1:$A$49,0),MATCH(orders!L$1,products!$A$1:$G$1,0))</f>
        <v>13.75</v>
      </c>
      <c r="M675" s="7">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 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5">
        <f>INDEX(products!$A$1:$G$49, MATCH(orders!$D676,products!$A$1:$A$49,0),MATCH(orders!K$1,products!$A$1:$G$1,0))</f>
        <v>2.5</v>
      </c>
      <c r="L676" s="7">
        <f>INDEX(products!$A$1:$G$49, MATCH(orders!$D676,products!$A$1:$A$49,0),MATCH(orders!L$1,products!$A$1:$G$1,0))</f>
        <v>29.784999999999997</v>
      </c>
      <c r="M676" s="7">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 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5">
        <f>INDEX(products!$A$1:$G$49, MATCH(orders!$D677,products!$A$1:$A$49,0),MATCH(orders!K$1,products!$A$1:$G$1,0))</f>
        <v>2.5</v>
      </c>
      <c r="L677" s="7">
        <f>INDEX(products!$A$1:$G$49, MATCH(orders!$D677,products!$A$1:$A$49,0),MATCH(orders!L$1,products!$A$1:$G$1,0))</f>
        <v>29.784999999999997</v>
      </c>
      <c r="M677" s="7">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 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5">
        <f>INDEX(products!$A$1:$G$49, MATCH(orders!$D678,products!$A$1:$A$49,0),MATCH(orders!K$1,products!$A$1:$G$1,0))</f>
        <v>0.5</v>
      </c>
      <c r="L678" s="7">
        <f>INDEX(products!$A$1:$G$49, MATCH(orders!$D678,products!$A$1:$A$49,0),MATCH(orders!L$1,products!$A$1:$G$1,0))</f>
        <v>9.51</v>
      </c>
      <c r="M678" s="7">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 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5">
        <f>INDEX(products!$A$1:$G$49, MATCH(orders!$D679,products!$A$1:$A$49,0),MATCH(orders!K$1,products!$A$1:$G$1,0))</f>
        <v>0.5</v>
      </c>
      <c r="L679" s="7">
        <f>INDEX(products!$A$1:$G$49, MATCH(orders!$D679,products!$A$1:$A$49,0),MATCH(orders!L$1,products!$A$1:$G$1,0))</f>
        <v>8.73</v>
      </c>
      <c r="M679" s="7">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 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5">
        <f>INDEX(products!$A$1:$G$49, MATCH(orders!$D680,products!$A$1:$A$49,0),MATCH(orders!K$1,products!$A$1:$G$1,0))</f>
        <v>2.5</v>
      </c>
      <c r="L680" s="7">
        <f>INDEX(products!$A$1:$G$49, MATCH(orders!$D680,products!$A$1:$A$49,0),MATCH(orders!L$1,products!$A$1:$G$1,0))</f>
        <v>29.784999999999997</v>
      </c>
      <c r="M680" s="7">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 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5">
        <f>INDEX(products!$A$1:$G$49, MATCH(orders!$D681,products!$A$1:$A$49,0),MATCH(orders!K$1,products!$A$1:$G$1,0))</f>
        <v>2.5</v>
      </c>
      <c r="L681" s="7">
        <f>INDEX(products!$A$1:$G$49, MATCH(orders!$D681,products!$A$1:$A$49,0),MATCH(orders!L$1,products!$A$1:$G$1,0))</f>
        <v>27.484999999999996</v>
      </c>
      <c r="M681" s="7">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 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5">
        <f>INDEX(products!$A$1:$G$49, MATCH(orders!$D682,products!$A$1:$A$49,0),MATCH(orders!K$1,products!$A$1:$G$1,0))</f>
        <v>1</v>
      </c>
      <c r="L682" s="7">
        <f>INDEX(products!$A$1:$G$49, MATCH(orders!$D682,products!$A$1:$A$49,0),MATCH(orders!L$1,products!$A$1:$G$1,0))</f>
        <v>11.25</v>
      </c>
      <c r="M682" s="7">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 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5">
        <f>INDEX(products!$A$1:$G$49, MATCH(orders!$D683,products!$A$1:$A$49,0),MATCH(orders!K$1,products!$A$1:$G$1,0))</f>
        <v>0.2</v>
      </c>
      <c r="L683" s="7">
        <f>INDEX(products!$A$1:$G$49, MATCH(orders!$D683,products!$A$1:$A$49,0),MATCH(orders!L$1,products!$A$1:$G$1,0))</f>
        <v>4.7549999999999999</v>
      </c>
      <c r="M683" s="7">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 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5">
        <f>INDEX(products!$A$1:$G$49, MATCH(orders!$D684,products!$A$1:$A$49,0),MATCH(orders!K$1,products!$A$1:$G$1,0))</f>
        <v>0.2</v>
      </c>
      <c r="L684" s="7">
        <f>INDEX(products!$A$1:$G$49, MATCH(orders!$D684,products!$A$1:$A$49,0),MATCH(orders!L$1,products!$A$1:$G$1,0))</f>
        <v>4.125</v>
      </c>
      <c r="M684" s="7">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 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5">
        <f>INDEX(products!$A$1:$G$49, MATCH(orders!$D685,products!$A$1:$A$49,0),MATCH(orders!K$1,products!$A$1:$G$1,0))</f>
        <v>0.5</v>
      </c>
      <c r="L685" s="7">
        <f>INDEX(products!$A$1:$G$49, MATCH(orders!$D685,products!$A$1:$A$49,0),MATCH(orders!L$1,products!$A$1:$G$1,0))</f>
        <v>7.77</v>
      </c>
      <c r="M685" s="7">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 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5">
        <f>INDEX(products!$A$1:$G$49, MATCH(orders!$D686,products!$A$1:$A$49,0),MATCH(orders!K$1,products!$A$1:$G$1,0))</f>
        <v>1</v>
      </c>
      <c r="L686" s="7">
        <f>INDEX(products!$A$1:$G$49, MATCH(orders!$D686,products!$A$1:$A$49,0),MATCH(orders!L$1,products!$A$1:$G$1,0))</f>
        <v>11.95</v>
      </c>
      <c r="M686" s="7">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 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5">
        <f>INDEX(products!$A$1:$G$49, MATCH(orders!$D687,products!$A$1:$A$49,0),MATCH(orders!K$1,products!$A$1:$G$1,0))</f>
        <v>2.5</v>
      </c>
      <c r="L687" s="7">
        <f>INDEX(products!$A$1:$G$49, MATCH(orders!$D687,products!$A$1:$A$49,0),MATCH(orders!L$1,products!$A$1:$G$1,0))</f>
        <v>36.454999999999998</v>
      </c>
      <c r="M687" s="7">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 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5">
        <f>INDEX(products!$A$1:$G$49, MATCH(orders!$D688,products!$A$1:$A$49,0),MATCH(orders!K$1,products!$A$1:$G$1,0))</f>
        <v>0.2</v>
      </c>
      <c r="L688" s="7">
        <f>INDEX(products!$A$1:$G$49, MATCH(orders!$D688,products!$A$1:$A$49,0),MATCH(orders!L$1,products!$A$1:$G$1,0))</f>
        <v>2.6849999999999996</v>
      </c>
      <c r="M688" s="7">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 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5">
        <f>INDEX(products!$A$1:$G$49, MATCH(orders!$D689,products!$A$1:$A$49,0),MATCH(orders!K$1,products!$A$1:$G$1,0))</f>
        <v>0.5</v>
      </c>
      <c r="L689" s="7">
        <f>INDEX(products!$A$1:$G$49, MATCH(orders!$D689,products!$A$1:$A$49,0),MATCH(orders!L$1,products!$A$1:$G$1,0))</f>
        <v>8.25</v>
      </c>
      <c r="M689" s="7">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 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5">
        <f>INDEX(products!$A$1:$G$49, MATCH(orders!$D690,products!$A$1:$A$49,0),MATCH(orders!K$1,products!$A$1:$G$1,0))</f>
        <v>1</v>
      </c>
      <c r="L690" s="7">
        <f>INDEX(products!$A$1:$G$49, MATCH(orders!$D690,products!$A$1:$A$49,0),MATCH(orders!L$1,products!$A$1:$G$1,0))</f>
        <v>12.95</v>
      </c>
      <c r="M690" s="7">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 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5">
        <f>INDEX(products!$A$1:$G$49, MATCH(orders!$D691,products!$A$1:$A$49,0),MATCH(orders!K$1,products!$A$1:$G$1,0))</f>
        <v>0.5</v>
      </c>
      <c r="L691" s="7">
        <f>INDEX(products!$A$1:$G$49, MATCH(orders!$D691,products!$A$1:$A$49,0),MATCH(orders!L$1,products!$A$1:$G$1,0))</f>
        <v>6.75</v>
      </c>
      <c r="M691" s="7">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 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5">
        <f>INDEX(products!$A$1:$G$49, MATCH(orders!$D692,products!$A$1:$A$49,0),MATCH(orders!K$1,products!$A$1:$G$1,0))</f>
        <v>2.5</v>
      </c>
      <c r="L692" s="7">
        <f>INDEX(products!$A$1:$G$49, MATCH(orders!$D692,products!$A$1:$A$49,0),MATCH(orders!L$1,products!$A$1:$G$1,0))</f>
        <v>29.784999999999997</v>
      </c>
      <c r="M692" s="7">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 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5">
        <f>INDEX(products!$A$1:$G$49, MATCH(orders!$D693,products!$A$1:$A$49,0),MATCH(orders!K$1,products!$A$1:$G$1,0))</f>
        <v>1</v>
      </c>
      <c r="L693" s="7">
        <f>INDEX(products!$A$1:$G$49, MATCH(orders!$D693,products!$A$1:$A$49,0),MATCH(orders!L$1,products!$A$1:$G$1,0))</f>
        <v>11.25</v>
      </c>
      <c r="M693" s="7">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 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5">
        <f>INDEX(products!$A$1:$G$49, MATCH(orders!$D694,products!$A$1:$A$49,0),MATCH(orders!K$1,products!$A$1:$G$1,0))</f>
        <v>1</v>
      </c>
      <c r="L694" s="7">
        <f>INDEX(products!$A$1:$G$49, MATCH(orders!$D694,products!$A$1:$A$49,0),MATCH(orders!L$1,products!$A$1:$G$1,0))</f>
        <v>12.95</v>
      </c>
      <c r="M694" s="7">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 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5">
        <f>INDEX(products!$A$1:$G$49, MATCH(orders!$D695,products!$A$1:$A$49,0),MATCH(orders!K$1,products!$A$1:$G$1,0))</f>
        <v>2.5</v>
      </c>
      <c r="L695" s="7">
        <f>INDEX(products!$A$1:$G$49, MATCH(orders!$D695,products!$A$1:$A$49,0),MATCH(orders!L$1,products!$A$1:$G$1,0))</f>
        <v>25.874999999999996</v>
      </c>
      <c r="M695" s="7">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 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5">
        <f>INDEX(products!$A$1:$G$49, MATCH(orders!$D696,products!$A$1:$A$49,0),MATCH(orders!K$1,products!$A$1:$G$1,0))</f>
        <v>0.5</v>
      </c>
      <c r="L696" s="7">
        <f>INDEX(products!$A$1:$G$49, MATCH(orders!$D696,products!$A$1:$A$49,0),MATCH(orders!L$1,products!$A$1:$G$1,0))</f>
        <v>7.29</v>
      </c>
      <c r="M696" s="7">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 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5">
        <f>INDEX(products!$A$1:$G$49, MATCH(orders!$D697,products!$A$1:$A$49,0),MATCH(orders!K$1,products!$A$1:$G$1,0))</f>
        <v>2.5</v>
      </c>
      <c r="L697" s="7">
        <f>INDEX(products!$A$1:$G$49, MATCH(orders!$D697,products!$A$1:$A$49,0),MATCH(orders!L$1,products!$A$1:$G$1,0))</f>
        <v>36.454999999999998</v>
      </c>
      <c r="M697" s="7">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 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5">
        <f>INDEX(products!$A$1:$G$49, MATCH(orders!$D698,products!$A$1:$A$49,0),MATCH(orders!K$1,products!$A$1:$G$1,0))</f>
        <v>0.5</v>
      </c>
      <c r="L698" s="7">
        <f>INDEX(products!$A$1:$G$49, MATCH(orders!$D698,products!$A$1:$A$49,0),MATCH(orders!L$1,products!$A$1:$G$1,0))</f>
        <v>7.77</v>
      </c>
      <c r="M698" s="7">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 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5">
        <f>INDEX(products!$A$1:$G$49, MATCH(orders!$D699,products!$A$1:$A$49,0),MATCH(orders!K$1,products!$A$1:$G$1,0))</f>
        <v>0.5</v>
      </c>
      <c r="L699" s="7">
        <f>INDEX(products!$A$1:$G$49, MATCH(orders!$D699,products!$A$1:$A$49,0),MATCH(orders!L$1,products!$A$1:$G$1,0))</f>
        <v>6.75</v>
      </c>
      <c r="M699" s="7">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 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5">
        <f>INDEX(products!$A$1:$G$49, MATCH(orders!$D700,products!$A$1:$A$49,0),MATCH(orders!K$1,products!$A$1:$G$1,0))</f>
        <v>1</v>
      </c>
      <c r="L700" s="7">
        <f>INDEX(products!$A$1:$G$49, MATCH(orders!$D700,products!$A$1:$A$49,0),MATCH(orders!L$1,products!$A$1:$G$1,0))</f>
        <v>12.95</v>
      </c>
      <c r="M700" s="7">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 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5">
        <f>INDEX(products!$A$1:$G$49, MATCH(orders!$D701,products!$A$1:$A$49,0),MATCH(orders!K$1,products!$A$1:$G$1,0))</f>
        <v>0.5</v>
      </c>
      <c r="L701" s="7">
        <f>INDEX(products!$A$1:$G$49, MATCH(orders!$D701,products!$A$1:$A$49,0),MATCH(orders!L$1,products!$A$1:$G$1,0))</f>
        <v>5.97</v>
      </c>
      <c r="M701" s="7">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 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5">
        <f>INDEX(products!$A$1:$G$49, MATCH(orders!$D702,products!$A$1:$A$49,0),MATCH(orders!K$1,products!$A$1:$G$1,0))</f>
        <v>0.5</v>
      </c>
      <c r="L702" s="7">
        <f>INDEX(products!$A$1:$G$49, MATCH(orders!$D702,products!$A$1:$A$49,0),MATCH(orders!L$1,products!$A$1:$G$1,0))</f>
        <v>9.51</v>
      </c>
      <c r="M702" s="7">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 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5">
        <f>INDEX(products!$A$1:$G$49, MATCH(orders!$D703,products!$A$1:$A$49,0),MATCH(orders!K$1,products!$A$1:$G$1,0))</f>
        <v>0.5</v>
      </c>
      <c r="L703" s="7">
        <f>INDEX(products!$A$1:$G$49, MATCH(orders!$D703,products!$A$1:$A$49,0),MATCH(orders!L$1,products!$A$1:$G$1,0))</f>
        <v>5.97</v>
      </c>
      <c r="M703" s="7">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 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5">
        <f>INDEX(products!$A$1:$G$49, MATCH(orders!$D704,products!$A$1:$A$49,0),MATCH(orders!K$1,products!$A$1:$G$1,0))</f>
        <v>0.5</v>
      </c>
      <c r="L704" s="7">
        <f>INDEX(products!$A$1:$G$49, MATCH(orders!$D704,products!$A$1:$A$49,0),MATCH(orders!L$1,products!$A$1:$G$1,0))</f>
        <v>7.77</v>
      </c>
      <c r="M704" s="7">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 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5">
        <f>INDEX(products!$A$1:$G$49, MATCH(orders!$D705,products!$A$1:$A$49,0),MATCH(orders!K$1,products!$A$1:$G$1,0))</f>
        <v>2.5</v>
      </c>
      <c r="L705" s="7">
        <f>INDEX(products!$A$1:$G$49, MATCH(orders!$D705,products!$A$1:$A$49,0),MATCH(orders!L$1,products!$A$1:$G$1,0))</f>
        <v>29.784999999999997</v>
      </c>
      <c r="M705" s="7">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 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5">
        <f>INDEX(products!$A$1:$G$49, MATCH(orders!$D706,products!$A$1:$A$49,0),MATCH(orders!K$1,products!$A$1:$G$1,0))</f>
        <v>0.2</v>
      </c>
      <c r="L706" s="7">
        <f>INDEX(products!$A$1:$G$49, MATCH(orders!$D706,products!$A$1:$A$49,0),MATCH(orders!L$1,products!$A$1:$G$1,0))</f>
        <v>3.645</v>
      </c>
      <c r="M706" s="7">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 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5">
        <f>INDEX(products!$A$1:$G$49, MATCH(orders!$D707,products!$A$1:$A$49,0),MATCH(orders!K$1,products!$A$1:$G$1,0))</f>
        <v>0.5</v>
      </c>
      <c r="L707" s="7">
        <f>INDEX(products!$A$1:$G$49, MATCH(orders!$D707,products!$A$1:$A$49,0),MATCH(orders!L$1,products!$A$1:$G$1,0))</f>
        <v>8.91</v>
      </c>
      <c r="M707" s="7">
        <f t="shared" ref="M707:M770" si="33">L707*E707</f>
        <v>17.82</v>
      </c>
      <c r="N707" t="str">
        <f t="shared" ref="N707:N770" si="34">IF(I707="Rob","Robusta",IF(I707="Exc","Excelsa", IF(I707="Ara","Arabica",IF(I707="Lib","Liberica",""))))</f>
        <v>Excelsa</v>
      </c>
      <c r="O707" t="str">
        <f t="shared" ref="O707:O770" si="35">IF(J707="M","Medium", IF(J707="L","Light", 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 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5">
        <f>INDEX(products!$A$1:$G$49, MATCH(orders!$D708,products!$A$1:$A$49,0),MATCH(orders!K$1,products!$A$1:$G$1,0))</f>
        <v>0.2</v>
      </c>
      <c r="L708" s="7">
        <f>INDEX(products!$A$1:$G$49, MATCH(orders!$D708,products!$A$1:$A$49,0),MATCH(orders!L$1,products!$A$1:$G$1,0))</f>
        <v>4.125</v>
      </c>
      <c r="M708" s="7">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 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5">
        <f>INDEX(products!$A$1:$G$49, MATCH(orders!$D709,products!$A$1:$A$49,0),MATCH(orders!K$1,products!$A$1:$G$1,0))</f>
        <v>1</v>
      </c>
      <c r="L709" s="7">
        <f>INDEX(products!$A$1:$G$49, MATCH(orders!$D709,products!$A$1:$A$49,0),MATCH(orders!L$1,products!$A$1:$G$1,0))</f>
        <v>12.95</v>
      </c>
      <c r="M709" s="7">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 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5">
        <f>INDEX(products!$A$1:$G$49, MATCH(orders!$D710,products!$A$1:$A$49,0),MATCH(orders!K$1,products!$A$1:$G$1,0))</f>
        <v>0.5</v>
      </c>
      <c r="L710" s="7">
        <f>INDEX(products!$A$1:$G$49, MATCH(orders!$D710,products!$A$1:$A$49,0),MATCH(orders!L$1,products!$A$1:$G$1,0))</f>
        <v>6.75</v>
      </c>
      <c r="M710" s="7">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 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5">
        <f>INDEX(products!$A$1:$G$49, MATCH(orders!$D711,products!$A$1:$A$49,0),MATCH(orders!K$1,products!$A$1:$G$1,0))</f>
        <v>0.5</v>
      </c>
      <c r="L711" s="7">
        <f>INDEX(products!$A$1:$G$49, MATCH(orders!$D711,products!$A$1:$A$49,0),MATCH(orders!L$1,products!$A$1:$G$1,0))</f>
        <v>8.91</v>
      </c>
      <c r="M711" s="7">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 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5">
        <f>INDEX(products!$A$1:$G$49, MATCH(orders!$D712,products!$A$1:$A$49,0),MATCH(orders!K$1,products!$A$1:$G$1,0))</f>
        <v>0.5</v>
      </c>
      <c r="L712" s="7">
        <f>INDEX(products!$A$1:$G$49, MATCH(orders!$D712,products!$A$1:$A$49,0),MATCH(orders!L$1,products!$A$1:$G$1,0))</f>
        <v>8.25</v>
      </c>
      <c r="M712" s="7">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 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5">
        <f>INDEX(products!$A$1:$G$49, MATCH(orders!$D713,products!$A$1:$A$49,0),MATCH(orders!K$1,products!$A$1:$G$1,0))</f>
        <v>0.2</v>
      </c>
      <c r="L713" s="7">
        <f>INDEX(products!$A$1:$G$49, MATCH(orders!$D713,products!$A$1:$A$49,0),MATCH(orders!L$1,products!$A$1:$G$1,0))</f>
        <v>2.9849999999999999</v>
      </c>
      <c r="M713" s="7">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 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5">
        <f>INDEX(products!$A$1:$G$49, MATCH(orders!$D714,products!$A$1:$A$49,0),MATCH(orders!K$1,products!$A$1:$G$1,0))</f>
        <v>0.5</v>
      </c>
      <c r="L714" s="7">
        <f>INDEX(products!$A$1:$G$49, MATCH(orders!$D714,products!$A$1:$A$49,0),MATCH(orders!L$1,products!$A$1:$G$1,0))</f>
        <v>8.25</v>
      </c>
      <c r="M714" s="7">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 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5">
        <f>INDEX(products!$A$1:$G$49, MATCH(orders!$D715,products!$A$1:$A$49,0),MATCH(orders!K$1,products!$A$1:$G$1,0))</f>
        <v>0.2</v>
      </c>
      <c r="L715" s="7">
        <f>INDEX(products!$A$1:$G$49, MATCH(orders!$D715,products!$A$1:$A$49,0),MATCH(orders!L$1,products!$A$1:$G$1,0))</f>
        <v>2.9849999999999999</v>
      </c>
      <c r="M715" s="7">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 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5">
        <f>INDEX(products!$A$1:$G$49, MATCH(orders!$D716,products!$A$1:$A$49,0),MATCH(orders!K$1,products!$A$1:$G$1,0))</f>
        <v>0.2</v>
      </c>
      <c r="L716" s="7">
        <f>INDEX(products!$A$1:$G$49, MATCH(orders!$D716,products!$A$1:$A$49,0),MATCH(orders!L$1,products!$A$1:$G$1,0))</f>
        <v>3.645</v>
      </c>
      <c r="M716" s="7">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 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5">
        <f>INDEX(products!$A$1:$G$49, MATCH(orders!$D717,products!$A$1:$A$49,0),MATCH(orders!K$1,products!$A$1:$G$1,0))</f>
        <v>1</v>
      </c>
      <c r="L717" s="7">
        <f>INDEX(products!$A$1:$G$49, MATCH(orders!$D717,products!$A$1:$A$49,0),MATCH(orders!L$1,products!$A$1:$G$1,0))</f>
        <v>14.85</v>
      </c>
      <c r="M717" s="7">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 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5">
        <f>INDEX(products!$A$1:$G$49, MATCH(orders!$D718,products!$A$1:$A$49,0),MATCH(orders!K$1,products!$A$1:$G$1,0))</f>
        <v>1</v>
      </c>
      <c r="L718" s="7">
        <f>INDEX(products!$A$1:$G$49, MATCH(orders!$D718,products!$A$1:$A$49,0),MATCH(orders!L$1,products!$A$1:$G$1,0))</f>
        <v>11.95</v>
      </c>
      <c r="M718" s="7">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 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5">
        <f>INDEX(products!$A$1:$G$49, MATCH(orders!$D719,products!$A$1:$A$49,0),MATCH(orders!K$1,products!$A$1:$G$1,0))</f>
        <v>2.5</v>
      </c>
      <c r="L719" s="7">
        <f>INDEX(products!$A$1:$G$49, MATCH(orders!$D719,products!$A$1:$A$49,0),MATCH(orders!L$1,products!$A$1:$G$1,0))</f>
        <v>22.884999999999998</v>
      </c>
      <c r="M719" s="7">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 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5">
        <f>INDEX(products!$A$1:$G$49, MATCH(orders!$D720,products!$A$1:$A$49,0),MATCH(orders!K$1,products!$A$1:$G$1,0))</f>
        <v>1</v>
      </c>
      <c r="L720" s="7">
        <f>INDEX(products!$A$1:$G$49, MATCH(orders!$D720,products!$A$1:$A$49,0),MATCH(orders!L$1,products!$A$1:$G$1,0))</f>
        <v>12.95</v>
      </c>
      <c r="M720" s="7">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 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5">
        <f>INDEX(products!$A$1:$G$49, MATCH(orders!$D721,products!$A$1:$A$49,0),MATCH(orders!K$1,products!$A$1:$G$1,0))</f>
        <v>1</v>
      </c>
      <c r="L721" s="7">
        <f>INDEX(products!$A$1:$G$49, MATCH(orders!$D721,products!$A$1:$A$49,0),MATCH(orders!L$1,products!$A$1:$G$1,0))</f>
        <v>15.85</v>
      </c>
      <c r="M721" s="7">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 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5">
        <f>INDEX(products!$A$1:$G$49, MATCH(orders!$D722,products!$A$1:$A$49,0),MATCH(orders!K$1,products!$A$1:$G$1,0))</f>
        <v>0.5</v>
      </c>
      <c r="L722" s="7">
        <f>INDEX(products!$A$1:$G$49, MATCH(orders!$D722,products!$A$1:$A$49,0),MATCH(orders!L$1,products!$A$1:$G$1,0))</f>
        <v>7.29</v>
      </c>
      <c r="M722" s="7">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 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5">
        <f>INDEX(products!$A$1:$G$49, MATCH(orders!$D723,products!$A$1:$A$49,0),MATCH(orders!K$1,products!$A$1:$G$1,0))</f>
        <v>0.2</v>
      </c>
      <c r="L723" s="7">
        <f>INDEX(products!$A$1:$G$49, MATCH(orders!$D723,products!$A$1:$A$49,0),MATCH(orders!L$1,products!$A$1:$G$1,0))</f>
        <v>2.9849999999999999</v>
      </c>
      <c r="M723" s="7">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 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5">
        <f>INDEX(products!$A$1:$G$49, MATCH(orders!$D724,products!$A$1:$A$49,0),MATCH(orders!K$1,products!$A$1:$G$1,0))</f>
        <v>1</v>
      </c>
      <c r="L724" s="7">
        <f>INDEX(products!$A$1:$G$49, MATCH(orders!$D724,products!$A$1:$A$49,0),MATCH(orders!L$1,products!$A$1:$G$1,0))</f>
        <v>12.15</v>
      </c>
      <c r="M724" s="7">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 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5">
        <f>INDEX(products!$A$1:$G$49, MATCH(orders!$D725,products!$A$1:$A$49,0),MATCH(orders!K$1,products!$A$1:$G$1,0))</f>
        <v>2.5</v>
      </c>
      <c r="L725" s="7">
        <f>INDEX(products!$A$1:$G$49, MATCH(orders!$D725,products!$A$1:$A$49,0),MATCH(orders!L$1,products!$A$1:$G$1,0))</f>
        <v>31.624999999999996</v>
      </c>
      <c r="M725" s="7">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 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5">
        <f>INDEX(products!$A$1:$G$49, MATCH(orders!$D726,products!$A$1:$A$49,0),MATCH(orders!K$1,products!$A$1:$G$1,0))</f>
        <v>0.2</v>
      </c>
      <c r="L726" s="7">
        <f>INDEX(products!$A$1:$G$49, MATCH(orders!$D726,products!$A$1:$A$49,0),MATCH(orders!L$1,products!$A$1:$G$1,0))</f>
        <v>3.375</v>
      </c>
      <c r="M726" s="7">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 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5">
        <f>INDEX(products!$A$1:$G$49, MATCH(orders!$D727,products!$A$1:$A$49,0),MATCH(orders!K$1,products!$A$1:$G$1,0))</f>
        <v>0.2</v>
      </c>
      <c r="L727" s="7">
        <f>INDEX(products!$A$1:$G$49, MATCH(orders!$D727,products!$A$1:$A$49,0),MATCH(orders!L$1,products!$A$1:$G$1,0))</f>
        <v>3.8849999999999998</v>
      </c>
      <c r="M727" s="7">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 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5">
        <f>INDEX(products!$A$1:$G$49, MATCH(orders!$D728,products!$A$1:$A$49,0),MATCH(orders!K$1,products!$A$1:$G$1,0))</f>
        <v>2.5</v>
      </c>
      <c r="L728" s="7">
        <f>INDEX(products!$A$1:$G$49, MATCH(orders!$D728,products!$A$1:$A$49,0),MATCH(orders!L$1,products!$A$1:$G$1,0))</f>
        <v>36.454999999999998</v>
      </c>
      <c r="M728" s="7">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 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5">
        <f>INDEX(products!$A$1:$G$49, MATCH(orders!$D729,products!$A$1:$A$49,0),MATCH(orders!K$1,products!$A$1:$G$1,0))</f>
        <v>0.5</v>
      </c>
      <c r="L729" s="7">
        <f>INDEX(products!$A$1:$G$49, MATCH(orders!$D729,products!$A$1:$A$49,0),MATCH(orders!L$1,products!$A$1:$G$1,0))</f>
        <v>5.97</v>
      </c>
      <c r="M729" s="7">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 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5">
        <f>INDEX(products!$A$1:$G$49, MATCH(orders!$D730,products!$A$1:$A$49,0),MATCH(orders!K$1,products!$A$1:$G$1,0))</f>
        <v>0.5</v>
      </c>
      <c r="L730" s="7">
        <f>INDEX(products!$A$1:$G$49, MATCH(orders!$D730,products!$A$1:$A$49,0),MATCH(orders!L$1,products!$A$1:$G$1,0))</f>
        <v>7.29</v>
      </c>
      <c r="M730" s="7">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 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5">
        <f>INDEX(products!$A$1:$G$49, MATCH(orders!$D731,products!$A$1:$A$49,0),MATCH(orders!K$1,products!$A$1:$G$1,0))</f>
        <v>0.2</v>
      </c>
      <c r="L731" s="7">
        <f>INDEX(products!$A$1:$G$49, MATCH(orders!$D731,products!$A$1:$A$49,0),MATCH(orders!L$1,products!$A$1:$G$1,0))</f>
        <v>4.3650000000000002</v>
      </c>
      <c r="M731" s="7">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 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5">
        <f>INDEX(products!$A$1:$G$49, MATCH(orders!$D732,products!$A$1:$A$49,0),MATCH(orders!K$1,products!$A$1:$G$1,0))</f>
        <v>2.5</v>
      </c>
      <c r="L732" s="7">
        <f>INDEX(products!$A$1:$G$49, MATCH(orders!$D732,products!$A$1:$A$49,0),MATCH(orders!L$1,products!$A$1:$G$1,0))</f>
        <v>36.454999999999998</v>
      </c>
      <c r="M732" s="7">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 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5">
        <f>INDEX(products!$A$1:$G$49, MATCH(orders!$D733,products!$A$1:$A$49,0),MATCH(orders!K$1,products!$A$1:$G$1,0))</f>
        <v>0.2</v>
      </c>
      <c r="L733" s="7">
        <f>INDEX(products!$A$1:$G$49, MATCH(orders!$D733,products!$A$1:$A$49,0),MATCH(orders!L$1,products!$A$1:$G$1,0))</f>
        <v>3.8849999999999998</v>
      </c>
      <c r="M733" s="7">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 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5">
        <f>INDEX(products!$A$1:$G$49, MATCH(orders!$D734,products!$A$1:$A$49,0),MATCH(orders!K$1,products!$A$1:$G$1,0))</f>
        <v>0.2</v>
      </c>
      <c r="L734" s="7">
        <f>INDEX(products!$A$1:$G$49, MATCH(orders!$D734,products!$A$1:$A$49,0),MATCH(orders!L$1,products!$A$1:$G$1,0))</f>
        <v>4.4550000000000001</v>
      </c>
      <c r="M734" s="7">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 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5">
        <f>INDEX(products!$A$1:$G$49, MATCH(orders!$D735,products!$A$1:$A$49,0),MATCH(orders!K$1,products!$A$1:$G$1,0))</f>
        <v>2.5</v>
      </c>
      <c r="L735" s="7">
        <f>INDEX(products!$A$1:$G$49, MATCH(orders!$D735,products!$A$1:$A$49,0),MATCH(orders!L$1,products!$A$1:$G$1,0))</f>
        <v>33.464999999999996</v>
      </c>
      <c r="M735" s="7">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 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5">
        <f>INDEX(products!$A$1:$G$49, MATCH(orders!$D736,products!$A$1:$A$49,0),MATCH(orders!K$1,products!$A$1:$G$1,0))</f>
        <v>0.2</v>
      </c>
      <c r="L736" s="7">
        <f>INDEX(products!$A$1:$G$49, MATCH(orders!$D736,products!$A$1:$A$49,0),MATCH(orders!L$1,products!$A$1:$G$1,0))</f>
        <v>2.6849999999999996</v>
      </c>
      <c r="M736" s="7">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 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5">
        <f>INDEX(products!$A$1:$G$49, MATCH(orders!$D737,products!$A$1:$A$49,0),MATCH(orders!K$1,products!$A$1:$G$1,0))</f>
        <v>0.2</v>
      </c>
      <c r="L737" s="7">
        <f>INDEX(products!$A$1:$G$49, MATCH(orders!$D737,products!$A$1:$A$49,0),MATCH(orders!L$1,products!$A$1:$G$1,0))</f>
        <v>3.645</v>
      </c>
      <c r="M737" s="7">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 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5">
        <f>INDEX(products!$A$1:$G$49, MATCH(orders!$D738,products!$A$1:$A$49,0),MATCH(orders!K$1,products!$A$1:$G$1,0))</f>
        <v>1</v>
      </c>
      <c r="L738" s="7">
        <f>INDEX(products!$A$1:$G$49, MATCH(orders!$D738,products!$A$1:$A$49,0),MATCH(orders!L$1,products!$A$1:$G$1,0))</f>
        <v>12.95</v>
      </c>
      <c r="M738" s="7">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 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5">
        <f>INDEX(products!$A$1:$G$49, MATCH(orders!$D739,products!$A$1:$A$49,0),MATCH(orders!K$1,products!$A$1:$G$1,0))</f>
        <v>1</v>
      </c>
      <c r="L739" s="7">
        <f>INDEX(products!$A$1:$G$49, MATCH(orders!$D739,products!$A$1:$A$49,0),MATCH(orders!L$1,products!$A$1:$G$1,0))</f>
        <v>11.25</v>
      </c>
      <c r="M739" s="7">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 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5">
        <f>INDEX(products!$A$1:$G$49, MATCH(orders!$D740,products!$A$1:$A$49,0),MATCH(orders!K$1,products!$A$1:$G$1,0))</f>
        <v>0.2</v>
      </c>
      <c r="L740" s="7">
        <f>INDEX(products!$A$1:$G$49, MATCH(orders!$D740,products!$A$1:$A$49,0),MATCH(orders!L$1,products!$A$1:$G$1,0))</f>
        <v>3.5849999999999995</v>
      </c>
      <c r="M740" s="7">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 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5">
        <f>INDEX(products!$A$1:$G$49, MATCH(orders!$D741,products!$A$1:$A$49,0),MATCH(orders!K$1,products!$A$1:$G$1,0))</f>
        <v>0.2</v>
      </c>
      <c r="L741" s="7">
        <f>INDEX(products!$A$1:$G$49, MATCH(orders!$D741,products!$A$1:$A$49,0),MATCH(orders!L$1,products!$A$1:$G$1,0))</f>
        <v>3.645</v>
      </c>
      <c r="M741" s="7">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 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5">
        <f>INDEX(products!$A$1:$G$49, MATCH(orders!$D742,products!$A$1:$A$49,0),MATCH(orders!K$1,products!$A$1:$G$1,0))</f>
        <v>0.5</v>
      </c>
      <c r="L742" s="7">
        <f>INDEX(products!$A$1:$G$49, MATCH(orders!$D742,products!$A$1:$A$49,0),MATCH(orders!L$1,products!$A$1:$G$1,0))</f>
        <v>7.169999999999999</v>
      </c>
      <c r="M742" s="7">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 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5">
        <f>INDEX(products!$A$1:$G$49, MATCH(orders!$D743,products!$A$1:$A$49,0),MATCH(orders!K$1,products!$A$1:$G$1,0))</f>
        <v>0.2</v>
      </c>
      <c r="L743" s="7">
        <f>INDEX(products!$A$1:$G$49, MATCH(orders!$D743,products!$A$1:$A$49,0),MATCH(orders!L$1,products!$A$1:$G$1,0))</f>
        <v>4.3650000000000002</v>
      </c>
      <c r="M743" s="7">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 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5">
        <f>INDEX(products!$A$1:$G$49, MATCH(orders!$D744,products!$A$1:$A$49,0),MATCH(orders!K$1,products!$A$1:$G$1,0))</f>
        <v>1</v>
      </c>
      <c r="L744" s="7">
        <f>INDEX(products!$A$1:$G$49, MATCH(orders!$D744,products!$A$1:$A$49,0),MATCH(orders!L$1,products!$A$1:$G$1,0))</f>
        <v>14.55</v>
      </c>
      <c r="M744" s="7">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 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5">
        <f>INDEX(products!$A$1:$G$49, MATCH(orders!$D745,products!$A$1:$A$49,0),MATCH(orders!K$1,products!$A$1:$G$1,0))</f>
        <v>0.5</v>
      </c>
      <c r="L745" s="7">
        <f>INDEX(products!$A$1:$G$49, MATCH(orders!$D745,products!$A$1:$A$49,0),MATCH(orders!L$1,products!$A$1:$G$1,0))</f>
        <v>5.97</v>
      </c>
      <c r="M745" s="7">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 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5">
        <f>INDEX(products!$A$1:$G$49, MATCH(orders!$D746,products!$A$1:$A$49,0),MATCH(orders!K$1,products!$A$1:$G$1,0))</f>
        <v>0.2</v>
      </c>
      <c r="L746" s="7">
        <f>INDEX(products!$A$1:$G$49, MATCH(orders!$D746,products!$A$1:$A$49,0),MATCH(orders!L$1,products!$A$1:$G$1,0))</f>
        <v>2.9849999999999999</v>
      </c>
      <c r="M746" s="7">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 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5">
        <f>INDEX(products!$A$1:$G$49, MATCH(orders!$D747,products!$A$1:$A$49,0),MATCH(orders!K$1,products!$A$1:$G$1,0))</f>
        <v>0.5</v>
      </c>
      <c r="L747" s="7">
        <f>INDEX(products!$A$1:$G$49, MATCH(orders!$D747,products!$A$1:$A$49,0),MATCH(orders!L$1,products!$A$1:$G$1,0))</f>
        <v>7.29</v>
      </c>
      <c r="M747" s="7">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 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5">
        <f>INDEX(products!$A$1:$G$49, MATCH(orders!$D748,products!$A$1:$A$49,0),MATCH(orders!K$1,products!$A$1:$G$1,0))</f>
        <v>1</v>
      </c>
      <c r="L748" s="7">
        <f>INDEX(products!$A$1:$G$49, MATCH(orders!$D748,products!$A$1:$A$49,0),MATCH(orders!L$1,products!$A$1:$G$1,0))</f>
        <v>11.25</v>
      </c>
      <c r="M748" s="7">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 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5">
        <f>INDEX(products!$A$1:$G$49, MATCH(orders!$D749,products!$A$1:$A$49,0),MATCH(orders!K$1,products!$A$1:$G$1,0))</f>
        <v>0.5</v>
      </c>
      <c r="L749" s="7">
        <f>INDEX(products!$A$1:$G$49, MATCH(orders!$D749,products!$A$1:$A$49,0),MATCH(orders!L$1,products!$A$1:$G$1,0))</f>
        <v>8.73</v>
      </c>
      <c r="M749" s="7">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 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5">
        <f>INDEX(products!$A$1:$G$49, MATCH(orders!$D750,products!$A$1:$A$49,0),MATCH(orders!K$1,products!$A$1:$G$1,0))</f>
        <v>0.5</v>
      </c>
      <c r="L750" s="7">
        <f>INDEX(products!$A$1:$G$49, MATCH(orders!$D750,products!$A$1:$A$49,0),MATCH(orders!L$1,products!$A$1:$G$1,0))</f>
        <v>7.29</v>
      </c>
      <c r="M750" s="7">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 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5">
        <f>INDEX(products!$A$1:$G$49, MATCH(orders!$D751,products!$A$1:$A$49,0),MATCH(orders!K$1,products!$A$1:$G$1,0))</f>
        <v>0.2</v>
      </c>
      <c r="L751" s="7">
        <f>INDEX(products!$A$1:$G$49, MATCH(orders!$D751,products!$A$1:$A$49,0),MATCH(orders!L$1,products!$A$1:$G$1,0))</f>
        <v>2.6849999999999996</v>
      </c>
      <c r="M751" s="7">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 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5">
        <f>INDEX(products!$A$1:$G$49, MATCH(orders!$D752,products!$A$1:$A$49,0),MATCH(orders!K$1,products!$A$1:$G$1,0))</f>
        <v>0.5</v>
      </c>
      <c r="L752" s="7">
        <f>INDEX(products!$A$1:$G$49, MATCH(orders!$D752,products!$A$1:$A$49,0),MATCH(orders!L$1,products!$A$1:$G$1,0))</f>
        <v>5.97</v>
      </c>
      <c r="M752" s="7">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 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5">
        <f>INDEX(products!$A$1:$G$49, MATCH(orders!$D753,products!$A$1:$A$49,0),MATCH(orders!K$1,products!$A$1:$G$1,0))</f>
        <v>0.5</v>
      </c>
      <c r="L753" s="7">
        <f>INDEX(products!$A$1:$G$49, MATCH(orders!$D753,products!$A$1:$A$49,0),MATCH(orders!L$1,products!$A$1:$G$1,0))</f>
        <v>9.51</v>
      </c>
      <c r="M753" s="7">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 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5">
        <f>INDEX(products!$A$1:$G$49, MATCH(orders!$D754,products!$A$1:$A$49,0),MATCH(orders!K$1,products!$A$1:$G$1,0))</f>
        <v>1</v>
      </c>
      <c r="L754" s="7">
        <f>INDEX(products!$A$1:$G$49, MATCH(orders!$D754,products!$A$1:$A$49,0),MATCH(orders!L$1,products!$A$1:$G$1,0))</f>
        <v>13.75</v>
      </c>
      <c r="M754" s="7">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 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5">
        <f>INDEX(products!$A$1:$G$49, MATCH(orders!$D755,products!$A$1:$A$49,0),MATCH(orders!K$1,products!$A$1:$G$1,0))</f>
        <v>0.5</v>
      </c>
      <c r="L755" s="7">
        <f>INDEX(products!$A$1:$G$49, MATCH(orders!$D755,products!$A$1:$A$49,0),MATCH(orders!L$1,products!$A$1:$G$1,0))</f>
        <v>5.97</v>
      </c>
      <c r="M755" s="7">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 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5">
        <f>INDEX(products!$A$1:$G$49, MATCH(orders!$D756,products!$A$1:$A$49,0),MATCH(orders!K$1,products!$A$1:$G$1,0))</f>
        <v>0.2</v>
      </c>
      <c r="L756" s="7">
        <f>INDEX(products!$A$1:$G$49, MATCH(orders!$D756,products!$A$1:$A$49,0),MATCH(orders!L$1,products!$A$1:$G$1,0))</f>
        <v>2.9849999999999999</v>
      </c>
      <c r="M756" s="7">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 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5">
        <f>INDEX(products!$A$1:$G$49, MATCH(orders!$D757,products!$A$1:$A$49,0),MATCH(orders!K$1,products!$A$1:$G$1,0))</f>
        <v>0.2</v>
      </c>
      <c r="L757" s="7">
        <f>INDEX(products!$A$1:$G$49, MATCH(orders!$D757,products!$A$1:$A$49,0),MATCH(orders!L$1,products!$A$1:$G$1,0))</f>
        <v>4.7549999999999999</v>
      </c>
      <c r="M757" s="7">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 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5">
        <f>INDEX(products!$A$1:$G$49, MATCH(orders!$D758,products!$A$1:$A$49,0),MATCH(orders!K$1,products!$A$1:$G$1,0))</f>
        <v>1</v>
      </c>
      <c r="L758" s="7">
        <f>INDEX(products!$A$1:$G$49, MATCH(orders!$D758,products!$A$1:$A$49,0),MATCH(orders!L$1,products!$A$1:$G$1,0))</f>
        <v>8.9499999999999993</v>
      </c>
      <c r="M758" s="7">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 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5">
        <f>INDEX(products!$A$1:$G$49, MATCH(orders!$D759,products!$A$1:$A$49,0),MATCH(orders!K$1,products!$A$1:$G$1,0))</f>
        <v>0.5</v>
      </c>
      <c r="L759" s="7">
        <f>INDEX(products!$A$1:$G$49, MATCH(orders!$D759,products!$A$1:$A$49,0),MATCH(orders!L$1,products!$A$1:$G$1,0))</f>
        <v>5.97</v>
      </c>
      <c r="M759" s="7">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 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5">
        <f>INDEX(products!$A$1:$G$49, MATCH(orders!$D760,products!$A$1:$A$49,0),MATCH(orders!K$1,products!$A$1:$G$1,0))</f>
        <v>1</v>
      </c>
      <c r="L760" s="7">
        <f>INDEX(products!$A$1:$G$49, MATCH(orders!$D760,products!$A$1:$A$49,0),MATCH(orders!L$1,products!$A$1:$G$1,0))</f>
        <v>8.9499999999999993</v>
      </c>
      <c r="M760" s="7">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 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5">
        <f>INDEX(products!$A$1:$G$49, MATCH(orders!$D761,products!$A$1:$A$49,0),MATCH(orders!K$1,products!$A$1:$G$1,0))</f>
        <v>2.5</v>
      </c>
      <c r="L761" s="7">
        <f>INDEX(products!$A$1:$G$49, MATCH(orders!$D761,products!$A$1:$A$49,0),MATCH(orders!L$1,products!$A$1:$G$1,0))</f>
        <v>29.784999999999997</v>
      </c>
      <c r="M761" s="7">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 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5">
        <f>INDEX(products!$A$1:$G$49, MATCH(orders!$D762,products!$A$1:$A$49,0),MATCH(orders!K$1,products!$A$1:$G$1,0))</f>
        <v>0.5</v>
      </c>
      <c r="L762" s="7">
        <f>INDEX(products!$A$1:$G$49, MATCH(orders!$D762,products!$A$1:$A$49,0),MATCH(orders!L$1,products!$A$1:$G$1,0))</f>
        <v>8.91</v>
      </c>
      <c r="M762" s="7">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 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5">
        <f>INDEX(products!$A$1:$G$49, MATCH(orders!$D763,products!$A$1:$A$49,0),MATCH(orders!K$1,products!$A$1:$G$1,0))</f>
        <v>1</v>
      </c>
      <c r="L763" s="7">
        <f>INDEX(products!$A$1:$G$49, MATCH(orders!$D763,products!$A$1:$A$49,0),MATCH(orders!L$1,products!$A$1:$G$1,0))</f>
        <v>14.85</v>
      </c>
      <c r="M763" s="7">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 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5">
        <f>INDEX(products!$A$1:$G$49, MATCH(orders!$D764,products!$A$1:$A$49,0),MATCH(orders!K$1,products!$A$1:$G$1,0))</f>
        <v>0.5</v>
      </c>
      <c r="L764" s="7">
        <f>INDEX(products!$A$1:$G$49, MATCH(orders!$D764,products!$A$1:$A$49,0),MATCH(orders!L$1,products!$A$1:$G$1,0))</f>
        <v>8.73</v>
      </c>
      <c r="M764" s="7">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 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5">
        <f>INDEX(products!$A$1:$G$49, MATCH(orders!$D765,products!$A$1:$A$49,0),MATCH(orders!K$1,products!$A$1:$G$1,0))</f>
        <v>0.5</v>
      </c>
      <c r="L765" s="7">
        <f>INDEX(products!$A$1:$G$49, MATCH(orders!$D765,products!$A$1:$A$49,0),MATCH(orders!L$1,products!$A$1:$G$1,0))</f>
        <v>7.77</v>
      </c>
      <c r="M765" s="7">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 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5">
        <f>INDEX(products!$A$1:$G$49, MATCH(orders!$D766,products!$A$1:$A$49,0),MATCH(orders!K$1,products!$A$1:$G$1,0))</f>
        <v>2.5</v>
      </c>
      <c r="L766" s="7">
        <f>INDEX(products!$A$1:$G$49, MATCH(orders!$D766,products!$A$1:$A$49,0),MATCH(orders!L$1,products!$A$1:$G$1,0))</f>
        <v>29.784999999999997</v>
      </c>
      <c r="M766" s="7">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 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5">
        <f>INDEX(products!$A$1:$G$49, MATCH(orders!$D767,products!$A$1:$A$49,0),MATCH(orders!K$1,products!$A$1:$G$1,0))</f>
        <v>1</v>
      </c>
      <c r="L767" s="7">
        <f>INDEX(products!$A$1:$G$49, MATCH(orders!$D767,products!$A$1:$A$49,0),MATCH(orders!L$1,products!$A$1:$G$1,0))</f>
        <v>9.9499999999999993</v>
      </c>
      <c r="M767" s="7">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 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5">
        <f>INDEX(products!$A$1:$G$49, MATCH(orders!$D768,products!$A$1:$A$49,0),MATCH(orders!K$1,products!$A$1:$G$1,0))</f>
        <v>0.5</v>
      </c>
      <c r="L768" s="7">
        <f>INDEX(products!$A$1:$G$49, MATCH(orders!$D768,products!$A$1:$A$49,0),MATCH(orders!L$1,products!$A$1:$G$1,0))</f>
        <v>7.77</v>
      </c>
      <c r="M768" s="7">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 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5">
        <f>INDEX(products!$A$1:$G$49, MATCH(orders!$D769,products!$A$1:$A$49,0),MATCH(orders!K$1,products!$A$1:$G$1,0))</f>
        <v>2.5</v>
      </c>
      <c r="L769" s="7">
        <f>INDEX(products!$A$1:$G$49, MATCH(orders!$D769,products!$A$1:$A$49,0),MATCH(orders!L$1,products!$A$1:$G$1,0))</f>
        <v>29.784999999999997</v>
      </c>
      <c r="M769" s="7">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 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5">
        <f>INDEX(products!$A$1:$G$49, MATCH(orders!$D770,products!$A$1:$A$49,0),MATCH(orders!K$1,products!$A$1:$G$1,0))</f>
        <v>1</v>
      </c>
      <c r="L770" s="7">
        <f>INDEX(products!$A$1:$G$49, MATCH(orders!$D770,products!$A$1:$A$49,0),MATCH(orders!L$1,products!$A$1:$G$1,0))</f>
        <v>11.95</v>
      </c>
      <c r="M770" s="7">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 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5">
        <f>INDEX(products!$A$1:$G$49, MATCH(orders!$D771,products!$A$1:$A$49,0),MATCH(orders!K$1,products!$A$1:$G$1,0))</f>
        <v>2.5</v>
      </c>
      <c r="L771" s="7">
        <f>INDEX(products!$A$1:$G$49, MATCH(orders!$D771,products!$A$1:$A$49,0),MATCH(orders!L$1,products!$A$1:$G$1,0))</f>
        <v>22.884999999999998</v>
      </c>
      <c r="M771" s="7">
        <f t="shared" ref="M771:M834" si="36">L771*E771</f>
        <v>137.31</v>
      </c>
      <c r="N771" t="str">
        <f t="shared" ref="N771:N834" si="37">IF(I771="Rob","Robusta",IF(I771="Exc","Excelsa", IF(I771="Ara","Arabica",IF(I771="Lib","Liberica",""))))</f>
        <v>Robusta</v>
      </c>
      <c r="O771" t="str">
        <f t="shared" ref="O771:O834" si="38">IF(J771="M","Medium", IF(J771="L","Light", 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 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5">
        <f>INDEX(products!$A$1:$G$49, MATCH(orders!$D772,products!$A$1:$A$49,0),MATCH(orders!K$1,products!$A$1:$G$1,0))</f>
        <v>1</v>
      </c>
      <c r="L772" s="7">
        <f>INDEX(products!$A$1:$G$49, MATCH(orders!$D772,products!$A$1:$A$49,0),MATCH(orders!L$1,products!$A$1:$G$1,0))</f>
        <v>9.9499999999999993</v>
      </c>
      <c r="M772" s="7">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 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5">
        <f>INDEX(products!$A$1:$G$49, MATCH(orders!$D773,products!$A$1:$A$49,0),MATCH(orders!K$1,products!$A$1:$G$1,0))</f>
        <v>0.5</v>
      </c>
      <c r="L773" s="7">
        <f>INDEX(products!$A$1:$G$49, MATCH(orders!$D773,products!$A$1:$A$49,0),MATCH(orders!L$1,products!$A$1:$G$1,0))</f>
        <v>7.169999999999999</v>
      </c>
      <c r="M773" s="7">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 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5">
        <f>INDEX(products!$A$1:$G$49, MATCH(orders!$D774,products!$A$1:$A$49,0),MATCH(orders!K$1,products!$A$1:$G$1,0))</f>
        <v>1</v>
      </c>
      <c r="L774" s="7">
        <f>INDEX(products!$A$1:$G$49, MATCH(orders!$D774,products!$A$1:$A$49,0),MATCH(orders!L$1,products!$A$1:$G$1,0))</f>
        <v>13.75</v>
      </c>
      <c r="M774" s="7">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 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5">
        <f>INDEX(products!$A$1:$G$49, MATCH(orders!$D775,products!$A$1:$A$49,0),MATCH(orders!K$1,products!$A$1:$G$1,0))</f>
        <v>0.2</v>
      </c>
      <c r="L775" s="7">
        <f>INDEX(products!$A$1:$G$49, MATCH(orders!$D775,products!$A$1:$A$49,0),MATCH(orders!L$1,products!$A$1:$G$1,0))</f>
        <v>4.3650000000000002</v>
      </c>
      <c r="M775" s="7">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 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5">
        <f>INDEX(products!$A$1:$G$49, MATCH(orders!$D776,products!$A$1:$A$49,0),MATCH(orders!K$1,products!$A$1:$G$1,0))</f>
        <v>1</v>
      </c>
      <c r="L776" s="7">
        <f>INDEX(products!$A$1:$G$49, MATCH(orders!$D776,products!$A$1:$A$49,0),MATCH(orders!L$1,products!$A$1:$G$1,0))</f>
        <v>9.9499999999999993</v>
      </c>
      <c r="M776" s="7">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 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5">
        <f>INDEX(products!$A$1:$G$49, MATCH(orders!$D777,products!$A$1:$A$49,0),MATCH(orders!K$1,products!$A$1:$G$1,0))</f>
        <v>0.5</v>
      </c>
      <c r="L777" s="7">
        <f>INDEX(products!$A$1:$G$49, MATCH(orders!$D777,products!$A$1:$A$49,0),MATCH(orders!L$1,products!$A$1:$G$1,0))</f>
        <v>8.91</v>
      </c>
      <c r="M777" s="7">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 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5">
        <f>INDEX(products!$A$1:$G$49, MATCH(orders!$D778,products!$A$1:$A$49,0),MATCH(orders!K$1,products!$A$1:$G$1,0))</f>
        <v>0.5</v>
      </c>
      <c r="L778" s="7">
        <f>INDEX(products!$A$1:$G$49, MATCH(orders!$D778,products!$A$1:$A$49,0),MATCH(orders!L$1,products!$A$1:$G$1,0))</f>
        <v>6.75</v>
      </c>
      <c r="M778" s="7">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 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5">
        <f>INDEX(products!$A$1:$G$49, MATCH(orders!$D779,products!$A$1:$A$49,0),MATCH(orders!K$1,products!$A$1:$G$1,0))</f>
        <v>2.5</v>
      </c>
      <c r="L779" s="7">
        <f>INDEX(products!$A$1:$G$49, MATCH(orders!$D779,products!$A$1:$A$49,0),MATCH(orders!L$1,products!$A$1:$G$1,0))</f>
        <v>29.784999999999997</v>
      </c>
      <c r="M779" s="7">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 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5">
        <f>INDEX(products!$A$1:$G$49, MATCH(orders!$D780,products!$A$1:$A$49,0),MATCH(orders!K$1,products!$A$1:$G$1,0))</f>
        <v>0.5</v>
      </c>
      <c r="L780" s="7">
        <f>INDEX(products!$A$1:$G$49, MATCH(orders!$D780,products!$A$1:$A$49,0),MATCH(orders!L$1,products!$A$1:$G$1,0))</f>
        <v>9.51</v>
      </c>
      <c r="M780" s="7">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 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5">
        <f>INDEX(products!$A$1:$G$49, MATCH(orders!$D781,products!$A$1:$A$49,0),MATCH(orders!K$1,products!$A$1:$G$1,0))</f>
        <v>1</v>
      </c>
      <c r="L781" s="7">
        <f>INDEX(products!$A$1:$G$49, MATCH(orders!$D781,products!$A$1:$A$49,0),MATCH(orders!L$1,products!$A$1:$G$1,0))</f>
        <v>12.95</v>
      </c>
      <c r="M781" s="7">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 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5">
        <f>INDEX(products!$A$1:$G$49, MATCH(orders!$D782,products!$A$1:$A$49,0),MATCH(orders!K$1,products!$A$1:$G$1,0))</f>
        <v>1</v>
      </c>
      <c r="L782" s="7">
        <f>INDEX(products!$A$1:$G$49, MATCH(orders!$D782,products!$A$1:$A$49,0),MATCH(orders!L$1,products!$A$1:$G$1,0))</f>
        <v>13.75</v>
      </c>
      <c r="M782" s="7">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 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5">
        <f>INDEX(products!$A$1:$G$49, MATCH(orders!$D783,products!$A$1:$A$49,0),MATCH(orders!K$1,products!$A$1:$G$1,0))</f>
        <v>2.5</v>
      </c>
      <c r="L783" s="7">
        <f>INDEX(products!$A$1:$G$49, MATCH(orders!$D783,products!$A$1:$A$49,0),MATCH(orders!L$1,products!$A$1:$G$1,0))</f>
        <v>36.454999999999998</v>
      </c>
      <c r="M783" s="7">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 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5">
        <f>INDEX(products!$A$1:$G$49, MATCH(orders!$D784,products!$A$1:$A$49,0),MATCH(orders!K$1,products!$A$1:$G$1,0))</f>
        <v>0.2</v>
      </c>
      <c r="L784" s="7">
        <f>INDEX(products!$A$1:$G$49, MATCH(orders!$D784,products!$A$1:$A$49,0),MATCH(orders!L$1,products!$A$1:$G$1,0))</f>
        <v>4.4550000000000001</v>
      </c>
      <c r="M784" s="7">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 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5">
        <f>INDEX(products!$A$1:$G$49, MATCH(orders!$D785,products!$A$1:$A$49,0),MATCH(orders!K$1,products!$A$1:$G$1,0))</f>
        <v>0.5</v>
      </c>
      <c r="L785" s="7">
        <f>INDEX(products!$A$1:$G$49, MATCH(orders!$D785,products!$A$1:$A$49,0),MATCH(orders!L$1,products!$A$1:$G$1,0))</f>
        <v>8.73</v>
      </c>
      <c r="M785" s="7">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 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5">
        <f>INDEX(products!$A$1:$G$49, MATCH(orders!$D786,products!$A$1:$A$49,0),MATCH(orders!K$1,products!$A$1:$G$1,0))</f>
        <v>1</v>
      </c>
      <c r="L786" s="7">
        <f>INDEX(products!$A$1:$G$49, MATCH(orders!$D786,products!$A$1:$A$49,0),MATCH(orders!L$1,products!$A$1:$G$1,0))</f>
        <v>15.85</v>
      </c>
      <c r="M786" s="7">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 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5">
        <f>INDEX(products!$A$1:$G$49, MATCH(orders!$D787,products!$A$1:$A$49,0),MATCH(orders!K$1,products!$A$1:$G$1,0))</f>
        <v>2.5</v>
      </c>
      <c r="L787" s="7">
        <f>INDEX(products!$A$1:$G$49, MATCH(orders!$D787,products!$A$1:$A$49,0),MATCH(orders!L$1,products!$A$1:$G$1,0))</f>
        <v>22.884999999999998</v>
      </c>
      <c r="M787" s="7">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 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5">
        <f>INDEX(products!$A$1:$G$49, MATCH(orders!$D788,products!$A$1:$A$49,0),MATCH(orders!K$1,products!$A$1:$G$1,0))</f>
        <v>2.5</v>
      </c>
      <c r="L788" s="7">
        <f>INDEX(products!$A$1:$G$49, MATCH(orders!$D788,products!$A$1:$A$49,0),MATCH(orders!L$1,products!$A$1:$G$1,0))</f>
        <v>27.945</v>
      </c>
      <c r="M788" s="7">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 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5">
        <f>INDEX(products!$A$1:$G$49, MATCH(orders!$D789,products!$A$1:$A$49,0),MATCH(orders!K$1,products!$A$1:$G$1,0))</f>
        <v>1</v>
      </c>
      <c r="L789" s="7">
        <f>INDEX(products!$A$1:$G$49, MATCH(orders!$D789,products!$A$1:$A$49,0),MATCH(orders!L$1,products!$A$1:$G$1,0))</f>
        <v>13.75</v>
      </c>
      <c r="M789" s="7">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 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5">
        <f>INDEX(products!$A$1:$G$49, MATCH(orders!$D790,products!$A$1:$A$49,0),MATCH(orders!K$1,products!$A$1:$G$1,0))</f>
        <v>2.5</v>
      </c>
      <c r="L790" s="7">
        <f>INDEX(products!$A$1:$G$49, MATCH(orders!$D790,products!$A$1:$A$49,0),MATCH(orders!L$1,products!$A$1:$G$1,0))</f>
        <v>22.884999999999998</v>
      </c>
      <c r="M790" s="7">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 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5">
        <f>INDEX(products!$A$1:$G$49, MATCH(orders!$D791,products!$A$1:$A$49,0),MATCH(orders!K$1,products!$A$1:$G$1,0))</f>
        <v>1</v>
      </c>
      <c r="L791" s="7">
        <f>INDEX(products!$A$1:$G$49, MATCH(orders!$D791,products!$A$1:$A$49,0),MATCH(orders!L$1,products!$A$1:$G$1,0))</f>
        <v>12.95</v>
      </c>
      <c r="M791" s="7">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 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5">
        <f>INDEX(products!$A$1:$G$49, MATCH(orders!$D792,products!$A$1:$A$49,0),MATCH(orders!K$1,products!$A$1:$G$1,0))</f>
        <v>0.5</v>
      </c>
      <c r="L792" s="7">
        <f>INDEX(products!$A$1:$G$49, MATCH(orders!$D792,products!$A$1:$A$49,0),MATCH(orders!L$1,products!$A$1:$G$1,0))</f>
        <v>7.77</v>
      </c>
      <c r="M792" s="7">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 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5">
        <f>INDEX(products!$A$1:$G$49, MATCH(orders!$D793,products!$A$1:$A$49,0),MATCH(orders!K$1,products!$A$1:$G$1,0))</f>
        <v>0.2</v>
      </c>
      <c r="L793" s="7">
        <f>INDEX(products!$A$1:$G$49, MATCH(orders!$D793,products!$A$1:$A$49,0),MATCH(orders!L$1,products!$A$1:$G$1,0))</f>
        <v>4.7549999999999999</v>
      </c>
      <c r="M793" s="7">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 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5">
        <f>INDEX(products!$A$1:$G$49, MATCH(orders!$D794,products!$A$1:$A$49,0),MATCH(orders!K$1,products!$A$1:$G$1,0))</f>
        <v>0.5</v>
      </c>
      <c r="L794" s="7">
        <f>INDEX(products!$A$1:$G$49, MATCH(orders!$D794,products!$A$1:$A$49,0),MATCH(orders!L$1,products!$A$1:$G$1,0))</f>
        <v>8.73</v>
      </c>
      <c r="M794" s="7">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 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5">
        <f>INDEX(products!$A$1:$G$49, MATCH(orders!$D795,products!$A$1:$A$49,0),MATCH(orders!K$1,products!$A$1:$G$1,0))</f>
        <v>0.2</v>
      </c>
      <c r="L795" s="7">
        <f>INDEX(products!$A$1:$G$49, MATCH(orders!$D795,products!$A$1:$A$49,0),MATCH(orders!L$1,products!$A$1:$G$1,0))</f>
        <v>3.5849999999999995</v>
      </c>
      <c r="M795" s="7">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 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5">
        <f>INDEX(products!$A$1:$G$49, MATCH(orders!$D796,products!$A$1:$A$49,0),MATCH(orders!K$1,products!$A$1:$G$1,0))</f>
        <v>2.5</v>
      </c>
      <c r="L796" s="7">
        <f>INDEX(products!$A$1:$G$49, MATCH(orders!$D796,products!$A$1:$A$49,0),MATCH(orders!L$1,products!$A$1:$G$1,0))</f>
        <v>29.784999999999997</v>
      </c>
      <c r="M796" s="7">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 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5">
        <f>INDEX(products!$A$1:$G$49, MATCH(orders!$D797,products!$A$1:$A$49,0),MATCH(orders!K$1,products!$A$1:$G$1,0))</f>
        <v>0.5</v>
      </c>
      <c r="L797" s="7">
        <f>INDEX(products!$A$1:$G$49, MATCH(orders!$D797,products!$A$1:$A$49,0),MATCH(orders!L$1,products!$A$1:$G$1,0))</f>
        <v>7.169999999999999</v>
      </c>
      <c r="M797" s="7">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 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5">
        <f>INDEX(products!$A$1:$G$49, MATCH(orders!$D798,products!$A$1:$A$49,0),MATCH(orders!K$1,products!$A$1:$G$1,0))</f>
        <v>0.5</v>
      </c>
      <c r="L798" s="7">
        <f>INDEX(products!$A$1:$G$49, MATCH(orders!$D798,products!$A$1:$A$49,0),MATCH(orders!L$1,products!$A$1:$G$1,0))</f>
        <v>9.51</v>
      </c>
      <c r="M798" s="7">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 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5">
        <f>INDEX(products!$A$1:$G$49, MATCH(orders!$D799,products!$A$1:$A$49,0),MATCH(orders!K$1,products!$A$1:$G$1,0))</f>
        <v>0.5</v>
      </c>
      <c r="L799" s="7">
        <f>INDEX(products!$A$1:$G$49, MATCH(orders!$D799,products!$A$1:$A$49,0),MATCH(orders!L$1,products!$A$1:$G$1,0))</f>
        <v>7.77</v>
      </c>
      <c r="M799" s="7">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 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5">
        <f>INDEX(products!$A$1:$G$49, MATCH(orders!$D800,products!$A$1:$A$49,0),MATCH(orders!K$1,products!$A$1:$G$1,0))</f>
        <v>0.2</v>
      </c>
      <c r="L800" s="7">
        <f>INDEX(products!$A$1:$G$49, MATCH(orders!$D800,products!$A$1:$A$49,0),MATCH(orders!L$1,products!$A$1:$G$1,0))</f>
        <v>2.6849999999999996</v>
      </c>
      <c r="M800" s="7">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 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5">
        <f>INDEX(products!$A$1:$G$49, MATCH(orders!$D801,products!$A$1:$A$49,0),MATCH(orders!K$1,products!$A$1:$G$1,0))</f>
        <v>1</v>
      </c>
      <c r="L801" s="7">
        <f>INDEX(products!$A$1:$G$49, MATCH(orders!$D801,products!$A$1:$A$49,0),MATCH(orders!L$1,products!$A$1:$G$1,0))</f>
        <v>12.15</v>
      </c>
      <c r="M801" s="7">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 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5">
        <f>INDEX(products!$A$1:$G$49, MATCH(orders!$D802,products!$A$1:$A$49,0),MATCH(orders!K$1,products!$A$1:$G$1,0))</f>
        <v>0.2</v>
      </c>
      <c r="L802" s="7">
        <f>INDEX(products!$A$1:$G$49, MATCH(orders!$D802,products!$A$1:$A$49,0),MATCH(orders!L$1,products!$A$1:$G$1,0))</f>
        <v>2.6849999999999996</v>
      </c>
      <c r="M802" s="7">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 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5">
        <f>INDEX(products!$A$1:$G$49, MATCH(orders!$D803,products!$A$1:$A$49,0),MATCH(orders!K$1,products!$A$1:$G$1,0))</f>
        <v>2.5</v>
      </c>
      <c r="L803" s="7">
        <f>INDEX(products!$A$1:$G$49, MATCH(orders!$D803,products!$A$1:$A$49,0),MATCH(orders!L$1,products!$A$1:$G$1,0))</f>
        <v>20.584999999999997</v>
      </c>
      <c r="M803" s="7">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 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5">
        <f>INDEX(products!$A$1:$G$49, MATCH(orders!$D804,products!$A$1:$A$49,0),MATCH(orders!K$1,products!$A$1:$G$1,0))</f>
        <v>0.2</v>
      </c>
      <c r="L804" s="7">
        <f>INDEX(products!$A$1:$G$49, MATCH(orders!$D804,products!$A$1:$A$49,0),MATCH(orders!L$1,products!$A$1:$G$1,0))</f>
        <v>2.6849999999999996</v>
      </c>
      <c r="M804" s="7">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 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5">
        <f>INDEX(products!$A$1:$G$49, MATCH(orders!$D805,products!$A$1:$A$49,0),MATCH(orders!K$1,products!$A$1:$G$1,0))</f>
        <v>2.5</v>
      </c>
      <c r="L805" s="7">
        <f>INDEX(products!$A$1:$G$49, MATCH(orders!$D805,products!$A$1:$A$49,0),MATCH(orders!L$1,products!$A$1:$G$1,0))</f>
        <v>31.624999999999996</v>
      </c>
      <c r="M805" s="7">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 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5">
        <f>INDEX(products!$A$1:$G$49, MATCH(orders!$D806,products!$A$1:$A$49,0),MATCH(orders!K$1,products!$A$1:$G$1,0))</f>
        <v>1</v>
      </c>
      <c r="L806" s="7">
        <f>INDEX(products!$A$1:$G$49, MATCH(orders!$D806,products!$A$1:$A$49,0),MATCH(orders!L$1,products!$A$1:$G$1,0))</f>
        <v>11.95</v>
      </c>
      <c r="M806" s="7">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 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5">
        <f>INDEX(products!$A$1:$G$49, MATCH(orders!$D807,products!$A$1:$A$49,0),MATCH(orders!K$1,products!$A$1:$G$1,0))</f>
        <v>0.5</v>
      </c>
      <c r="L807" s="7">
        <f>INDEX(products!$A$1:$G$49, MATCH(orders!$D807,products!$A$1:$A$49,0),MATCH(orders!L$1,products!$A$1:$G$1,0))</f>
        <v>5.97</v>
      </c>
      <c r="M807" s="7">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 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5">
        <f>INDEX(products!$A$1:$G$49, MATCH(orders!$D808,products!$A$1:$A$49,0),MATCH(orders!K$1,products!$A$1:$G$1,0))</f>
        <v>0.2</v>
      </c>
      <c r="L808" s="7">
        <f>INDEX(products!$A$1:$G$49, MATCH(orders!$D808,products!$A$1:$A$49,0),MATCH(orders!L$1,products!$A$1:$G$1,0))</f>
        <v>3.8849999999999998</v>
      </c>
      <c r="M808" s="7">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 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5">
        <f>INDEX(products!$A$1:$G$49, MATCH(orders!$D809,products!$A$1:$A$49,0),MATCH(orders!K$1,products!$A$1:$G$1,0))</f>
        <v>0.5</v>
      </c>
      <c r="L809" s="7">
        <f>INDEX(products!$A$1:$G$49, MATCH(orders!$D809,products!$A$1:$A$49,0),MATCH(orders!L$1,products!$A$1:$G$1,0))</f>
        <v>7.77</v>
      </c>
      <c r="M809" s="7">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 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5">
        <f>INDEX(products!$A$1:$G$49, MATCH(orders!$D810,products!$A$1:$A$49,0),MATCH(orders!K$1,products!$A$1:$G$1,0))</f>
        <v>2.5</v>
      </c>
      <c r="L810" s="7">
        <f>INDEX(products!$A$1:$G$49, MATCH(orders!$D810,products!$A$1:$A$49,0),MATCH(orders!L$1,products!$A$1:$G$1,0))</f>
        <v>27.484999999999996</v>
      </c>
      <c r="M810" s="7">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 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5">
        <f>INDEX(products!$A$1:$G$49, MATCH(orders!$D811,products!$A$1:$A$49,0),MATCH(orders!K$1,products!$A$1:$G$1,0))</f>
        <v>0.2</v>
      </c>
      <c r="L811" s="7">
        <f>INDEX(products!$A$1:$G$49, MATCH(orders!$D811,products!$A$1:$A$49,0),MATCH(orders!L$1,products!$A$1:$G$1,0))</f>
        <v>2.6849999999999996</v>
      </c>
      <c r="M811" s="7">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 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5">
        <f>INDEX(products!$A$1:$G$49, MATCH(orders!$D812,products!$A$1:$A$49,0),MATCH(orders!K$1,products!$A$1:$G$1,0))</f>
        <v>0.5</v>
      </c>
      <c r="L812" s="7">
        <f>INDEX(products!$A$1:$G$49, MATCH(orders!$D812,products!$A$1:$A$49,0),MATCH(orders!L$1,products!$A$1:$G$1,0))</f>
        <v>9.51</v>
      </c>
      <c r="M812" s="7">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 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5">
        <f>INDEX(products!$A$1:$G$49, MATCH(orders!$D813,products!$A$1:$A$49,0),MATCH(orders!K$1,products!$A$1:$G$1,0))</f>
        <v>1</v>
      </c>
      <c r="L813" s="7">
        <f>INDEX(products!$A$1:$G$49, MATCH(orders!$D813,products!$A$1:$A$49,0),MATCH(orders!L$1,products!$A$1:$G$1,0))</f>
        <v>11.25</v>
      </c>
      <c r="M813" s="7">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 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5">
        <f>INDEX(products!$A$1:$G$49, MATCH(orders!$D814,products!$A$1:$A$49,0),MATCH(orders!K$1,products!$A$1:$G$1,0))</f>
        <v>2.5</v>
      </c>
      <c r="L814" s="7">
        <f>INDEX(products!$A$1:$G$49, MATCH(orders!$D814,products!$A$1:$A$49,0),MATCH(orders!L$1,products!$A$1:$G$1,0))</f>
        <v>29.784999999999997</v>
      </c>
      <c r="M814" s="7">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 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5">
        <f>INDEX(products!$A$1:$G$49, MATCH(orders!$D815,products!$A$1:$A$49,0),MATCH(orders!K$1,products!$A$1:$G$1,0))</f>
        <v>2.5</v>
      </c>
      <c r="L815" s="7">
        <f>INDEX(products!$A$1:$G$49, MATCH(orders!$D815,products!$A$1:$A$49,0),MATCH(orders!L$1,products!$A$1:$G$1,0))</f>
        <v>31.624999999999996</v>
      </c>
      <c r="M815" s="7">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 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5">
        <f>INDEX(products!$A$1:$G$49, MATCH(orders!$D816,products!$A$1:$A$49,0),MATCH(orders!K$1,products!$A$1:$G$1,0))</f>
        <v>0.2</v>
      </c>
      <c r="L816" s="7">
        <f>INDEX(products!$A$1:$G$49, MATCH(orders!$D816,products!$A$1:$A$49,0),MATCH(orders!L$1,products!$A$1:$G$1,0))</f>
        <v>4.4550000000000001</v>
      </c>
      <c r="M816" s="7">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 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5">
        <f>INDEX(products!$A$1:$G$49, MATCH(orders!$D817,products!$A$1:$A$49,0),MATCH(orders!K$1,products!$A$1:$G$1,0))</f>
        <v>0.5</v>
      </c>
      <c r="L817" s="7">
        <f>INDEX(products!$A$1:$G$49, MATCH(orders!$D817,products!$A$1:$A$49,0),MATCH(orders!L$1,products!$A$1:$G$1,0))</f>
        <v>5.97</v>
      </c>
      <c r="M817" s="7">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 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5">
        <f>INDEX(products!$A$1:$G$49, MATCH(orders!$D818,products!$A$1:$A$49,0),MATCH(orders!K$1,products!$A$1:$G$1,0))</f>
        <v>0.5</v>
      </c>
      <c r="L818" s="7">
        <f>INDEX(products!$A$1:$G$49, MATCH(orders!$D818,products!$A$1:$A$49,0),MATCH(orders!L$1,products!$A$1:$G$1,0))</f>
        <v>9.51</v>
      </c>
      <c r="M818" s="7">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 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5">
        <f>INDEX(products!$A$1:$G$49, MATCH(orders!$D819,products!$A$1:$A$49,0),MATCH(orders!K$1,products!$A$1:$G$1,0))</f>
        <v>0.5</v>
      </c>
      <c r="L819" s="7">
        <f>INDEX(products!$A$1:$G$49, MATCH(orders!$D819,products!$A$1:$A$49,0),MATCH(orders!L$1,products!$A$1:$G$1,0))</f>
        <v>7.77</v>
      </c>
      <c r="M819" s="7">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 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5">
        <f>INDEX(products!$A$1:$G$49, MATCH(orders!$D820,products!$A$1:$A$49,0),MATCH(orders!K$1,products!$A$1:$G$1,0))</f>
        <v>1</v>
      </c>
      <c r="L820" s="7">
        <f>INDEX(products!$A$1:$G$49, MATCH(orders!$D820,products!$A$1:$A$49,0),MATCH(orders!L$1,products!$A$1:$G$1,0))</f>
        <v>15.85</v>
      </c>
      <c r="M820" s="7">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 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5">
        <f>INDEX(products!$A$1:$G$49, MATCH(orders!$D821,products!$A$1:$A$49,0),MATCH(orders!K$1,products!$A$1:$G$1,0))</f>
        <v>0.2</v>
      </c>
      <c r="L821" s="7">
        <f>INDEX(products!$A$1:$G$49, MATCH(orders!$D821,products!$A$1:$A$49,0),MATCH(orders!L$1,products!$A$1:$G$1,0))</f>
        <v>4.7549999999999999</v>
      </c>
      <c r="M821" s="7">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 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5">
        <f>INDEX(products!$A$1:$G$49, MATCH(orders!$D822,products!$A$1:$A$49,0),MATCH(orders!K$1,products!$A$1:$G$1,0))</f>
        <v>1</v>
      </c>
      <c r="L822" s="7">
        <f>INDEX(products!$A$1:$G$49, MATCH(orders!$D822,products!$A$1:$A$49,0),MATCH(orders!L$1,products!$A$1:$G$1,0))</f>
        <v>13.75</v>
      </c>
      <c r="M822" s="7">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 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5">
        <f>INDEX(products!$A$1:$G$49, MATCH(orders!$D823,products!$A$1:$A$49,0),MATCH(orders!K$1,products!$A$1:$G$1,0))</f>
        <v>0.5</v>
      </c>
      <c r="L823" s="7">
        <f>INDEX(products!$A$1:$G$49, MATCH(orders!$D823,products!$A$1:$A$49,0),MATCH(orders!L$1,products!$A$1:$G$1,0))</f>
        <v>5.3699999999999992</v>
      </c>
      <c r="M823" s="7">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 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5">
        <f>INDEX(products!$A$1:$G$49, MATCH(orders!$D824,products!$A$1:$A$49,0),MATCH(orders!K$1,products!$A$1:$G$1,0))</f>
        <v>2.5</v>
      </c>
      <c r="L824" s="7">
        <f>INDEX(products!$A$1:$G$49, MATCH(orders!$D824,products!$A$1:$A$49,0),MATCH(orders!L$1,products!$A$1:$G$1,0))</f>
        <v>34.154999999999994</v>
      </c>
      <c r="M824" s="7">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 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5">
        <f>INDEX(products!$A$1:$G$49, MATCH(orders!$D825,products!$A$1:$A$49,0),MATCH(orders!K$1,products!$A$1:$G$1,0))</f>
        <v>1</v>
      </c>
      <c r="L825" s="7">
        <f>INDEX(products!$A$1:$G$49, MATCH(orders!$D825,products!$A$1:$A$49,0),MATCH(orders!L$1,products!$A$1:$G$1,0))</f>
        <v>15.85</v>
      </c>
      <c r="M825" s="7">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 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5">
        <f>INDEX(products!$A$1:$G$49, MATCH(orders!$D826,products!$A$1:$A$49,0),MATCH(orders!K$1,products!$A$1:$G$1,0))</f>
        <v>0.2</v>
      </c>
      <c r="L826" s="7">
        <f>INDEX(products!$A$1:$G$49, MATCH(orders!$D826,products!$A$1:$A$49,0),MATCH(orders!L$1,products!$A$1:$G$1,0))</f>
        <v>3.375</v>
      </c>
      <c r="M826" s="7">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 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5">
        <f>INDEX(products!$A$1:$G$49, MATCH(orders!$D827,products!$A$1:$A$49,0),MATCH(orders!K$1,products!$A$1:$G$1,0))</f>
        <v>1</v>
      </c>
      <c r="L827" s="7">
        <f>INDEX(products!$A$1:$G$49, MATCH(orders!$D827,products!$A$1:$A$49,0),MATCH(orders!L$1,products!$A$1:$G$1,0))</f>
        <v>9.9499999999999993</v>
      </c>
      <c r="M827" s="7">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 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5">
        <f>INDEX(products!$A$1:$G$49, MATCH(orders!$D828,products!$A$1:$A$49,0),MATCH(orders!K$1,products!$A$1:$G$1,0))</f>
        <v>0.5</v>
      </c>
      <c r="L828" s="7">
        <f>INDEX(products!$A$1:$G$49, MATCH(orders!$D828,products!$A$1:$A$49,0),MATCH(orders!L$1,products!$A$1:$G$1,0))</f>
        <v>8.25</v>
      </c>
      <c r="M828" s="7">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 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5">
        <f>INDEX(products!$A$1:$G$49, MATCH(orders!$D829,products!$A$1:$A$49,0),MATCH(orders!K$1,products!$A$1:$G$1,0))</f>
        <v>0.2</v>
      </c>
      <c r="L829" s="7">
        <f>INDEX(products!$A$1:$G$49, MATCH(orders!$D829,products!$A$1:$A$49,0),MATCH(orders!L$1,products!$A$1:$G$1,0))</f>
        <v>4.125</v>
      </c>
      <c r="M829" s="7">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 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5">
        <f>INDEX(products!$A$1:$G$49, MATCH(orders!$D830,products!$A$1:$A$49,0),MATCH(orders!K$1,products!$A$1:$G$1,0))</f>
        <v>2.5</v>
      </c>
      <c r="L830" s="7">
        <f>INDEX(products!$A$1:$G$49, MATCH(orders!$D830,products!$A$1:$A$49,0),MATCH(orders!L$1,products!$A$1:$G$1,0))</f>
        <v>22.884999999999998</v>
      </c>
      <c r="M830" s="7">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 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5">
        <f>INDEX(products!$A$1:$G$49, MATCH(orders!$D831,products!$A$1:$A$49,0),MATCH(orders!K$1,products!$A$1:$G$1,0))</f>
        <v>0.2</v>
      </c>
      <c r="L831" s="7">
        <f>INDEX(products!$A$1:$G$49, MATCH(orders!$D831,products!$A$1:$A$49,0),MATCH(orders!L$1,products!$A$1:$G$1,0))</f>
        <v>2.9849999999999999</v>
      </c>
      <c r="M831" s="7">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 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5">
        <f>INDEX(products!$A$1:$G$49, MATCH(orders!$D832,products!$A$1:$A$49,0),MATCH(orders!K$1,products!$A$1:$G$1,0))</f>
        <v>1</v>
      </c>
      <c r="L832" s="7">
        <f>INDEX(products!$A$1:$G$49, MATCH(orders!$D832,products!$A$1:$A$49,0),MATCH(orders!L$1,products!$A$1:$G$1,0))</f>
        <v>13.75</v>
      </c>
      <c r="M832" s="7">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 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5">
        <f>INDEX(products!$A$1:$G$49, MATCH(orders!$D833,products!$A$1:$A$49,0),MATCH(orders!K$1,products!$A$1:$G$1,0))</f>
        <v>0.2</v>
      </c>
      <c r="L833" s="7">
        <f>INDEX(products!$A$1:$G$49, MATCH(orders!$D833,products!$A$1:$A$49,0),MATCH(orders!L$1,products!$A$1:$G$1,0))</f>
        <v>2.9849999999999999</v>
      </c>
      <c r="M833" s="7">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 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5">
        <f>INDEX(products!$A$1:$G$49, MATCH(orders!$D834,products!$A$1:$A$49,0),MATCH(orders!K$1,products!$A$1:$G$1,0))</f>
        <v>1</v>
      </c>
      <c r="L834" s="7">
        <f>INDEX(products!$A$1:$G$49, MATCH(orders!$D834,products!$A$1:$A$49,0),MATCH(orders!L$1,products!$A$1:$G$1,0))</f>
        <v>9.9499999999999993</v>
      </c>
      <c r="M834" s="7">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 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5">
        <f>INDEX(products!$A$1:$G$49, MATCH(orders!$D835,products!$A$1:$A$49,0),MATCH(orders!K$1,products!$A$1:$G$1,0))</f>
        <v>2.5</v>
      </c>
      <c r="L835" s="7">
        <f>INDEX(products!$A$1:$G$49, MATCH(orders!$D835,products!$A$1:$A$49,0),MATCH(orders!L$1,products!$A$1:$G$1,0))</f>
        <v>20.584999999999997</v>
      </c>
      <c r="M835" s="7">
        <f t="shared" ref="M835:M898" si="39">L835*E835</f>
        <v>82.339999999999989</v>
      </c>
      <c r="N835" t="str">
        <f t="shared" ref="N835:N898" si="40">IF(I835="Rob","Robusta",IF(I835="Exc","Excelsa", IF(I835="Ara","Arabica",IF(I835="Lib","Liberica",""))))</f>
        <v>Robusta</v>
      </c>
      <c r="O835" t="str">
        <f t="shared" ref="O835:O898" si="41">IF(J835="M","Medium", IF(J835="L","Light", 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 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5">
        <f>INDEX(products!$A$1:$G$49, MATCH(orders!$D836,products!$A$1:$A$49,0),MATCH(orders!K$1,products!$A$1:$G$1,0))</f>
        <v>2.5</v>
      </c>
      <c r="L836" s="7">
        <f>INDEX(products!$A$1:$G$49, MATCH(orders!$D836,products!$A$1:$A$49,0),MATCH(orders!L$1,products!$A$1:$G$1,0))</f>
        <v>22.884999999999998</v>
      </c>
      <c r="M836" s="7">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 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5">
        <f>INDEX(products!$A$1:$G$49, MATCH(orders!$D837,products!$A$1:$A$49,0),MATCH(orders!K$1,products!$A$1:$G$1,0))</f>
        <v>0.5</v>
      </c>
      <c r="L837" s="7">
        <f>INDEX(products!$A$1:$G$49, MATCH(orders!$D837,products!$A$1:$A$49,0),MATCH(orders!L$1,products!$A$1:$G$1,0))</f>
        <v>8.91</v>
      </c>
      <c r="M837" s="7">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 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5">
        <f>INDEX(products!$A$1:$G$49, MATCH(orders!$D838,products!$A$1:$A$49,0),MATCH(orders!K$1,products!$A$1:$G$1,0))</f>
        <v>0.2</v>
      </c>
      <c r="L838" s="7">
        <f>INDEX(products!$A$1:$G$49, MATCH(orders!$D838,products!$A$1:$A$49,0),MATCH(orders!L$1,products!$A$1:$G$1,0))</f>
        <v>2.9849999999999999</v>
      </c>
      <c r="M838" s="7">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 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5">
        <f>INDEX(products!$A$1:$G$49, MATCH(orders!$D839,products!$A$1:$A$49,0),MATCH(orders!K$1,products!$A$1:$G$1,0))</f>
        <v>2.5</v>
      </c>
      <c r="L839" s="7">
        <f>INDEX(products!$A$1:$G$49, MATCH(orders!$D839,products!$A$1:$A$49,0),MATCH(orders!L$1,products!$A$1:$G$1,0))</f>
        <v>33.464999999999996</v>
      </c>
      <c r="M839" s="7">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 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5">
        <f>INDEX(products!$A$1:$G$49, MATCH(orders!$D840,products!$A$1:$A$49,0),MATCH(orders!K$1,products!$A$1:$G$1,0))</f>
        <v>2.5</v>
      </c>
      <c r="L840" s="7">
        <f>INDEX(products!$A$1:$G$49, MATCH(orders!$D840,products!$A$1:$A$49,0),MATCH(orders!L$1,products!$A$1:$G$1,0))</f>
        <v>22.884999999999998</v>
      </c>
      <c r="M840" s="7">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 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5">
        <f>INDEX(products!$A$1:$G$49, MATCH(orders!$D841,products!$A$1:$A$49,0),MATCH(orders!K$1,products!$A$1:$G$1,0))</f>
        <v>0.5</v>
      </c>
      <c r="L841" s="7">
        <f>INDEX(products!$A$1:$G$49, MATCH(orders!$D841,products!$A$1:$A$49,0),MATCH(orders!L$1,products!$A$1:$G$1,0))</f>
        <v>8.25</v>
      </c>
      <c r="M841" s="7">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 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5">
        <f>INDEX(products!$A$1:$G$49, MATCH(orders!$D842,products!$A$1:$A$49,0),MATCH(orders!K$1,products!$A$1:$G$1,0))</f>
        <v>0.5</v>
      </c>
      <c r="L842" s="7">
        <f>INDEX(products!$A$1:$G$49, MATCH(orders!$D842,products!$A$1:$A$49,0),MATCH(orders!L$1,products!$A$1:$G$1,0))</f>
        <v>7.169999999999999</v>
      </c>
      <c r="M842" s="7">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 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5">
        <f>INDEX(products!$A$1:$G$49, MATCH(orders!$D843,products!$A$1:$A$49,0),MATCH(orders!K$1,products!$A$1:$G$1,0))</f>
        <v>0.2</v>
      </c>
      <c r="L843" s="7">
        <f>INDEX(products!$A$1:$G$49, MATCH(orders!$D843,products!$A$1:$A$49,0),MATCH(orders!L$1,products!$A$1:$G$1,0))</f>
        <v>4.3650000000000002</v>
      </c>
      <c r="M843" s="7">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 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5">
        <f>INDEX(products!$A$1:$G$49, MATCH(orders!$D844,products!$A$1:$A$49,0),MATCH(orders!K$1,products!$A$1:$G$1,0))</f>
        <v>0.2</v>
      </c>
      <c r="L844" s="7">
        <f>INDEX(products!$A$1:$G$49, MATCH(orders!$D844,products!$A$1:$A$49,0),MATCH(orders!L$1,products!$A$1:$G$1,0))</f>
        <v>4.125</v>
      </c>
      <c r="M844" s="7">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 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5">
        <f>INDEX(products!$A$1:$G$49, MATCH(orders!$D845,products!$A$1:$A$49,0),MATCH(orders!K$1,products!$A$1:$G$1,0))</f>
        <v>0.2</v>
      </c>
      <c r="L845" s="7">
        <f>INDEX(products!$A$1:$G$49, MATCH(orders!$D845,products!$A$1:$A$49,0),MATCH(orders!L$1,products!$A$1:$G$1,0))</f>
        <v>4.125</v>
      </c>
      <c r="M845" s="7">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 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5">
        <f>INDEX(products!$A$1:$G$49, MATCH(orders!$D846,products!$A$1:$A$49,0),MATCH(orders!K$1,products!$A$1:$G$1,0))</f>
        <v>0.5</v>
      </c>
      <c r="L846" s="7">
        <f>INDEX(products!$A$1:$G$49, MATCH(orders!$D846,products!$A$1:$A$49,0),MATCH(orders!L$1,products!$A$1:$G$1,0))</f>
        <v>5.97</v>
      </c>
      <c r="M846" s="7">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 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5">
        <f>INDEX(products!$A$1:$G$49, MATCH(orders!$D847,products!$A$1:$A$49,0),MATCH(orders!K$1,products!$A$1:$G$1,0))</f>
        <v>2.5</v>
      </c>
      <c r="L847" s="7">
        <f>INDEX(products!$A$1:$G$49, MATCH(orders!$D847,products!$A$1:$A$49,0),MATCH(orders!L$1,products!$A$1:$G$1,0))</f>
        <v>27.945</v>
      </c>
      <c r="M847" s="7">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 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5">
        <f>INDEX(products!$A$1:$G$49, MATCH(orders!$D848,products!$A$1:$A$49,0),MATCH(orders!K$1,products!$A$1:$G$1,0))</f>
        <v>2.5</v>
      </c>
      <c r="L848" s="7">
        <f>INDEX(products!$A$1:$G$49, MATCH(orders!$D848,products!$A$1:$A$49,0),MATCH(orders!L$1,products!$A$1:$G$1,0))</f>
        <v>25.874999999999996</v>
      </c>
      <c r="M848" s="7">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 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5">
        <f>INDEX(products!$A$1:$G$49, MATCH(orders!$D849,products!$A$1:$A$49,0),MATCH(orders!K$1,products!$A$1:$G$1,0))</f>
        <v>0.2</v>
      </c>
      <c r="L849" s="7">
        <f>INDEX(products!$A$1:$G$49, MATCH(orders!$D849,products!$A$1:$A$49,0),MATCH(orders!L$1,products!$A$1:$G$1,0))</f>
        <v>2.9849999999999999</v>
      </c>
      <c r="M849" s="7">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 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5">
        <f>INDEX(products!$A$1:$G$49, MATCH(orders!$D850,products!$A$1:$A$49,0),MATCH(orders!K$1,products!$A$1:$G$1,0))</f>
        <v>0.5</v>
      </c>
      <c r="L850" s="7">
        <f>INDEX(products!$A$1:$G$49, MATCH(orders!$D850,products!$A$1:$A$49,0),MATCH(orders!L$1,products!$A$1:$G$1,0))</f>
        <v>8.91</v>
      </c>
      <c r="M850" s="7">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 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5">
        <f>INDEX(products!$A$1:$G$49, MATCH(orders!$D851,products!$A$1:$A$49,0),MATCH(orders!K$1,products!$A$1:$G$1,0))</f>
        <v>0.2</v>
      </c>
      <c r="L851" s="7">
        <f>INDEX(products!$A$1:$G$49, MATCH(orders!$D851,products!$A$1:$A$49,0),MATCH(orders!L$1,products!$A$1:$G$1,0))</f>
        <v>3.8849999999999998</v>
      </c>
      <c r="M851" s="7">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 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5">
        <f>INDEX(products!$A$1:$G$49, MATCH(orders!$D852,products!$A$1:$A$49,0),MATCH(orders!K$1,products!$A$1:$G$1,0))</f>
        <v>0.2</v>
      </c>
      <c r="L852" s="7">
        <f>INDEX(products!$A$1:$G$49, MATCH(orders!$D852,products!$A$1:$A$49,0),MATCH(orders!L$1,products!$A$1:$G$1,0))</f>
        <v>3.375</v>
      </c>
      <c r="M852" s="7">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 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5">
        <f>INDEX(products!$A$1:$G$49, MATCH(orders!$D853,products!$A$1:$A$49,0),MATCH(orders!K$1,products!$A$1:$G$1,0))</f>
        <v>0.5</v>
      </c>
      <c r="L853" s="7">
        <f>INDEX(products!$A$1:$G$49, MATCH(orders!$D853,products!$A$1:$A$49,0),MATCH(orders!L$1,products!$A$1:$G$1,0))</f>
        <v>7.77</v>
      </c>
      <c r="M853" s="7">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 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5">
        <f>INDEX(products!$A$1:$G$49, MATCH(orders!$D854,products!$A$1:$A$49,0),MATCH(orders!K$1,products!$A$1:$G$1,0))</f>
        <v>2.5</v>
      </c>
      <c r="L854" s="7">
        <f>INDEX(products!$A$1:$G$49, MATCH(orders!$D854,products!$A$1:$A$49,0),MATCH(orders!L$1,products!$A$1:$G$1,0))</f>
        <v>29.784999999999997</v>
      </c>
      <c r="M854" s="7">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 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5">
        <f>INDEX(products!$A$1:$G$49, MATCH(orders!$D855,products!$A$1:$A$49,0),MATCH(orders!K$1,products!$A$1:$G$1,0))</f>
        <v>1</v>
      </c>
      <c r="L855" s="7">
        <f>INDEX(products!$A$1:$G$49, MATCH(orders!$D855,products!$A$1:$A$49,0),MATCH(orders!L$1,products!$A$1:$G$1,0))</f>
        <v>9.9499999999999993</v>
      </c>
      <c r="M855" s="7">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 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5">
        <f>INDEX(products!$A$1:$G$49, MATCH(orders!$D856,products!$A$1:$A$49,0),MATCH(orders!K$1,products!$A$1:$G$1,0))</f>
        <v>0.5</v>
      </c>
      <c r="L856" s="7">
        <f>INDEX(products!$A$1:$G$49, MATCH(orders!$D856,products!$A$1:$A$49,0),MATCH(orders!L$1,products!$A$1:$G$1,0))</f>
        <v>7.169999999999999</v>
      </c>
      <c r="M856" s="7">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 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5">
        <f>INDEX(products!$A$1:$G$49, MATCH(orders!$D857,products!$A$1:$A$49,0),MATCH(orders!K$1,products!$A$1:$G$1,0))</f>
        <v>2.5</v>
      </c>
      <c r="L857" s="7">
        <f>INDEX(products!$A$1:$G$49, MATCH(orders!$D857,products!$A$1:$A$49,0),MATCH(orders!L$1,products!$A$1:$G$1,0))</f>
        <v>29.784999999999997</v>
      </c>
      <c r="M857" s="7">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 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5">
        <f>INDEX(products!$A$1:$G$49, MATCH(orders!$D858,products!$A$1:$A$49,0),MATCH(orders!K$1,products!$A$1:$G$1,0))</f>
        <v>0.2</v>
      </c>
      <c r="L858" s="7">
        <f>INDEX(products!$A$1:$G$49, MATCH(orders!$D858,products!$A$1:$A$49,0),MATCH(orders!L$1,products!$A$1:$G$1,0))</f>
        <v>4.3650000000000002</v>
      </c>
      <c r="M858" s="7">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 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5">
        <f>INDEX(products!$A$1:$G$49, MATCH(orders!$D859,products!$A$1:$A$49,0),MATCH(orders!K$1,products!$A$1:$G$1,0))</f>
        <v>2.5</v>
      </c>
      <c r="L859" s="7">
        <f>INDEX(products!$A$1:$G$49, MATCH(orders!$D859,products!$A$1:$A$49,0),MATCH(orders!L$1,products!$A$1:$G$1,0))</f>
        <v>27.484999999999996</v>
      </c>
      <c r="M859" s="7">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 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5">
        <f>INDEX(products!$A$1:$G$49, MATCH(orders!$D860,products!$A$1:$A$49,0),MATCH(orders!K$1,products!$A$1:$G$1,0))</f>
        <v>0.5</v>
      </c>
      <c r="L860" s="7">
        <f>INDEX(products!$A$1:$G$49, MATCH(orders!$D860,products!$A$1:$A$49,0),MATCH(orders!L$1,products!$A$1:$G$1,0))</f>
        <v>8.73</v>
      </c>
      <c r="M860" s="7">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 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5">
        <f>INDEX(products!$A$1:$G$49, MATCH(orders!$D861,products!$A$1:$A$49,0),MATCH(orders!K$1,products!$A$1:$G$1,0))</f>
        <v>2.5</v>
      </c>
      <c r="L861" s="7">
        <f>INDEX(products!$A$1:$G$49, MATCH(orders!$D861,products!$A$1:$A$49,0),MATCH(orders!L$1,products!$A$1:$G$1,0))</f>
        <v>29.784999999999997</v>
      </c>
      <c r="M861" s="7">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 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5">
        <f>INDEX(products!$A$1:$G$49, MATCH(orders!$D862,products!$A$1:$A$49,0),MATCH(orders!K$1,products!$A$1:$G$1,0))</f>
        <v>2.5</v>
      </c>
      <c r="L862" s="7">
        <f>INDEX(products!$A$1:$G$49, MATCH(orders!$D862,products!$A$1:$A$49,0),MATCH(orders!L$1,products!$A$1:$G$1,0))</f>
        <v>25.874999999999996</v>
      </c>
      <c r="M862" s="7">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 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5">
        <f>INDEX(products!$A$1:$G$49, MATCH(orders!$D863,products!$A$1:$A$49,0),MATCH(orders!K$1,products!$A$1:$G$1,0))</f>
        <v>1</v>
      </c>
      <c r="L863" s="7">
        <f>INDEX(products!$A$1:$G$49, MATCH(orders!$D863,products!$A$1:$A$49,0),MATCH(orders!L$1,products!$A$1:$G$1,0))</f>
        <v>12.95</v>
      </c>
      <c r="M863" s="7">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 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5">
        <f>INDEX(products!$A$1:$G$49, MATCH(orders!$D864,products!$A$1:$A$49,0),MATCH(orders!K$1,products!$A$1:$G$1,0))</f>
        <v>1</v>
      </c>
      <c r="L864" s="7">
        <f>INDEX(products!$A$1:$G$49, MATCH(orders!$D864,products!$A$1:$A$49,0),MATCH(orders!L$1,products!$A$1:$G$1,0))</f>
        <v>9.9499999999999993</v>
      </c>
      <c r="M864" s="7">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 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5">
        <f>INDEX(products!$A$1:$G$49, MATCH(orders!$D865,products!$A$1:$A$49,0),MATCH(orders!K$1,products!$A$1:$G$1,0))</f>
        <v>1</v>
      </c>
      <c r="L865" s="7">
        <f>INDEX(products!$A$1:$G$49, MATCH(orders!$D865,products!$A$1:$A$49,0),MATCH(orders!L$1,products!$A$1:$G$1,0))</f>
        <v>14.55</v>
      </c>
      <c r="M865" s="7">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 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5">
        <f>INDEX(products!$A$1:$G$49, MATCH(orders!$D866,products!$A$1:$A$49,0),MATCH(orders!K$1,products!$A$1:$G$1,0))</f>
        <v>0.2</v>
      </c>
      <c r="L866" s="7">
        <f>INDEX(products!$A$1:$G$49, MATCH(orders!$D866,products!$A$1:$A$49,0),MATCH(orders!L$1,products!$A$1:$G$1,0))</f>
        <v>3.5849999999999995</v>
      </c>
      <c r="M866" s="7">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 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5">
        <f>INDEX(products!$A$1:$G$49, MATCH(orders!$D867,products!$A$1:$A$49,0),MATCH(orders!K$1,products!$A$1:$G$1,0))</f>
        <v>0.5</v>
      </c>
      <c r="L867" s="7">
        <f>INDEX(products!$A$1:$G$49, MATCH(orders!$D867,products!$A$1:$A$49,0),MATCH(orders!L$1,products!$A$1:$G$1,0))</f>
        <v>6.75</v>
      </c>
      <c r="M867" s="7">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 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5">
        <f>INDEX(products!$A$1:$G$49, MATCH(orders!$D868,products!$A$1:$A$49,0),MATCH(orders!K$1,products!$A$1:$G$1,0))</f>
        <v>0.5</v>
      </c>
      <c r="L868" s="7">
        <f>INDEX(products!$A$1:$G$49, MATCH(orders!$D868,products!$A$1:$A$49,0),MATCH(orders!L$1,products!$A$1:$G$1,0))</f>
        <v>5.97</v>
      </c>
      <c r="M868" s="7">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 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5">
        <f>INDEX(products!$A$1:$G$49, MATCH(orders!$D869,products!$A$1:$A$49,0),MATCH(orders!K$1,products!$A$1:$G$1,0))</f>
        <v>2.5</v>
      </c>
      <c r="L869" s="7">
        <f>INDEX(products!$A$1:$G$49, MATCH(orders!$D869,products!$A$1:$A$49,0),MATCH(orders!L$1,products!$A$1:$G$1,0))</f>
        <v>29.784999999999997</v>
      </c>
      <c r="M869" s="7">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 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5">
        <f>INDEX(products!$A$1:$G$49, MATCH(orders!$D870,products!$A$1:$A$49,0),MATCH(orders!K$1,products!$A$1:$G$1,0))</f>
        <v>0.5</v>
      </c>
      <c r="L870" s="7">
        <f>INDEX(products!$A$1:$G$49, MATCH(orders!$D870,products!$A$1:$A$49,0),MATCH(orders!L$1,products!$A$1:$G$1,0))</f>
        <v>8.25</v>
      </c>
      <c r="M870" s="7">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 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5">
        <f>INDEX(products!$A$1:$G$49, MATCH(orders!$D871,products!$A$1:$A$49,0),MATCH(orders!K$1,products!$A$1:$G$1,0))</f>
        <v>0.5</v>
      </c>
      <c r="L871" s="7">
        <f>INDEX(products!$A$1:$G$49, MATCH(orders!$D871,products!$A$1:$A$49,0),MATCH(orders!L$1,products!$A$1:$G$1,0))</f>
        <v>5.97</v>
      </c>
      <c r="M871" s="7">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 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5">
        <f>INDEX(products!$A$1:$G$49, MATCH(orders!$D872,products!$A$1:$A$49,0),MATCH(orders!K$1,products!$A$1:$G$1,0))</f>
        <v>0.5</v>
      </c>
      <c r="L872" s="7">
        <f>INDEX(products!$A$1:$G$49, MATCH(orders!$D872,products!$A$1:$A$49,0),MATCH(orders!L$1,products!$A$1:$G$1,0))</f>
        <v>7.29</v>
      </c>
      <c r="M872" s="7">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 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5">
        <f>INDEX(products!$A$1:$G$49, MATCH(orders!$D873,products!$A$1:$A$49,0),MATCH(orders!K$1,products!$A$1:$G$1,0))</f>
        <v>1</v>
      </c>
      <c r="L873" s="7">
        <f>INDEX(products!$A$1:$G$49, MATCH(orders!$D873,products!$A$1:$A$49,0),MATCH(orders!L$1,products!$A$1:$G$1,0))</f>
        <v>14.85</v>
      </c>
      <c r="M873" s="7">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 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5">
        <f>INDEX(products!$A$1:$G$49, MATCH(orders!$D874,products!$A$1:$A$49,0),MATCH(orders!K$1,products!$A$1:$G$1,0))</f>
        <v>1</v>
      </c>
      <c r="L874" s="7">
        <f>INDEX(products!$A$1:$G$49, MATCH(orders!$D874,products!$A$1:$A$49,0),MATCH(orders!L$1,products!$A$1:$G$1,0))</f>
        <v>11.25</v>
      </c>
      <c r="M874" s="7">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 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5">
        <f>INDEX(products!$A$1:$G$49, MATCH(orders!$D875,products!$A$1:$A$49,0),MATCH(orders!K$1,products!$A$1:$G$1,0))</f>
        <v>0.2</v>
      </c>
      <c r="L875" s="7">
        <f>INDEX(products!$A$1:$G$49, MATCH(orders!$D875,products!$A$1:$A$49,0),MATCH(orders!L$1,products!$A$1:$G$1,0))</f>
        <v>2.9849999999999999</v>
      </c>
      <c r="M875" s="7">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 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5">
        <f>INDEX(products!$A$1:$G$49, MATCH(orders!$D876,products!$A$1:$A$49,0),MATCH(orders!K$1,products!$A$1:$G$1,0))</f>
        <v>1</v>
      </c>
      <c r="L876" s="7">
        <f>INDEX(products!$A$1:$G$49, MATCH(orders!$D876,products!$A$1:$A$49,0),MATCH(orders!L$1,products!$A$1:$G$1,0))</f>
        <v>12.95</v>
      </c>
      <c r="M876" s="7">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 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5">
        <f>INDEX(products!$A$1:$G$49, MATCH(orders!$D877,products!$A$1:$A$49,0),MATCH(orders!K$1,products!$A$1:$G$1,0))</f>
        <v>0.5</v>
      </c>
      <c r="L877" s="7">
        <f>INDEX(products!$A$1:$G$49, MATCH(orders!$D877,products!$A$1:$A$49,0),MATCH(orders!L$1,products!$A$1:$G$1,0))</f>
        <v>8.73</v>
      </c>
      <c r="M877" s="7">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 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5">
        <f>INDEX(products!$A$1:$G$49, MATCH(orders!$D878,products!$A$1:$A$49,0),MATCH(orders!K$1,products!$A$1:$G$1,0))</f>
        <v>0.5</v>
      </c>
      <c r="L878" s="7">
        <f>INDEX(products!$A$1:$G$49, MATCH(orders!$D878,products!$A$1:$A$49,0),MATCH(orders!L$1,products!$A$1:$G$1,0))</f>
        <v>7.77</v>
      </c>
      <c r="M878" s="7">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 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5">
        <f>INDEX(products!$A$1:$G$49, MATCH(orders!$D879,products!$A$1:$A$49,0),MATCH(orders!K$1,products!$A$1:$G$1,0))</f>
        <v>0.5</v>
      </c>
      <c r="L879" s="7">
        <f>INDEX(products!$A$1:$G$49, MATCH(orders!$D879,products!$A$1:$A$49,0),MATCH(orders!L$1,products!$A$1:$G$1,0))</f>
        <v>9.51</v>
      </c>
      <c r="M879" s="7">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 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5">
        <f>INDEX(products!$A$1:$G$49, MATCH(orders!$D880,products!$A$1:$A$49,0),MATCH(orders!K$1,products!$A$1:$G$1,0))</f>
        <v>2.5</v>
      </c>
      <c r="L880" s="7">
        <f>INDEX(products!$A$1:$G$49, MATCH(orders!$D880,products!$A$1:$A$49,0),MATCH(orders!L$1,products!$A$1:$G$1,0))</f>
        <v>27.484999999999996</v>
      </c>
      <c r="M880" s="7">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 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5">
        <f>INDEX(products!$A$1:$G$49, MATCH(orders!$D881,products!$A$1:$A$49,0),MATCH(orders!K$1,products!$A$1:$G$1,0))</f>
        <v>0.2</v>
      </c>
      <c r="L881" s="7">
        <f>INDEX(products!$A$1:$G$49, MATCH(orders!$D881,products!$A$1:$A$49,0),MATCH(orders!L$1,products!$A$1:$G$1,0))</f>
        <v>3.645</v>
      </c>
      <c r="M881" s="7">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 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5">
        <f>INDEX(products!$A$1:$G$49, MATCH(orders!$D882,products!$A$1:$A$49,0),MATCH(orders!K$1,products!$A$1:$G$1,0))</f>
        <v>0.2</v>
      </c>
      <c r="L882" s="7">
        <f>INDEX(products!$A$1:$G$49, MATCH(orders!$D882,products!$A$1:$A$49,0),MATCH(orders!L$1,products!$A$1:$G$1,0))</f>
        <v>3.5849999999999995</v>
      </c>
      <c r="M882" s="7">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 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5">
        <f>INDEX(products!$A$1:$G$49, MATCH(orders!$D883,products!$A$1:$A$49,0),MATCH(orders!K$1,products!$A$1:$G$1,0))</f>
        <v>0.2</v>
      </c>
      <c r="L883" s="7">
        <f>INDEX(products!$A$1:$G$49, MATCH(orders!$D883,products!$A$1:$A$49,0),MATCH(orders!L$1,products!$A$1:$G$1,0))</f>
        <v>3.8849999999999998</v>
      </c>
      <c r="M883" s="7">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 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5">
        <f>INDEX(products!$A$1:$G$49, MATCH(orders!$D884,products!$A$1:$A$49,0),MATCH(orders!K$1,products!$A$1:$G$1,0))</f>
        <v>2.5</v>
      </c>
      <c r="L884" s="7">
        <f>INDEX(products!$A$1:$G$49, MATCH(orders!$D884,products!$A$1:$A$49,0),MATCH(orders!L$1,products!$A$1:$G$1,0))</f>
        <v>22.884999999999998</v>
      </c>
      <c r="M884" s="7">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 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5">
        <f>INDEX(products!$A$1:$G$49, MATCH(orders!$D885,products!$A$1:$A$49,0),MATCH(orders!K$1,products!$A$1:$G$1,0))</f>
        <v>2.5</v>
      </c>
      <c r="L885" s="7">
        <f>INDEX(products!$A$1:$G$49, MATCH(orders!$D885,products!$A$1:$A$49,0),MATCH(orders!L$1,products!$A$1:$G$1,0))</f>
        <v>25.874999999999996</v>
      </c>
      <c r="M885" s="7">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 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5">
        <f>INDEX(products!$A$1:$G$49, MATCH(orders!$D886,products!$A$1:$A$49,0),MATCH(orders!K$1,products!$A$1:$G$1,0))</f>
        <v>0.5</v>
      </c>
      <c r="L886" s="7">
        <f>INDEX(products!$A$1:$G$49, MATCH(orders!$D886,products!$A$1:$A$49,0),MATCH(orders!L$1,products!$A$1:$G$1,0))</f>
        <v>5.3699999999999992</v>
      </c>
      <c r="M886" s="7">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 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5">
        <f>INDEX(products!$A$1:$G$49, MATCH(orders!$D887,products!$A$1:$A$49,0),MATCH(orders!K$1,products!$A$1:$G$1,0))</f>
        <v>2.5</v>
      </c>
      <c r="L887" s="7">
        <f>INDEX(products!$A$1:$G$49, MATCH(orders!$D887,products!$A$1:$A$49,0),MATCH(orders!L$1,products!$A$1:$G$1,0))</f>
        <v>20.584999999999997</v>
      </c>
      <c r="M887" s="7">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 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5">
        <f>INDEX(products!$A$1:$G$49, MATCH(orders!$D888,products!$A$1:$A$49,0),MATCH(orders!K$1,products!$A$1:$G$1,0))</f>
        <v>0.5</v>
      </c>
      <c r="L888" s="7">
        <f>INDEX(products!$A$1:$G$49, MATCH(orders!$D888,products!$A$1:$A$49,0),MATCH(orders!L$1,products!$A$1:$G$1,0))</f>
        <v>8.73</v>
      </c>
      <c r="M888" s="7">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 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5">
        <f>INDEX(products!$A$1:$G$49, MATCH(orders!$D889,products!$A$1:$A$49,0),MATCH(orders!K$1,products!$A$1:$G$1,0))</f>
        <v>0.2</v>
      </c>
      <c r="L889" s="7">
        <f>INDEX(products!$A$1:$G$49, MATCH(orders!$D889,products!$A$1:$A$49,0),MATCH(orders!L$1,products!$A$1:$G$1,0))</f>
        <v>4.4550000000000001</v>
      </c>
      <c r="M889" s="7">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 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5">
        <f>INDEX(products!$A$1:$G$49, MATCH(orders!$D890,products!$A$1:$A$49,0),MATCH(orders!K$1,products!$A$1:$G$1,0))</f>
        <v>0.2</v>
      </c>
      <c r="L890" s="7">
        <f>INDEX(products!$A$1:$G$49, MATCH(orders!$D890,products!$A$1:$A$49,0),MATCH(orders!L$1,products!$A$1:$G$1,0))</f>
        <v>3.8849999999999998</v>
      </c>
      <c r="M890" s="7">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 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5">
        <f>INDEX(products!$A$1:$G$49, MATCH(orders!$D891,products!$A$1:$A$49,0),MATCH(orders!K$1,products!$A$1:$G$1,0))</f>
        <v>0.2</v>
      </c>
      <c r="L891" s="7">
        <f>INDEX(products!$A$1:$G$49, MATCH(orders!$D891,products!$A$1:$A$49,0),MATCH(orders!L$1,products!$A$1:$G$1,0))</f>
        <v>2.6849999999999996</v>
      </c>
      <c r="M891" s="7">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 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5">
        <f>INDEX(products!$A$1:$G$49, MATCH(orders!$D892,products!$A$1:$A$49,0),MATCH(orders!K$1,products!$A$1:$G$1,0))</f>
        <v>2.5</v>
      </c>
      <c r="L892" s="7">
        <f>INDEX(products!$A$1:$G$49, MATCH(orders!$D892,products!$A$1:$A$49,0),MATCH(orders!L$1,products!$A$1:$G$1,0))</f>
        <v>20.584999999999997</v>
      </c>
      <c r="M892" s="7">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 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5">
        <f>INDEX(products!$A$1:$G$49, MATCH(orders!$D893,products!$A$1:$A$49,0),MATCH(orders!K$1,products!$A$1:$G$1,0))</f>
        <v>2.5</v>
      </c>
      <c r="L893" s="7">
        <f>INDEX(products!$A$1:$G$49, MATCH(orders!$D893,products!$A$1:$A$49,0),MATCH(orders!L$1,products!$A$1:$G$1,0))</f>
        <v>22.884999999999998</v>
      </c>
      <c r="M893" s="7">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 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5">
        <f>INDEX(products!$A$1:$G$49, MATCH(orders!$D894,products!$A$1:$A$49,0),MATCH(orders!K$1,products!$A$1:$G$1,0))</f>
        <v>0.2</v>
      </c>
      <c r="L894" s="7">
        <f>INDEX(products!$A$1:$G$49, MATCH(orders!$D894,products!$A$1:$A$49,0),MATCH(orders!L$1,products!$A$1:$G$1,0))</f>
        <v>4.125</v>
      </c>
      <c r="M894" s="7">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 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5">
        <f>INDEX(products!$A$1:$G$49, MATCH(orders!$D895,products!$A$1:$A$49,0),MATCH(orders!K$1,products!$A$1:$G$1,0))</f>
        <v>0.5</v>
      </c>
      <c r="L895" s="7">
        <f>INDEX(products!$A$1:$G$49, MATCH(orders!$D895,products!$A$1:$A$49,0),MATCH(orders!L$1,products!$A$1:$G$1,0))</f>
        <v>9.51</v>
      </c>
      <c r="M895" s="7">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 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5">
        <f>INDEX(products!$A$1:$G$49, MATCH(orders!$D896,products!$A$1:$A$49,0),MATCH(orders!K$1,products!$A$1:$G$1,0))</f>
        <v>2.5</v>
      </c>
      <c r="L896" s="7">
        <f>INDEX(products!$A$1:$G$49, MATCH(orders!$D896,products!$A$1:$A$49,0),MATCH(orders!L$1,products!$A$1:$G$1,0))</f>
        <v>20.584999999999997</v>
      </c>
      <c r="M896" s="7">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 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5">
        <f>INDEX(products!$A$1:$G$49, MATCH(orders!$D897,products!$A$1:$A$49,0),MATCH(orders!K$1,products!$A$1:$G$1,0))</f>
        <v>2.5</v>
      </c>
      <c r="L897" s="7">
        <f>INDEX(products!$A$1:$G$49, MATCH(orders!$D897,products!$A$1:$A$49,0),MATCH(orders!L$1,products!$A$1:$G$1,0))</f>
        <v>31.624999999999996</v>
      </c>
      <c r="M897" s="7">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 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5">
        <f>INDEX(products!$A$1:$G$49, MATCH(orders!$D898,products!$A$1:$A$49,0),MATCH(orders!K$1,products!$A$1:$G$1,0))</f>
        <v>0.5</v>
      </c>
      <c r="L898" s="7">
        <f>INDEX(products!$A$1:$G$49, MATCH(orders!$D898,products!$A$1:$A$49,0),MATCH(orders!L$1,products!$A$1:$G$1,0))</f>
        <v>5.3699999999999992</v>
      </c>
      <c r="M898" s="7">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 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5">
        <f>INDEX(products!$A$1:$G$49, MATCH(orders!$D899,products!$A$1:$A$49,0),MATCH(orders!K$1,products!$A$1:$G$1,0))</f>
        <v>1</v>
      </c>
      <c r="L899" s="7">
        <f>INDEX(products!$A$1:$G$49, MATCH(orders!$D899,products!$A$1:$A$49,0),MATCH(orders!L$1,products!$A$1:$G$1,0))</f>
        <v>12.15</v>
      </c>
      <c r="M899" s="7">
        <f t="shared" ref="M899:M962" si="42">L899*E899</f>
        <v>24.3</v>
      </c>
      <c r="N899" t="str">
        <f t="shared" ref="N899:N962" si="43">IF(I899="Rob","Robusta",IF(I899="Exc","Excelsa", IF(I899="Ara","Arabica",IF(I899="Lib","Liberica",""))))</f>
        <v>Excelsa</v>
      </c>
      <c r="O899" t="str">
        <f t="shared" ref="O899:O962" si="44">IF(J899="M","Medium", IF(J899="L","Light", 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 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5">
        <f>INDEX(products!$A$1:$G$49, MATCH(orders!$D900,products!$A$1:$A$49,0),MATCH(orders!K$1,products!$A$1:$G$1,0))</f>
        <v>0.5</v>
      </c>
      <c r="L900" s="7">
        <f>INDEX(products!$A$1:$G$49, MATCH(orders!$D900,products!$A$1:$A$49,0),MATCH(orders!L$1,products!$A$1:$G$1,0))</f>
        <v>7.169999999999999</v>
      </c>
      <c r="M900" s="7">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 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5">
        <f>INDEX(products!$A$1:$G$49, MATCH(orders!$D901,products!$A$1:$A$49,0),MATCH(orders!K$1,products!$A$1:$G$1,0))</f>
        <v>1</v>
      </c>
      <c r="L901" s="7">
        <f>INDEX(products!$A$1:$G$49, MATCH(orders!$D901,products!$A$1:$A$49,0),MATCH(orders!L$1,products!$A$1:$G$1,0))</f>
        <v>14.55</v>
      </c>
      <c r="M901" s="7">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 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5">
        <f>INDEX(products!$A$1:$G$49, MATCH(orders!$D902,products!$A$1:$A$49,0),MATCH(orders!K$1,products!$A$1:$G$1,0))</f>
        <v>1</v>
      </c>
      <c r="L902" s="7">
        <f>INDEX(products!$A$1:$G$49, MATCH(orders!$D902,products!$A$1:$A$49,0),MATCH(orders!L$1,products!$A$1:$G$1,0))</f>
        <v>15.85</v>
      </c>
      <c r="M902" s="7">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 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5">
        <f>INDEX(products!$A$1:$G$49, MATCH(orders!$D903,products!$A$1:$A$49,0),MATCH(orders!K$1,products!$A$1:$G$1,0))</f>
        <v>0.2</v>
      </c>
      <c r="L903" s="7">
        <f>INDEX(products!$A$1:$G$49, MATCH(orders!$D903,products!$A$1:$A$49,0),MATCH(orders!L$1,products!$A$1:$G$1,0))</f>
        <v>3.5849999999999995</v>
      </c>
      <c r="M903" s="7">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 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5">
        <f>INDEX(products!$A$1:$G$49, MATCH(orders!$D904,products!$A$1:$A$49,0),MATCH(orders!K$1,products!$A$1:$G$1,0))</f>
        <v>2.5</v>
      </c>
      <c r="L904" s="7">
        <f>INDEX(products!$A$1:$G$49, MATCH(orders!$D904,products!$A$1:$A$49,0),MATCH(orders!L$1,products!$A$1:$G$1,0))</f>
        <v>31.624999999999996</v>
      </c>
      <c r="M904" s="7">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 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5">
        <f>INDEX(products!$A$1:$G$49, MATCH(orders!$D905,products!$A$1:$A$49,0),MATCH(orders!K$1,products!$A$1:$G$1,0))</f>
        <v>0.5</v>
      </c>
      <c r="L905" s="7">
        <f>INDEX(products!$A$1:$G$49, MATCH(orders!$D905,products!$A$1:$A$49,0),MATCH(orders!L$1,products!$A$1:$G$1,0))</f>
        <v>8.73</v>
      </c>
      <c r="M905" s="7">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 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5">
        <f>INDEX(products!$A$1:$G$49, MATCH(orders!$D906,products!$A$1:$A$49,0),MATCH(orders!K$1,products!$A$1:$G$1,0))</f>
        <v>2.5</v>
      </c>
      <c r="L906" s="7">
        <f>INDEX(products!$A$1:$G$49, MATCH(orders!$D906,products!$A$1:$A$49,0),MATCH(orders!L$1,products!$A$1:$G$1,0))</f>
        <v>29.784999999999997</v>
      </c>
      <c r="M906" s="7">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 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5">
        <f>INDEX(products!$A$1:$G$49, MATCH(orders!$D907,products!$A$1:$A$49,0),MATCH(orders!K$1,products!$A$1:$G$1,0))</f>
        <v>0.5</v>
      </c>
      <c r="L907" s="7">
        <f>INDEX(products!$A$1:$G$49, MATCH(orders!$D907,products!$A$1:$A$49,0),MATCH(orders!L$1,products!$A$1:$G$1,0))</f>
        <v>6.75</v>
      </c>
      <c r="M907" s="7">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 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5">
        <f>INDEX(products!$A$1:$G$49, MATCH(orders!$D908,products!$A$1:$A$49,0),MATCH(orders!K$1,products!$A$1:$G$1,0))</f>
        <v>0.5</v>
      </c>
      <c r="L908" s="7">
        <f>INDEX(products!$A$1:$G$49, MATCH(orders!$D908,products!$A$1:$A$49,0),MATCH(orders!L$1,products!$A$1:$G$1,0))</f>
        <v>6.75</v>
      </c>
      <c r="M908" s="7">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 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5">
        <f>INDEX(products!$A$1:$G$49, MATCH(orders!$D909,products!$A$1:$A$49,0),MATCH(orders!K$1,products!$A$1:$G$1,0))</f>
        <v>1</v>
      </c>
      <c r="L909" s="7">
        <f>INDEX(products!$A$1:$G$49, MATCH(orders!$D909,products!$A$1:$A$49,0),MATCH(orders!L$1,products!$A$1:$G$1,0))</f>
        <v>12.95</v>
      </c>
      <c r="M909" s="7">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 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5">
        <f>INDEX(products!$A$1:$G$49, MATCH(orders!$D910,products!$A$1:$A$49,0),MATCH(orders!K$1,products!$A$1:$G$1,0))</f>
        <v>1</v>
      </c>
      <c r="L910" s="7">
        <f>INDEX(products!$A$1:$G$49, MATCH(orders!$D910,products!$A$1:$A$49,0),MATCH(orders!L$1,products!$A$1:$G$1,0))</f>
        <v>11.95</v>
      </c>
      <c r="M910" s="7">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 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5">
        <f>INDEX(products!$A$1:$G$49, MATCH(orders!$D911,products!$A$1:$A$49,0),MATCH(orders!K$1,products!$A$1:$G$1,0))</f>
        <v>0.2</v>
      </c>
      <c r="L911" s="7">
        <f>INDEX(products!$A$1:$G$49, MATCH(orders!$D911,products!$A$1:$A$49,0),MATCH(orders!L$1,products!$A$1:$G$1,0))</f>
        <v>3.5849999999999995</v>
      </c>
      <c r="M911" s="7">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 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5">
        <f>INDEX(products!$A$1:$G$49, MATCH(orders!$D912,products!$A$1:$A$49,0),MATCH(orders!K$1,products!$A$1:$G$1,0))</f>
        <v>2.5</v>
      </c>
      <c r="L912" s="7">
        <f>INDEX(products!$A$1:$G$49, MATCH(orders!$D912,products!$A$1:$A$49,0),MATCH(orders!L$1,products!$A$1:$G$1,0))</f>
        <v>22.884999999999998</v>
      </c>
      <c r="M912" s="7">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 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5">
        <f>INDEX(products!$A$1:$G$49, MATCH(orders!$D913,products!$A$1:$A$49,0),MATCH(orders!K$1,products!$A$1:$G$1,0))</f>
        <v>1</v>
      </c>
      <c r="L913" s="7">
        <f>INDEX(products!$A$1:$G$49, MATCH(orders!$D913,products!$A$1:$A$49,0),MATCH(orders!L$1,products!$A$1:$G$1,0))</f>
        <v>11.25</v>
      </c>
      <c r="M913" s="7">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 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5">
        <f>INDEX(products!$A$1:$G$49, MATCH(orders!$D914,products!$A$1:$A$49,0),MATCH(orders!K$1,products!$A$1:$G$1,0))</f>
        <v>2.5</v>
      </c>
      <c r="L914" s="7">
        <f>INDEX(products!$A$1:$G$49, MATCH(orders!$D914,products!$A$1:$A$49,0),MATCH(orders!L$1,products!$A$1:$G$1,0))</f>
        <v>22.884999999999998</v>
      </c>
      <c r="M914" s="7">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 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5">
        <f>INDEX(products!$A$1:$G$49, MATCH(orders!$D915,products!$A$1:$A$49,0),MATCH(orders!K$1,products!$A$1:$G$1,0))</f>
        <v>0.5</v>
      </c>
      <c r="L915" s="7">
        <f>INDEX(products!$A$1:$G$49, MATCH(orders!$D915,products!$A$1:$A$49,0),MATCH(orders!L$1,products!$A$1:$G$1,0))</f>
        <v>6.75</v>
      </c>
      <c r="M915" s="7">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 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5">
        <f>INDEX(products!$A$1:$G$49, MATCH(orders!$D916,products!$A$1:$A$49,0),MATCH(orders!K$1,products!$A$1:$G$1,0))</f>
        <v>1</v>
      </c>
      <c r="L916" s="7">
        <f>INDEX(products!$A$1:$G$49, MATCH(orders!$D916,products!$A$1:$A$49,0),MATCH(orders!L$1,products!$A$1:$G$1,0))</f>
        <v>11.25</v>
      </c>
      <c r="M916" s="7">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 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5">
        <f>INDEX(products!$A$1:$G$49, MATCH(orders!$D917,products!$A$1:$A$49,0),MATCH(orders!K$1,products!$A$1:$G$1,0))</f>
        <v>2.5</v>
      </c>
      <c r="L917" s="7">
        <f>INDEX(products!$A$1:$G$49, MATCH(orders!$D917,products!$A$1:$A$49,0),MATCH(orders!L$1,products!$A$1:$G$1,0))</f>
        <v>27.945</v>
      </c>
      <c r="M917" s="7">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 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5">
        <f>INDEX(products!$A$1:$G$49, MATCH(orders!$D918,products!$A$1:$A$49,0),MATCH(orders!K$1,products!$A$1:$G$1,0))</f>
        <v>0.2</v>
      </c>
      <c r="L918" s="7">
        <f>INDEX(products!$A$1:$G$49, MATCH(orders!$D918,products!$A$1:$A$49,0),MATCH(orders!L$1,products!$A$1:$G$1,0))</f>
        <v>3.645</v>
      </c>
      <c r="M918" s="7">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 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5">
        <f>INDEX(products!$A$1:$G$49, MATCH(orders!$D919,products!$A$1:$A$49,0),MATCH(orders!K$1,products!$A$1:$G$1,0))</f>
        <v>0.5</v>
      </c>
      <c r="L919" s="7">
        <f>INDEX(products!$A$1:$G$49, MATCH(orders!$D919,products!$A$1:$A$49,0),MATCH(orders!L$1,products!$A$1:$G$1,0))</f>
        <v>6.75</v>
      </c>
      <c r="M919" s="7">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 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5">
        <f>INDEX(products!$A$1:$G$49, MATCH(orders!$D920,products!$A$1:$A$49,0),MATCH(orders!K$1,products!$A$1:$G$1,0))</f>
        <v>0.5</v>
      </c>
      <c r="L920" s="7">
        <f>INDEX(products!$A$1:$G$49, MATCH(orders!$D920,products!$A$1:$A$49,0),MATCH(orders!L$1,products!$A$1:$G$1,0))</f>
        <v>7.29</v>
      </c>
      <c r="M920" s="7">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 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5">
        <f>INDEX(products!$A$1:$G$49, MATCH(orders!$D921,products!$A$1:$A$49,0),MATCH(orders!K$1,products!$A$1:$G$1,0))</f>
        <v>0.2</v>
      </c>
      <c r="L921" s="7">
        <f>INDEX(products!$A$1:$G$49, MATCH(orders!$D921,products!$A$1:$A$49,0),MATCH(orders!L$1,products!$A$1:$G$1,0))</f>
        <v>2.6849999999999996</v>
      </c>
      <c r="M921" s="7">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 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5">
        <f>INDEX(products!$A$1:$G$49, MATCH(orders!$D922,products!$A$1:$A$49,0),MATCH(orders!K$1,products!$A$1:$G$1,0))</f>
        <v>2.5</v>
      </c>
      <c r="L922" s="7">
        <f>INDEX(products!$A$1:$G$49, MATCH(orders!$D922,products!$A$1:$A$49,0),MATCH(orders!L$1,products!$A$1:$G$1,0))</f>
        <v>20.584999999999997</v>
      </c>
      <c r="M922" s="7">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 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5">
        <f>INDEX(products!$A$1:$G$49, MATCH(orders!$D923,products!$A$1:$A$49,0),MATCH(orders!K$1,products!$A$1:$G$1,0))</f>
        <v>0.2</v>
      </c>
      <c r="L923" s="7">
        <f>INDEX(products!$A$1:$G$49, MATCH(orders!$D923,products!$A$1:$A$49,0),MATCH(orders!L$1,products!$A$1:$G$1,0))</f>
        <v>3.8849999999999998</v>
      </c>
      <c r="M923" s="7">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 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5">
        <f>INDEX(products!$A$1:$G$49, MATCH(orders!$D924,products!$A$1:$A$49,0),MATCH(orders!K$1,products!$A$1:$G$1,0))</f>
        <v>1</v>
      </c>
      <c r="L924" s="7">
        <f>INDEX(products!$A$1:$G$49, MATCH(orders!$D924,products!$A$1:$A$49,0),MATCH(orders!L$1,products!$A$1:$G$1,0))</f>
        <v>11.25</v>
      </c>
      <c r="M924" s="7">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 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5">
        <f>INDEX(products!$A$1:$G$49, MATCH(orders!$D925,products!$A$1:$A$49,0),MATCH(orders!K$1,products!$A$1:$G$1,0))</f>
        <v>2.5</v>
      </c>
      <c r="L925" s="7">
        <f>INDEX(products!$A$1:$G$49, MATCH(orders!$D925,products!$A$1:$A$49,0),MATCH(orders!L$1,products!$A$1:$G$1,0))</f>
        <v>27.945</v>
      </c>
      <c r="M925" s="7">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 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5">
        <f>INDEX(products!$A$1:$G$49, MATCH(orders!$D926,products!$A$1:$A$49,0),MATCH(orders!K$1,products!$A$1:$G$1,0))</f>
        <v>2.5</v>
      </c>
      <c r="L926" s="7">
        <f>INDEX(products!$A$1:$G$49, MATCH(orders!$D926,products!$A$1:$A$49,0),MATCH(orders!L$1,products!$A$1:$G$1,0))</f>
        <v>29.784999999999997</v>
      </c>
      <c r="M926" s="7">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 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5">
        <f>INDEX(products!$A$1:$G$49, MATCH(orders!$D927,products!$A$1:$A$49,0),MATCH(orders!K$1,products!$A$1:$G$1,0))</f>
        <v>0.5</v>
      </c>
      <c r="L927" s="7">
        <f>INDEX(products!$A$1:$G$49, MATCH(orders!$D927,products!$A$1:$A$49,0),MATCH(orders!L$1,products!$A$1:$G$1,0))</f>
        <v>6.75</v>
      </c>
      <c r="M927" s="7">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 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5">
        <f>INDEX(products!$A$1:$G$49, MATCH(orders!$D928,products!$A$1:$A$49,0),MATCH(orders!K$1,products!$A$1:$G$1,0))</f>
        <v>0.5</v>
      </c>
      <c r="L928" s="7">
        <f>INDEX(products!$A$1:$G$49, MATCH(orders!$D928,products!$A$1:$A$49,0),MATCH(orders!L$1,products!$A$1:$G$1,0))</f>
        <v>6.75</v>
      </c>
      <c r="M928" s="7">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 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5">
        <f>INDEX(products!$A$1:$G$49, MATCH(orders!$D929,products!$A$1:$A$49,0),MATCH(orders!K$1,products!$A$1:$G$1,0))</f>
        <v>2.5</v>
      </c>
      <c r="L929" s="7">
        <f>INDEX(products!$A$1:$G$49, MATCH(orders!$D929,products!$A$1:$A$49,0),MATCH(orders!L$1,products!$A$1:$G$1,0))</f>
        <v>27.945</v>
      </c>
      <c r="M929" s="7">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 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5">
        <f>INDEX(products!$A$1:$G$49, MATCH(orders!$D930,products!$A$1:$A$49,0),MATCH(orders!K$1,products!$A$1:$G$1,0))</f>
        <v>2.5</v>
      </c>
      <c r="L930" s="7">
        <f>INDEX(products!$A$1:$G$49, MATCH(orders!$D930,products!$A$1:$A$49,0),MATCH(orders!L$1,products!$A$1:$G$1,0))</f>
        <v>31.624999999999996</v>
      </c>
      <c r="M930" s="7">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 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5">
        <f>INDEX(products!$A$1:$G$49, MATCH(orders!$D931,products!$A$1:$A$49,0),MATCH(orders!K$1,products!$A$1:$G$1,0))</f>
        <v>0.2</v>
      </c>
      <c r="L931" s="7">
        <f>INDEX(products!$A$1:$G$49, MATCH(orders!$D931,products!$A$1:$A$49,0),MATCH(orders!L$1,products!$A$1:$G$1,0))</f>
        <v>4.4550000000000001</v>
      </c>
      <c r="M931" s="7">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 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5">
        <f>INDEX(products!$A$1:$G$49, MATCH(orders!$D932,products!$A$1:$A$49,0),MATCH(orders!K$1,products!$A$1:$G$1,0))</f>
        <v>1</v>
      </c>
      <c r="L932" s="7">
        <f>INDEX(products!$A$1:$G$49, MATCH(orders!$D932,products!$A$1:$A$49,0),MATCH(orders!L$1,products!$A$1:$G$1,0))</f>
        <v>12.15</v>
      </c>
      <c r="M932" s="7">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 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5">
        <f>INDEX(products!$A$1:$G$49, MATCH(orders!$D933,products!$A$1:$A$49,0),MATCH(orders!K$1,products!$A$1:$G$1,0))</f>
        <v>0.5</v>
      </c>
      <c r="L933" s="7">
        <f>INDEX(products!$A$1:$G$49, MATCH(orders!$D933,products!$A$1:$A$49,0),MATCH(orders!L$1,products!$A$1:$G$1,0))</f>
        <v>5.97</v>
      </c>
      <c r="M933" s="7">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 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5">
        <f>INDEX(products!$A$1:$G$49, MATCH(orders!$D934,products!$A$1:$A$49,0),MATCH(orders!K$1,products!$A$1:$G$1,0))</f>
        <v>1</v>
      </c>
      <c r="L934" s="7">
        <f>INDEX(products!$A$1:$G$49, MATCH(orders!$D934,products!$A$1:$A$49,0),MATCH(orders!L$1,products!$A$1:$G$1,0))</f>
        <v>13.75</v>
      </c>
      <c r="M934" s="7">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 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5">
        <f>INDEX(products!$A$1:$G$49, MATCH(orders!$D935,products!$A$1:$A$49,0),MATCH(orders!K$1,products!$A$1:$G$1,0))</f>
        <v>1</v>
      </c>
      <c r="L935" s="7">
        <f>INDEX(products!$A$1:$G$49, MATCH(orders!$D935,products!$A$1:$A$49,0),MATCH(orders!L$1,products!$A$1:$G$1,0))</f>
        <v>8.9499999999999993</v>
      </c>
      <c r="M935" s="7">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 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5">
        <f>INDEX(products!$A$1:$G$49, MATCH(orders!$D936,products!$A$1:$A$49,0),MATCH(orders!K$1,products!$A$1:$G$1,0))</f>
        <v>2.5</v>
      </c>
      <c r="L936" s="7">
        <f>INDEX(products!$A$1:$G$49, MATCH(orders!$D936,products!$A$1:$A$49,0),MATCH(orders!L$1,products!$A$1:$G$1,0))</f>
        <v>22.884999999999998</v>
      </c>
      <c r="M936" s="7">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 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5">
        <f>INDEX(products!$A$1:$G$49, MATCH(orders!$D937,products!$A$1:$A$49,0),MATCH(orders!K$1,products!$A$1:$G$1,0))</f>
        <v>2.5</v>
      </c>
      <c r="L937" s="7">
        <f>INDEX(products!$A$1:$G$49, MATCH(orders!$D937,products!$A$1:$A$49,0),MATCH(orders!L$1,products!$A$1:$G$1,0))</f>
        <v>25.874999999999996</v>
      </c>
      <c r="M937" s="7">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 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5">
        <f>INDEX(products!$A$1:$G$49, MATCH(orders!$D938,products!$A$1:$A$49,0),MATCH(orders!K$1,products!$A$1:$G$1,0))</f>
        <v>0.5</v>
      </c>
      <c r="L938" s="7">
        <f>INDEX(products!$A$1:$G$49, MATCH(orders!$D938,products!$A$1:$A$49,0),MATCH(orders!L$1,products!$A$1:$G$1,0))</f>
        <v>7.77</v>
      </c>
      <c r="M938" s="7">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 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5">
        <f>INDEX(products!$A$1:$G$49, MATCH(orders!$D939,products!$A$1:$A$49,0),MATCH(orders!K$1,products!$A$1:$G$1,0))</f>
        <v>2.5</v>
      </c>
      <c r="L939" s="7">
        <f>INDEX(products!$A$1:$G$49, MATCH(orders!$D939,products!$A$1:$A$49,0),MATCH(orders!L$1,products!$A$1:$G$1,0))</f>
        <v>22.884999999999998</v>
      </c>
      <c r="M939" s="7">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 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5">
        <f>INDEX(products!$A$1:$G$49, MATCH(orders!$D940,products!$A$1:$A$49,0),MATCH(orders!K$1,products!$A$1:$G$1,0))</f>
        <v>1</v>
      </c>
      <c r="L940" s="7">
        <f>INDEX(products!$A$1:$G$49, MATCH(orders!$D940,products!$A$1:$A$49,0),MATCH(orders!L$1,products!$A$1:$G$1,0))</f>
        <v>14.85</v>
      </c>
      <c r="M940" s="7">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 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5">
        <f>INDEX(products!$A$1:$G$49, MATCH(orders!$D941,products!$A$1:$A$49,0),MATCH(orders!K$1,products!$A$1:$G$1,0))</f>
        <v>0.2</v>
      </c>
      <c r="L941" s="7">
        <f>INDEX(products!$A$1:$G$49, MATCH(orders!$D941,products!$A$1:$A$49,0),MATCH(orders!L$1,products!$A$1:$G$1,0))</f>
        <v>4.7549999999999999</v>
      </c>
      <c r="M941" s="7">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 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5">
        <f>INDEX(products!$A$1:$G$49, MATCH(orders!$D942,products!$A$1:$A$49,0),MATCH(orders!K$1,products!$A$1:$G$1,0))</f>
        <v>0.5</v>
      </c>
      <c r="L942" s="7">
        <f>INDEX(products!$A$1:$G$49, MATCH(orders!$D942,products!$A$1:$A$49,0),MATCH(orders!L$1,products!$A$1:$G$1,0))</f>
        <v>7.169999999999999</v>
      </c>
      <c r="M942" s="7">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 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5">
        <f>INDEX(products!$A$1:$G$49, MATCH(orders!$D943,products!$A$1:$A$49,0),MATCH(orders!K$1,products!$A$1:$G$1,0))</f>
        <v>0.5</v>
      </c>
      <c r="L943" s="7">
        <f>INDEX(products!$A$1:$G$49, MATCH(orders!$D943,products!$A$1:$A$49,0),MATCH(orders!L$1,products!$A$1:$G$1,0))</f>
        <v>7.77</v>
      </c>
      <c r="M943" s="7">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 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5">
        <f>INDEX(products!$A$1:$G$49, MATCH(orders!$D944,products!$A$1:$A$49,0),MATCH(orders!K$1,products!$A$1:$G$1,0))</f>
        <v>1</v>
      </c>
      <c r="L944" s="7">
        <f>INDEX(products!$A$1:$G$49, MATCH(orders!$D944,products!$A$1:$A$49,0),MATCH(orders!L$1,products!$A$1:$G$1,0))</f>
        <v>11.95</v>
      </c>
      <c r="M944" s="7">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 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5">
        <f>INDEX(products!$A$1:$G$49, MATCH(orders!$D945,products!$A$1:$A$49,0),MATCH(orders!K$1,products!$A$1:$G$1,0))</f>
        <v>0.5</v>
      </c>
      <c r="L945" s="7">
        <f>INDEX(products!$A$1:$G$49, MATCH(orders!$D945,products!$A$1:$A$49,0),MATCH(orders!L$1,products!$A$1:$G$1,0))</f>
        <v>7.77</v>
      </c>
      <c r="M945" s="7">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 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5">
        <f>INDEX(products!$A$1:$G$49, MATCH(orders!$D946,products!$A$1:$A$49,0),MATCH(orders!K$1,products!$A$1:$G$1,0))</f>
        <v>0.5</v>
      </c>
      <c r="L946" s="7">
        <f>INDEX(products!$A$1:$G$49, MATCH(orders!$D946,products!$A$1:$A$49,0),MATCH(orders!L$1,products!$A$1:$G$1,0))</f>
        <v>7.169999999999999</v>
      </c>
      <c r="M946" s="7">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 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5">
        <f>INDEX(products!$A$1:$G$49, MATCH(orders!$D947,products!$A$1:$A$49,0),MATCH(orders!K$1,products!$A$1:$G$1,0))</f>
        <v>2.5</v>
      </c>
      <c r="L947" s="7">
        <f>INDEX(products!$A$1:$G$49, MATCH(orders!$D947,products!$A$1:$A$49,0),MATCH(orders!L$1,products!$A$1:$G$1,0))</f>
        <v>29.784999999999997</v>
      </c>
      <c r="M947" s="7">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 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5">
        <f>INDEX(products!$A$1:$G$49, MATCH(orders!$D948,products!$A$1:$A$49,0),MATCH(orders!K$1,products!$A$1:$G$1,0))</f>
        <v>0.5</v>
      </c>
      <c r="L948" s="7">
        <f>INDEX(products!$A$1:$G$49, MATCH(orders!$D948,products!$A$1:$A$49,0),MATCH(orders!L$1,products!$A$1:$G$1,0))</f>
        <v>7.77</v>
      </c>
      <c r="M948" s="7">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 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5">
        <f>INDEX(products!$A$1:$G$49, MATCH(orders!$D949,products!$A$1:$A$49,0),MATCH(orders!K$1,products!$A$1:$G$1,0))</f>
        <v>1</v>
      </c>
      <c r="L949" s="7">
        <f>INDEX(products!$A$1:$G$49, MATCH(orders!$D949,products!$A$1:$A$49,0),MATCH(orders!L$1,products!$A$1:$G$1,0))</f>
        <v>11.25</v>
      </c>
      <c r="M949" s="7">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 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5">
        <f>INDEX(products!$A$1:$G$49, MATCH(orders!$D950,products!$A$1:$A$49,0),MATCH(orders!K$1,products!$A$1:$G$1,0))</f>
        <v>2.5</v>
      </c>
      <c r="L950" s="7">
        <f>INDEX(products!$A$1:$G$49, MATCH(orders!$D950,products!$A$1:$A$49,0),MATCH(orders!L$1,products!$A$1:$G$1,0))</f>
        <v>27.945</v>
      </c>
      <c r="M950" s="7">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 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5">
        <f>INDEX(products!$A$1:$G$49, MATCH(orders!$D951,products!$A$1:$A$49,0),MATCH(orders!K$1,products!$A$1:$G$1,0))</f>
        <v>2.5</v>
      </c>
      <c r="L951" s="7">
        <f>INDEX(products!$A$1:$G$49, MATCH(orders!$D951,products!$A$1:$A$49,0),MATCH(orders!L$1,products!$A$1:$G$1,0))</f>
        <v>27.484999999999996</v>
      </c>
      <c r="M951" s="7">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 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5">
        <f>INDEX(products!$A$1:$G$49, MATCH(orders!$D952,products!$A$1:$A$49,0),MATCH(orders!K$1,products!$A$1:$G$1,0))</f>
        <v>0.2</v>
      </c>
      <c r="L952" s="7">
        <f>INDEX(products!$A$1:$G$49, MATCH(orders!$D952,products!$A$1:$A$49,0),MATCH(orders!L$1,products!$A$1:$G$1,0))</f>
        <v>3.5849999999999995</v>
      </c>
      <c r="M952" s="7">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 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5">
        <f>INDEX(products!$A$1:$G$49, MATCH(orders!$D953,products!$A$1:$A$49,0),MATCH(orders!K$1,products!$A$1:$G$1,0))</f>
        <v>0.2</v>
      </c>
      <c r="L953" s="7">
        <f>INDEX(products!$A$1:$G$49, MATCH(orders!$D953,products!$A$1:$A$49,0),MATCH(orders!L$1,products!$A$1:$G$1,0))</f>
        <v>3.5849999999999995</v>
      </c>
      <c r="M953" s="7">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 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5">
        <f>INDEX(products!$A$1:$G$49, MATCH(orders!$D954,products!$A$1:$A$49,0),MATCH(orders!K$1,products!$A$1:$G$1,0))</f>
        <v>1</v>
      </c>
      <c r="L954" s="7">
        <f>INDEX(products!$A$1:$G$49, MATCH(orders!$D954,products!$A$1:$A$49,0),MATCH(orders!L$1,products!$A$1:$G$1,0))</f>
        <v>11.25</v>
      </c>
      <c r="M954" s="7">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 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5">
        <f>INDEX(products!$A$1:$G$49, MATCH(orders!$D955,products!$A$1:$A$49,0),MATCH(orders!K$1,products!$A$1:$G$1,0))</f>
        <v>0.2</v>
      </c>
      <c r="L955" s="7">
        <f>INDEX(products!$A$1:$G$49, MATCH(orders!$D955,products!$A$1:$A$49,0),MATCH(orders!L$1,products!$A$1:$G$1,0))</f>
        <v>3.8849999999999998</v>
      </c>
      <c r="M955" s="7">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 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5">
        <f>INDEX(products!$A$1:$G$49, MATCH(orders!$D956,products!$A$1:$A$49,0),MATCH(orders!K$1,products!$A$1:$G$1,0))</f>
        <v>2.5</v>
      </c>
      <c r="L956" s="7">
        <f>INDEX(products!$A$1:$G$49, MATCH(orders!$D956,products!$A$1:$A$49,0),MATCH(orders!L$1,products!$A$1:$G$1,0))</f>
        <v>27.945</v>
      </c>
      <c r="M956" s="7">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 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5">
        <f>INDEX(products!$A$1:$G$49, MATCH(orders!$D957,products!$A$1:$A$49,0),MATCH(orders!K$1,products!$A$1:$G$1,0))</f>
        <v>2.5</v>
      </c>
      <c r="L957" s="7">
        <f>INDEX(products!$A$1:$G$49, MATCH(orders!$D957,products!$A$1:$A$49,0),MATCH(orders!L$1,products!$A$1:$G$1,0))</f>
        <v>34.154999999999994</v>
      </c>
      <c r="M957" s="7">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 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5">
        <f>INDEX(products!$A$1:$G$49, MATCH(orders!$D958,products!$A$1:$A$49,0),MATCH(orders!K$1,products!$A$1:$G$1,0))</f>
        <v>2.5</v>
      </c>
      <c r="L958" s="7">
        <f>INDEX(products!$A$1:$G$49, MATCH(orders!$D958,products!$A$1:$A$49,0),MATCH(orders!L$1,products!$A$1:$G$1,0))</f>
        <v>27.484999999999996</v>
      </c>
      <c r="M958" s="7">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 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5">
        <f>INDEX(products!$A$1:$G$49, MATCH(orders!$D959,products!$A$1:$A$49,0),MATCH(orders!K$1,products!$A$1:$G$1,0))</f>
        <v>1</v>
      </c>
      <c r="L959" s="7">
        <f>INDEX(products!$A$1:$G$49, MATCH(orders!$D959,products!$A$1:$A$49,0),MATCH(orders!L$1,products!$A$1:$G$1,0))</f>
        <v>14.85</v>
      </c>
      <c r="M959" s="7">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 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5">
        <f>INDEX(products!$A$1:$G$49, MATCH(orders!$D960,products!$A$1:$A$49,0),MATCH(orders!K$1,products!$A$1:$G$1,0))</f>
        <v>0.2</v>
      </c>
      <c r="L960" s="7">
        <f>INDEX(products!$A$1:$G$49, MATCH(orders!$D960,products!$A$1:$A$49,0),MATCH(orders!L$1,products!$A$1:$G$1,0))</f>
        <v>3.8849999999999998</v>
      </c>
      <c r="M960" s="7">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 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5">
        <f>INDEX(products!$A$1:$G$49, MATCH(orders!$D961,products!$A$1:$A$49,0),MATCH(orders!K$1,products!$A$1:$G$1,0))</f>
        <v>0.2</v>
      </c>
      <c r="L961" s="7">
        <f>INDEX(products!$A$1:$G$49, MATCH(orders!$D961,products!$A$1:$A$49,0),MATCH(orders!L$1,products!$A$1:$G$1,0))</f>
        <v>4.7549999999999999</v>
      </c>
      <c r="M961" s="7">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 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5">
        <f>INDEX(products!$A$1:$G$49, MATCH(orders!$D962,products!$A$1:$A$49,0),MATCH(orders!K$1,products!$A$1:$G$1,0))</f>
        <v>1</v>
      </c>
      <c r="L962" s="7">
        <f>INDEX(products!$A$1:$G$49, MATCH(orders!$D962,products!$A$1:$A$49,0),MATCH(orders!L$1,products!$A$1:$G$1,0))</f>
        <v>15.85</v>
      </c>
      <c r="M962" s="7">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 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5">
        <f>INDEX(products!$A$1:$G$49, MATCH(orders!$D963,products!$A$1:$A$49,0),MATCH(orders!K$1,products!$A$1:$G$1,0))</f>
        <v>2.5</v>
      </c>
      <c r="L963" s="7">
        <f>INDEX(products!$A$1:$G$49, MATCH(orders!$D963,products!$A$1:$A$49,0),MATCH(orders!L$1,products!$A$1:$G$1,0))</f>
        <v>22.884999999999998</v>
      </c>
      <c r="M963" s="7">
        <f t="shared" ref="M963:M1001" si="45">L963*E963</f>
        <v>45.769999999999996</v>
      </c>
      <c r="N963" t="str">
        <f t="shared" ref="N963:N1001" si="46">IF(I963="Rob","Robusta",IF(I963="Exc","Excelsa", IF(I963="Ara","Arabica",IF(I963="Lib","Liberica",""))))</f>
        <v>Arabica</v>
      </c>
      <c r="O963" t="str">
        <f t="shared" ref="O963:O1001" si="47">IF(J963="M","Medium", IF(J963="L","Light", 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 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5">
        <f>INDEX(products!$A$1:$G$49, MATCH(orders!$D964,products!$A$1:$A$49,0),MATCH(orders!K$1,products!$A$1:$G$1,0))</f>
        <v>1</v>
      </c>
      <c r="L964" s="7">
        <f>INDEX(products!$A$1:$G$49, MATCH(orders!$D964,products!$A$1:$A$49,0),MATCH(orders!L$1,products!$A$1:$G$1,0))</f>
        <v>8.9499999999999993</v>
      </c>
      <c r="M964" s="7">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 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5">
        <f>INDEX(products!$A$1:$G$49, MATCH(orders!$D965,products!$A$1:$A$49,0),MATCH(orders!K$1,products!$A$1:$G$1,0))</f>
        <v>0.5</v>
      </c>
      <c r="L965" s="7">
        <f>INDEX(products!$A$1:$G$49, MATCH(orders!$D965,products!$A$1:$A$49,0),MATCH(orders!L$1,products!$A$1:$G$1,0))</f>
        <v>5.97</v>
      </c>
      <c r="M965" s="7">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 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5">
        <f>INDEX(products!$A$1:$G$49, MATCH(orders!$D966,products!$A$1:$A$49,0),MATCH(orders!K$1,products!$A$1:$G$1,0))</f>
        <v>0.2</v>
      </c>
      <c r="L966" s="7">
        <f>INDEX(products!$A$1:$G$49, MATCH(orders!$D966,products!$A$1:$A$49,0),MATCH(orders!L$1,products!$A$1:$G$1,0))</f>
        <v>4.4550000000000001</v>
      </c>
      <c r="M966" s="7">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 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5">
        <f>INDEX(products!$A$1:$G$49, MATCH(orders!$D967,products!$A$1:$A$49,0),MATCH(orders!K$1,products!$A$1:$G$1,0))</f>
        <v>1</v>
      </c>
      <c r="L967" s="7">
        <f>INDEX(products!$A$1:$G$49, MATCH(orders!$D967,products!$A$1:$A$49,0),MATCH(orders!L$1,products!$A$1:$G$1,0))</f>
        <v>9.9499999999999993</v>
      </c>
      <c r="M967" s="7">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 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5">
        <f>INDEX(products!$A$1:$G$49, MATCH(orders!$D968,products!$A$1:$A$49,0),MATCH(orders!K$1,products!$A$1:$G$1,0))</f>
        <v>0.5</v>
      </c>
      <c r="L968" s="7">
        <f>INDEX(products!$A$1:$G$49, MATCH(orders!$D968,products!$A$1:$A$49,0),MATCH(orders!L$1,products!$A$1:$G$1,0))</f>
        <v>8.91</v>
      </c>
      <c r="M968" s="7">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 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5">
        <f>INDEX(products!$A$1:$G$49, MATCH(orders!$D969,products!$A$1:$A$49,0),MATCH(orders!K$1,products!$A$1:$G$1,0))</f>
        <v>0.2</v>
      </c>
      <c r="L969" s="7">
        <f>INDEX(products!$A$1:$G$49, MATCH(orders!$D969,products!$A$1:$A$49,0),MATCH(orders!L$1,products!$A$1:$G$1,0))</f>
        <v>2.6849999999999996</v>
      </c>
      <c r="M969" s="7">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 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5">
        <f>INDEX(products!$A$1:$G$49, MATCH(orders!$D970,products!$A$1:$A$49,0),MATCH(orders!K$1,products!$A$1:$G$1,0))</f>
        <v>0.2</v>
      </c>
      <c r="L970" s="7">
        <f>INDEX(products!$A$1:$G$49, MATCH(orders!$D970,products!$A$1:$A$49,0),MATCH(orders!L$1,products!$A$1:$G$1,0))</f>
        <v>2.9849999999999999</v>
      </c>
      <c r="M970" s="7">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 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5">
        <f>INDEX(products!$A$1:$G$49, MATCH(orders!$D971,products!$A$1:$A$49,0),MATCH(orders!K$1,products!$A$1:$G$1,0))</f>
        <v>1</v>
      </c>
      <c r="L971" s="7">
        <f>INDEX(products!$A$1:$G$49, MATCH(orders!$D971,products!$A$1:$A$49,0),MATCH(orders!L$1,products!$A$1:$G$1,0))</f>
        <v>12.95</v>
      </c>
      <c r="M971" s="7">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 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5">
        <f>INDEX(products!$A$1:$G$49, MATCH(orders!$D972,products!$A$1:$A$49,0),MATCH(orders!K$1,products!$A$1:$G$1,0))</f>
        <v>0.5</v>
      </c>
      <c r="L972" s="7">
        <f>INDEX(products!$A$1:$G$49, MATCH(orders!$D972,products!$A$1:$A$49,0),MATCH(orders!L$1,products!$A$1:$G$1,0))</f>
        <v>8.25</v>
      </c>
      <c r="M972" s="7">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 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5">
        <f>INDEX(products!$A$1:$G$49, MATCH(orders!$D973,products!$A$1:$A$49,0),MATCH(orders!K$1,products!$A$1:$G$1,0))</f>
        <v>2.5</v>
      </c>
      <c r="L973" s="7">
        <f>INDEX(products!$A$1:$G$49, MATCH(orders!$D973,products!$A$1:$A$49,0),MATCH(orders!L$1,products!$A$1:$G$1,0))</f>
        <v>29.784999999999997</v>
      </c>
      <c r="M973" s="7">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 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5">
        <f>INDEX(products!$A$1:$G$49, MATCH(orders!$D974,products!$A$1:$A$49,0),MATCH(orders!K$1,products!$A$1:$G$1,0))</f>
        <v>2.5</v>
      </c>
      <c r="L974" s="7">
        <f>INDEX(products!$A$1:$G$49, MATCH(orders!$D974,products!$A$1:$A$49,0),MATCH(orders!L$1,products!$A$1:$G$1,0))</f>
        <v>29.784999999999997</v>
      </c>
      <c r="M974" s="7">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 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5">
        <f>INDEX(products!$A$1:$G$49, MATCH(orders!$D975,products!$A$1:$A$49,0),MATCH(orders!K$1,products!$A$1:$G$1,0))</f>
        <v>1</v>
      </c>
      <c r="L975" s="7">
        <f>INDEX(products!$A$1:$G$49, MATCH(orders!$D975,products!$A$1:$A$49,0),MATCH(orders!L$1,products!$A$1:$G$1,0))</f>
        <v>14.55</v>
      </c>
      <c r="M975" s="7">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 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5">
        <f>INDEX(products!$A$1:$G$49, MATCH(orders!$D976,products!$A$1:$A$49,0),MATCH(orders!K$1,products!$A$1:$G$1,0))</f>
        <v>0.5</v>
      </c>
      <c r="L976" s="7">
        <f>INDEX(products!$A$1:$G$49, MATCH(orders!$D976,products!$A$1:$A$49,0),MATCH(orders!L$1,products!$A$1:$G$1,0))</f>
        <v>5.3699999999999992</v>
      </c>
      <c r="M976" s="7">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 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5">
        <f>INDEX(products!$A$1:$G$49, MATCH(orders!$D977,products!$A$1:$A$49,0),MATCH(orders!K$1,products!$A$1:$G$1,0))</f>
        <v>0.2</v>
      </c>
      <c r="L977" s="7">
        <f>INDEX(products!$A$1:$G$49, MATCH(orders!$D977,products!$A$1:$A$49,0),MATCH(orders!L$1,products!$A$1:$G$1,0))</f>
        <v>2.9849999999999999</v>
      </c>
      <c r="M977" s="7">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 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5">
        <f>INDEX(products!$A$1:$G$49, MATCH(orders!$D978,products!$A$1:$A$49,0),MATCH(orders!K$1,products!$A$1:$G$1,0))</f>
        <v>2.5</v>
      </c>
      <c r="L978" s="7">
        <f>INDEX(products!$A$1:$G$49, MATCH(orders!$D978,products!$A$1:$A$49,0),MATCH(orders!L$1,products!$A$1:$G$1,0))</f>
        <v>27.484999999999996</v>
      </c>
      <c r="M978" s="7">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 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5">
        <f>INDEX(products!$A$1:$G$49, MATCH(orders!$D979,products!$A$1:$A$49,0),MATCH(orders!K$1,products!$A$1:$G$1,0))</f>
        <v>1</v>
      </c>
      <c r="L979" s="7">
        <f>INDEX(products!$A$1:$G$49, MATCH(orders!$D979,products!$A$1:$A$49,0),MATCH(orders!L$1,products!$A$1:$G$1,0))</f>
        <v>11.95</v>
      </c>
      <c r="M979" s="7">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 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5">
        <f>INDEX(products!$A$1:$G$49, MATCH(orders!$D980,products!$A$1:$A$49,0),MATCH(orders!K$1,products!$A$1:$G$1,0))</f>
        <v>0.5</v>
      </c>
      <c r="L980" s="7">
        <f>INDEX(products!$A$1:$G$49, MATCH(orders!$D980,products!$A$1:$A$49,0),MATCH(orders!L$1,products!$A$1:$G$1,0))</f>
        <v>7.77</v>
      </c>
      <c r="M980" s="7">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 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5">
        <f>INDEX(products!$A$1:$G$49, MATCH(orders!$D981,products!$A$1:$A$49,0),MATCH(orders!K$1,products!$A$1:$G$1,0))</f>
        <v>0.5</v>
      </c>
      <c r="L981" s="7">
        <f>INDEX(products!$A$1:$G$49, MATCH(orders!$D981,products!$A$1:$A$49,0),MATCH(orders!L$1,products!$A$1:$G$1,0))</f>
        <v>5.3699999999999992</v>
      </c>
      <c r="M981" s="7">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 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5">
        <f>INDEX(products!$A$1:$G$49, MATCH(orders!$D982,products!$A$1:$A$49,0),MATCH(orders!K$1,products!$A$1:$G$1,0))</f>
        <v>2.5</v>
      </c>
      <c r="L982" s="7">
        <f>INDEX(products!$A$1:$G$49, MATCH(orders!$D982,products!$A$1:$A$49,0),MATCH(orders!L$1,products!$A$1:$G$1,0))</f>
        <v>27.945</v>
      </c>
      <c r="M982" s="7">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 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5">
        <f>INDEX(products!$A$1:$G$49, MATCH(orders!$D983,products!$A$1:$A$49,0),MATCH(orders!K$1,products!$A$1:$G$1,0))</f>
        <v>0.2</v>
      </c>
      <c r="L983" s="7">
        <f>INDEX(products!$A$1:$G$49, MATCH(orders!$D983,products!$A$1:$A$49,0),MATCH(orders!L$1,products!$A$1:$G$1,0))</f>
        <v>3.645</v>
      </c>
      <c r="M983" s="7">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 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5">
        <f>INDEX(products!$A$1:$G$49, MATCH(orders!$D984,products!$A$1:$A$49,0),MATCH(orders!K$1,products!$A$1:$G$1,0))</f>
        <v>1</v>
      </c>
      <c r="L984" s="7">
        <f>INDEX(products!$A$1:$G$49, MATCH(orders!$D984,products!$A$1:$A$49,0),MATCH(orders!L$1,products!$A$1:$G$1,0))</f>
        <v>11.95</v>
      </c>
      <c r="M984" s="7">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 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5">
        <f>INDEX(products!$A$1:$G$49, MATCH(orders!$D985,products!$A$1:$A$49,0),MATCH(orders!K$1,products!$A$1:$G$1,0))</f>
        <v>0.2</v>
      </c>
      <c r="L985" s="7">
        <f>INDEX(products!$A$1:$G$49, MATCH(orders!$D985,products!$A$1:$A$49,0),MATCH(orders!L$1,products!$A$1:$G$1,0))</f>
        <v>3.375</v>
      </c>
      <c r="M985" s="7">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 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5">
        <f>INDEX(products!$A$1:$G$49, MATCH(orders!$D986,products!$A$1:$A$49,0),MATCH(orders!K$1,products!$A$1:$G$1,0))</f>
        <v>2.5</v>
      </c>
      <c r="L986" s="7">
        <f>INDEX(products!$A$1:$G$49, MATCH(orders!$D986,products!$A$1:$A$49,0),MATCH(orders!L$1,products!$A$1:$G$1,0))</f>
        <v>31.624999999999996</v>
      </c>
      <c r="M986" s="7">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 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5">
        <f>INDEX(products!$A$1:$G$49, MATCH(orders!$D987,products!$A$1:$A$49,0),MATCH(orders!K$1,products!$A$1:$G$1,0))</f>
        <v>1</v>
      </c>
      <c r="L987" s="7">
        <f>INDEX(products!$A$1:$G$49, MATCH(orders!$D987,products!$A$1:$A$49,0),MATCH(orders!L$1,products!$A$1:$G$1,0))</f>
        <v>11.95</v>
      </c>
      <c r="M987" s="7">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 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5">
        <f>INDEX(products!$A$1:$G$49, MATCH(orders!$D988,products!$A$1:$A$49,0),MATCH(orders!K$1,products!$A$1:$G$1,0))</f>
        <v>2.5</v>
      </c>
      <c r="L988" s="7">
        <f>INDEX(products!$A$1:$G$49, MATCH(orders!$D988,products!$A$1:$A$49,0),MATCH(orders!L$1,products!$A$1:$G$1,0))</f>
        <v>33.464999999999996</v>
      </c>
      <c r="M988" s="7">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 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5">
        <f>INDEX(products!$A$1:$G$49, MATCH(orders!$D989,products!$A$1:$A$49,0),MATCH(orders!K$1,products!$A$1:$G$1,0))</f>
        <v>0.5</v>
      </c>
      <c r="L989" s="7">
        <f>INDEX(products!$A$1:$G$49, MATCH(orders!$D989,products!$A$1:$A$49,0),MATCH(orders!L$1,products!$A$1:$G$1,0))</f>
        <v>5.97</v>
      </c>
      <c r="M989" s="7">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 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5">
        <f>INDEX(products!$A$1:$G$49, MATCH(orders!$D990,products!$A$1:$A$49,0),MATCH(orders!K$1,products!$A$1:$G$1,0))</f>
        <v>1</v>
      </c>
      <c r="L990" s="7">
        <f>INDEX(products!$A$1:$G$49, MATCH(orders!$D990,products!$A$1:$A$49,0),MATCH(orders!L$1,products!$A$1:$G$1,0))</f>
        <v>9.9499999999999993</v>
      </c>
      <c r="M990" s="7">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 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5">
        <f>INDEX(products!$A$1:$G$49, MATCH(orders!$D991,products!$A$1:$A$49,0),MATCH(orders!K$1,products!$A$1:$G$1,0))</f>
        <v>2.5</v>
      </c>
      <c r="L991" s="7">
        <f>INDEX(products!$A$1:$G$49, MATCH(orders!$D991,products!$A$1:$A$49,0),MATCH(orders!L$1,products!$A$1:$G$1,0))</f>
        <v>25.874999999999996</v>
      </c>
      <c r="M991" s="7">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 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5">
        <f>INDEX(products!$A$1:$G$49, MATCH(orders!$D992,products!$A$1:$A$49,0),MATCH(orders!K$1,products!$A$1:$G$1,0))</f>
        <v>0.2</v>
      </c>
      <c r="L992" s="7">
        <f>INDEX(products!$A$1:$G$49, MATCH(orders!$D992,products!$A$1:$A$49,0),MATCH(orders!L$1,products!$A$1:$G$1,0))</f>
        <v>3.645</v>
      </c>
      <c r="M992" s="7">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 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5">
        <f>INDEX(products!$A$1:$G$49, MATCH(orders!$D993,products!$A$1:$A$49,0),MATCH(orders!K$1,products!$A$1:$G$1,0))</f>
        <v>0.5</v>
      </c>
      <c r="L993" s="7">
        <f>INDEX(products!$A$1:$G$49, MATCH(orders!$D993,products!$A$1:$A$49,0),MATCH(orders!L$1,products!$A$1:$G$1,0))</f>
        <v>7.77</v>
      </c>
      <c r="M993" s="7">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 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5">
        <f>INDEX(products!$A$1:$G$49, MATCH(orders!$D994,products!$A$1:$A$49,0),MATCH(orders!K$1,products!$A$1:$G$1,0))</f>
        <v>2.5</v>
      </c>
      <c r="L994" s="7">
        <f>INDEX(products!$A$1:$G$49, MATCH(orders!$D994,products!$A$1:$A$49,0),MATCH(orders!L$1,products!$A$1:$G$1,0))</f>
        <v>36.454999999999998</v>
      </c>
      <c r="M994" s="7">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 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5">
        <f>INDEX(products!$A$1:$G$49, MATCH(orders!$D995,products!$A$1:$A$49,0),MATCH(orders!K$1,products!$A$1:$G$1,0))</f>
        <v>1</v>
      </c>
      <c r="L995" s="7">
        <f>INDEX(products!$A$1:$G$49, MATCH(orders!$D995,products!$A$1:$A$49,0),MATCH(orders!L$1,products!$A$1:$G$1,0))</f>
        <v>12.95</v>
      </c>
      <c r="M995" s="7">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 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5">
        <f>INDEX(products!$A$1:$G$49, MATCH(orders!$D996,products!$A$1:$A$49,0),MATCH(orders!K$1,products!$A$1:$G$1,0))</f>
        <v>0.2</v>
      </c>
      <c r="L996" s="7">
        <f>INDEX(products!$A$1:$G$49, MATCH(orders!$D996,products!$A$1:$A$49,0),MATCH(orders!L$1,products!$A$1:$G$1,0))</f>
        <v>2.9849999999999999</v>
      </c>
      <c r="M996" s="7">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 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5">
        <f>INDEX(products!$A$1:$G$49, MATCH(orders!$D997,products!$A$1:$A$49,0),MATCH(orders!K$1,products!$A$1:$G$1,0))</f>
        <v>2.5</v>
      </c>
      <c r="L997" s="7">
        <f>INDEX(products!$A$1:$G$49, MATCH(orders!$D997,products!$A$1:$A$49,0),MATCH(orders!L$1,products!$A$1:$G$1,0))</f>
        <v>27.484999999999996</v>
      </c>
      <c r="M997" s="7">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 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5">
        <f>INDEX(products!$A$1:$G$49, MATCH(orders!$D998,products!$A$1:$A$49,0),MATCH(orders!K$1,products!$A$1:$G$1,0))</f>
        <v>0.5</v>
      </c>
      <c r="L998" s="7">
        <f>INDEX(products!$A$1:$G$49, MATCH(orders!$D998,products!$A$1:$A$49,0),MATCH(orders!L$1,products!$A$1:$G$1,0))</f>
        <v>5.97</v>
      </c>
      <c r="M998" s="7">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 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5">
        <f>INDEX(products!$A$1:$G$49, MATCH(orders!$D999,products!$A$1:$A$49,0),MATCH(orders!K$1,products!$A$1:$G$1,0))</f>
        <v>0.5</v>
      </c>
      <c r="L999" s="7">
        <f>INDEX(products!$A$1:$G$49, MATCH(orders!$D999,products!$A$1:$A$49,0),MATCH(orders!L$1,products!$A$1:$G$1,0))</f>
        <v>6.75</v>
      </c>
      <c r="M999" s="7">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 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5">
        <f>INDEX(products!$A$1:$G$49, MATCH(orders!$D1000,products!$A$1:$A$49,0),MATCH(orders!K$1,products!$A$1:$G$1,0))</f>
        <v>1</v>
      </c>
      <c r="L1000" s="7">
        <f>INDEX(products!$A$1:$G$49, MATCH(orders!$D1000,products!$A$1:$A$49,0),MATCH(orders!L$1,products!$A$1:$G$1,0))</f>
        <v>9.9499999999999993</v>
      </c>
      <c r="M1000" s="7">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 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5">
        <f>INDEX(products!$A$1:$G$49, MATCH(orders!$D1001,products!$A$1:$A$49,0),MATCH(orders!K$1,products!$A$1:$G$1,0))</f>
        <v>0.2</v>
      </c>
      <c r="L1001" s="7">
        <f>INDEX(products!$A$1:$G$49, MATCH(orders!$D1001,products!$A$1:$A$49,0),MATCH(orders!L$1,products!$A$1:$G$1,0))</f>
        <v>4.125</v>
      </c>
      <c r="M1001" s="7">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D782-9671-4085-A512-83593E3E8034}">
  <dimension ref="A1:G47"/>
  <sheetViews>
    <sheetView workbookViewId="0">
      <selection activeCell="B17" sqref="B3:B46"/>
      <pivotSelection pane="bottomRight" showHeader="1" axis="axisRow" dimension="1" activeRow="16" activeCol="1" previousRow="16" previousCol="1" click="1" r:id="rId1">
        <pivotArea dataOnly="0" labelOnly="1" outline="0" fieldPosition="0">
          <references count="1">
            <reference field="16" count="0"/>
          </references>
        </pivotArea>
      </pivotSelection>
    </sheetView>
  </sheetViews>
  <sheetFormatPr defaultRowHeight="15" x14ac:dyDescent="0.25"/>
  <cols>
    <col min="1" max="1" width="13.140625" bestFit="1" customWidth="1"/>
    <col min="2" max="2" width="22" bestFit="1" customWidth="1"/>
    <col min="3" max="6" width="20" bestFit="1" customWidth="1"/>
    <col min="7" max="7" width="11.28515625" bestFit="1" customWidth="1"/>
  </cols>
  <sheetData>
    <row r="1" spans="1:7" x14ac:dyDescent="0.25">
      <c r="A1" s="8" t="s">
        <v>6217</v>
      </c>
      <c r="C1" s="8" t="s">
        <v>6196</v>
      </c>
    </row>
    <row r="2" spans="1:7" x14ac:dyDescent="0.25">
      <c r="A2" s="8" t="s">
        <v>6215</v>
      </c>
      <c r="B2" s="8" t="s">
        <v>6216</v>
      </c>
      <c r="C2" t="s">
        <v>6218</v>
      </c>
      <c r="D2" t="s">
        <v>6219</v>
      </c>
      <c r="E2" t="s">
        <v>6220</v>
      </c>
      <c r="F2" t="s">
        <v>6221</v>
      </c>
      <c r="G2" t="s">
        <v>6198</v>
      </c>
    </row>
    <row r="3" spans="1:7" x14ac:dyDescent="0.25">
      <c r="A3" t="s">
        <v>6199</v>
      </c>
      <c r="B3" t="s">
        <v>6203</v>
      </c>
      <c r="C3" s="9">
        <v>68.655000000000001</v>
      </c>
      <c r="D3" s="9">
        <v>111.78</v>
      </c>
      <c r="E3" s="9">
        <v>36.454999999999998</v>
      </c>
      <c r="F3" s="9"/>
      <c r="G3" s="9">
        <v>216.89</v>
      </c>
    </row>
    <row r="4" spans="1:7" x14ac:dyDescent="0.25">
      <c r="B4" t="s">
        <v>6204</v>
      </c>
      <c r="C4" s="9">
        <v>148.92499999999998</v>
      </c>
      <c r="D4" s="9"/>
      <c r="E4" s="9">
        <v>271.74499999999995</v>
      </c>
      <c r="F4" s="9">
        <v>41.169999999999995</v>
      </c>
      <c r="G4" s="9">
        <v>461.84</v>
      </c>
    </row>
    <row r="5" spans="1:7" x14ac:dyDescent="0.25">
      <c r="B5" t="s">
        <v>6205</v>
      </c>
      <c r="C5" s="9">
        <v>137.19499999999999</v>
      </c>
      <c r="D5" s="9">
        <v>230.92000000000002</v>
      </c>
      <c r="E5" s="9">
        <v>133.85999999999999</v>
      </c>
      <c r="F5" s="9"/>
      <c r="G5" s="9">
        <v>501.97500000000002</v>
      </c>
    </row>
    <row r="6" spans="1:7" x14ac:dyDescent="0.25">
      <c r="B6" t="s">
        <v>6206</v>
      </c>
      <c r="C6" s="9">
        <v>155.24999999999997</v>
      </c>
      <c r="D6" s="9">
        <v>512.32499999999993</v>
      </c>
      <c r="E6" s="9">
        <v>316.13499999999999</v>
      </c>
      <c r="F6" s="9">
        <v>54.969999999999992</v>
      </c>
      <c r="G6" s="9">
        <v>1038.6799999999998</v>
      </c>
    </row>
    <row r="7" spans="1:7" x14ac:dyDescent="0.25">
      <c r="B7" t="s">
        <v>6207</v>
      </c>
      <c r="C7" s="9">
        <v>29.784999999999997</v>
      </c>
      <c r="D7" s="9"/>
      <c r="E7" s="9">
        <v>145.82</v>
      </c>
      <c r="F7" s="9"/>
      <c r="G7" s="9">
        <v>175.60499999999999</v>
      </c>
    </row>
    <row r="8" spans="1:7" x14ac:dyDescent="0.25">
      <c r="B8" t="s">
        <v>6208</v>
      </c>
      <c r="C8" s="9">
        <v>155.24999999999997</v>
      </c>
      <c r="D8" s="9">
        <v>626.17499999999995</v>
      </c>
      <c r="E8" s="9">
        <v>89.35499999999999</v>
      </c>
      <c r="F8" s="9">
        <v>219.76499999999999</v>
      </c>
      <c r="G8" s="9">
        <v>1090.5450000000001</v>
      </c>
    </row>
    <row r="9" spans="1:7" x14ac:dyDescent="0.25">
      <c r="B9" t="s">
        <v>6209</v>
      </c>
      <c r="C9" s="9">
        <v>272.43499999999995</v>
      </c>
      <c r="D9" s="9">
        <v>204.92999999999995</v>
      </c>
      <c r="E9" s="9"/>
      <c r="F9" s="9">
        <v>123.50999999999999</v>
      </c>
      <c r="G9" s="9">
        <v>600.87499999999989</v>
      </c>
    </row>
    <row r="10" spans="1:7" x14ac:dyDescent="0.25">
      <c r="B10" t="s">
        <v>6210</v>
      </c>
      <c r="C10" s="9">
        <v>226.54999999999995</v>
      </c>
      <c r="D10" s="9"/>
      <c r="E10" s="9"/>
      <c r="F10" s="9">
        <v>68.655000000000001</v>
      </c>
      <c r="G10" s="9">
        <v>295.20499999999993</v>
      </c>
    </row>
    <row r="11" spans="1:7" x14ac:dyDescent="0.25">
      <c r="B11" t="s">
        <v>6211</v>
      </c>
      <c r="C11" s="9">
        <v>178.70999999999998</v>
      </c>
      <c r="D11" s="9"/>
      <c r="E11" s="9">
        <v>273.69999999999993</v>
      </c>
      <c r="F11" s="9">
        <v>361.55999999999995</v>
      </c>
      <c r="G11" s="9">
        <v>813.9699999999998</v>
      </c>
    </row>
    <row r="12" spans="1:7" x14ac:dyDescent="0.25">
      <c r="B12" t="s">
        <v>6212</v>
      </c>
      <c r="C12" s="9">
        <v>100.50999999999999</v>
      </c>
      <c r="D12" s="9">
        <v>96.254999999999995</v>
      </c>
      <c r="E12" s="9">
        <v>109.36499999999999</v>
      </c>
      <c r="F12" s="9"/>
      <c r="G12" s="9">
        <v>306.13</v>
      </c>
    </row>
    <row r="13" spans="1:7" x14ac:dyDescent="0.25">
      <c r="B13" t="s">
        <v>6213</v>
      </c>
      <c r="C13" s="9">
        <v>178.70999999999998</v>
      </c>
      <c r="D13" s="9">
        <v>63.249999999999993</v>
      </c>
      <c r="E13" s="9">
        <v>272.32</v>
      </c>
      <c r="F13" s="9"/>
      <c r="G13" s="9">
        <v>514.28</v>
      </c>
    </row>
    <row r="14" spans="1:7" x14ac:dyDescent="0.25">
      <c r="B14" t="s">
        <v>6214</v>
      </c>
      <c r="C14" s="9">
        <v>155.24999999999997</v>
      </c>
      <c r="D14" s="9">
        <v>444.01499999999987</v>
      </c>
      <c r="E14" s="9"/>
      <c r="F14" s="9">
        <v>130.52499999999998</v>
      </c>
      <c r="G14" s="9">
        <v>729.78999999999985</v>
      </c>
    </row>
    <row r="15" spans="1:7" x14ac:dyDescent="0.25">
      <c r="A15" t="s">
        <v>6200</v>
      </c>
      <c r="B15" t="s">
        <v>6203</v>
      </c>
      <c r="C15" s="9"/>
      <c r="D15" s="9"/>
      <c r="E15" s="9">
        <v>189.05999999999997</v>
      </c>
      <c r="F15" s="9">
        <v>27.484999999999996</v>
      </c>
      <c r="G15" s="9">
        <v>216.54499999999996</v>
      </c>
    </row>
    <row r="16" spans="1:7" x14ac:dyDescent="0.25">
      <c r="B16" t="s">
        <v>6204</v>
      </c>
      <c r="C16" s="9">
        <v>678.38499999999999</v>
      </c>
      <c r="D16" s="9">
        <v>227.24</v>
      </c>
      <c r="E16" s="9">
        <v>89.35499999999999</v>
      </c>
      <c r="F16" s="9">
        <v>357.30499999999995</v>
      </c>
      <c r="G16" s="9">
        <v>1352.2849999999999</v>
      </c>
    </row>
    <row r="17" spans="1:7" x14ac:dyDescent="0.25">
      <c r="B17" t="s">
        <v>6205</v>
      </c>
      <c r="C17" s="9"/>
      <c r="D17" s="9">
        <v>62.099999999999994</v>
      </c>
      <c r="E17" s="9">
        <v>148.92499999999998</v>
      </c>
      <c r="F17" s="9">
        <v>137.31</v>
      </c>
      <c r="G17" s="9">
        <v>348.33499999999998</v>
      </c>
    </row>
    <row r="18" spans="1:7" x14ac:dyDescent="0.25">
      <c r="B18" t="s">
        <v>6206</v>
      </c>
      <c r="C18" s="9"/>
      <c r="D18" s="9">
        <v>252.99999999999997</v>
      </c>
      <c r="E18" s="9">
        <v>33.464999999999996</v>
      </c>
      <c r="F18" s="9">
        <v>196.76499999999999</v>
      </c>
      <c r="G18" s="9">
        <v>483.22999999999996</v>
      </c>
    </row>
    <row r="19" spans="1:7" x14ac:dyDescent="0.25">
      <c r="B19" t="s">
        <v>6207</v>
      </c>
      <c r="C19" s="9">
        <v>77.624999999999986</v>
      </c>
      <c r="D19" s="9">
        <v>472.88</v>
      </c>
      <c r="E19" s="9">
        <v>33.464999999999996</v>
      </c>
      <c r="F19" s="9">
        <v>41.169999999999995</v>
      </c>
      <c r="G19" s="9">
        <v>625.14</v>
      </c>
    </row>
    <row r="20" spans="1:7" x14ac:dyDescent="0.25">
      <c r="B20" t="s">
        <v>6208</v>
      </c>
      <c r="C20" s="9">
        <v>473.33999999999992</v>
      </c>
      <c r="D20" s="9">
        <v>165.71499999999997</v>
      </c>
      <c r="E20" s="9">
        <v>192.04999999999998</v>
      </c>
      <c r="F20" s="9">
        <v>132.82499999999999</v>
      </c>
      <c r="G20" s="9">
        <v>963.92999999999984</v>
      </c>
    </row>
    <row r="21" spans="1:7" x14ac:dyDescent="0.25">
      <c r="B21" t="s">
        <v>6209</v>
      </c>
      <c r="C21" s="9">
        <v>297.84999999999997</v>
      </c>
      <c r="D21" s="9">
        <v>31.624999999999996</v>
      </c>
      <c r="E21" s="9">
        <v>36.454999999999998</v>
      </c>
      <c r="F21" s="9">
        <v>247.01999999999995</v>
      </c>
      <c r="G21" s="9">
        <v>612.94999999999993</v>
      </c>
    </row>
    <row r="22" spans="1:7" x14ac:dyDescent="0.25">
      <c r="B22" t="s">
        <v>6210</v>
      </c>
      <c r="C22" s="9"/>
      <c r="D22" s="9"/>
      <c r="E22" s="9"/>
      <c r="F22" s="9">
        <v>41.169999999999995</v>
      </c>
      <c r="G22" s="9">
        <v>41.169999999999995</v>
      </c>
    </row>
    <row r="23" spans="1:7" x14ac:dyDescent="0.25">
      <c r="B23" t="s">
        <v>6211</v>
      </c>
      <c r="C23" s="9">
        <v>91.539999999999992</v>
      </c>
      <c r="D23" s="9"/>
      <c r="E23" s="9"/>
      <c r="F23" s="9">
        <v>155.70999999999998</v>
      </c>
      <c r="G23" s="9">
        <v>247.24999999999997</v>
      </c>
    </row>
    <row r="24" spans="1:7" x14ac:dyDescent="0.25">
      <c r="B24" t="s">
        <v>6212</v>
      </c>
      <c r="C24" s="9">
        <v>198.02999999999997</v>
      </c>
      <c r="D24" s="9">
        <v>254.60999999999999</v>
      </c>
      <c r="E24" s="9">
        <v>238.27999999999997</v>
      </c>
      <c r="F24" s="9">
        <v>109.93999999999998</v>
      </c>
      <c r="G24" s="9">
        <v>800.8599999999999</v>
      </c>
    </row>
    <row r="25" spans="1:7" x14ac:dyDescent="0.25">
      <c r="B25" t="s">
        <v>6213</v>
      </c>
      <c r="C25" s="9">
        <v>476.32999999999993</v>
      </c>
      <c r="D25" s="9">
        <v>111.78</v>
      </c>
      <c r="E25" s="9">
        <v>228.505</v>
      </c>
      <c r="F25" s="9">
        <v>27.484999999999996</v>
      </c>
      <c r="G25" s="9">
        <v>844.09999999999991</v>
      </c>
    </row>
    <row r="26" spans="1:7" x14ac:dyDescent="0.25">
      <c r="B26" t="s">
        <v>6214</v>
      </c>
      <c r="C26" s="9"/>
      <c r="D26" s="9">
        <v>171.35</v>
      </c>
      <c r="E26" s="9"/>
      <c r="F26" s="9">
        <v>45.769999999999996</v>
      </c>
      <c r="G26" s="9">
        <v>217.12</v>
      </c>
    </row>
    <row r="27" spans="1:7" x14ac:dyDescent="0.25">
      <c r="A27" t="s">
        <v>6201</v>
      </c>
      <c r="B27" t="s">
        <v>6203</v>
      </c>
      <c r="C27" s="9">
        <v>77.624999999999986</v>
      </c>
      <c r="D27" s="9">
        <v>31.624999999999996</v>
      </c>
      <c r="E27" s="9">
        <v>29.784999999999997</v>
      </c>
      <c r="F27" s="9">
        <v>91.539999999999992</v>
      </c>
      <c r="G27" s="9">
        <v>230.57499999999996</v>
      </c>
    </row>
    <row r="28" spans="1:7" x14ac:dyDescent="0.25">
      <c r="B28" t="s">
        <v>6204</v>
      </c>
      <c r="C28" s="9">
        <v>217.92499999999995</v>
      </c>
      <c r="D28" s="9">
        <v>139.72499999999999</v>
      </c>
      <c r="E28" s="9">
        <v>139.83999999999997</v>
      </c>
      <c r="F28" s="9"/>
      <c r="G28" s="9">
        <v>497.48999999999995</v>
      </c>
    </row>
    <row r="29" spans="1:7" x14ac:dyDescent="0.25">
      <c r="B29" t="s">
        <v>6205</v>
      </c>
      <c r="C29" s="9">
        <v>268.06499999999994</v>
      </c>
      <c r="D29" s="9">
        <v>194.80999999999997</v>
      </c>
      <c r="E29" s="9">
        <v>228.505</v>
      </c>
      <c r="F29" s="9"/>
      <c r="G29" s="9">
        <v>691.37999999999988</v>
      </c>
    </row>
    <row r="30" spans="1:7" x14ac:dyDescent="0.25">
      <c r="B30" t="s">
        <v>6206</v>
      </c>
      <c r="C30" s="9"/>
      <c r="D30" s="9">
        <v>147.08500000000001</v>
      </c>
      <c r="E30" s="9">
        <v>401.005</v>
      </c>
      <c r="F30" s="9">
        <v>82.339999999999989</v>
      </c>
      <c r="G30" s="9">
        <v>630.43000000000006</v>
      </c>
    </row>
    <row r="31" spans="1:7" x14ac:dyDescent="0.25">
      <c r="B31" t="s">
        <v>6207</v>
      </c>
      <c r="C31" s="9">
        <v>103.49999999999999</v>
      </c>
      <c r="D31" s="9"/>
      <c r="E31" s="9">
        <v>148.92499999999998</v>
      </c>
      <c r="F31" s="9">
        <v>192.39499999999995</v>
      </c>
      <c r="G31" s="9">
        <v>444.81999999999994</v>
      </c>
    </row>
    <row r="32" spans="1:7" x14ac:dyDescent="0.25">
      <c r="B32" t="s">
        <v>6208</v>
      </c>
      <c r="C32" s="9">
        <v>240.80999999999997</v>
      </c>
      <c r="D32" s="9"/>
      <c r="E32" s="9">
        <v>148.92499999999998</v>
      </c>
      <c r="F32" s="9">
        <v>61.754999999999995</v>
      </c>
      <c r="G32" s="9">
        <v>451.48999999999995</v>
      </c>
    </row>
    <row r="33" spans="1:7" x14ac:dyDescent="0.25">
      <c r="B33" t="s">
        <v>6209</v>
      </c>
      <c r="C33" s="9"/>
      <c r="D33" s="9">
        <v>189.74999999999997</v>
      </c>
      <c r="E33" s="9"/>
      <c r="F33" s="9">
        <v>109.93999999999998</v>
      </c>
      <c r="G33" s="9">
        <v>299.68999999999994</v>
      </c>
    </row>
    <row r="34" spans="1:7" x14ac:dyDescent="0.25">
      <c r="B34" t="s">
        <v>6210</v>
      </c>
      <c r="C34" s="9">
        <v>141.10499999999999</v>
      </c>
      <c r="D34" s="9">
        <v>111.78</v>
      </c>
      <c r="E34" s="9"/>
      <c r="F34" s="9">
        <v>196.76499999999999</v>
      </c>
      <c r="G34" s="9">
        <v>449.65</v>
      </c>
    </row>
    <row r="35" spans="1:7" x14ac:dyDescent="0.25">
      <c r="B35" t="s">
        <v>6211</v>
      </c>
      <c r="C35" s="9">
        <v>629.27999999999986</v>
      </c>
      <c r="D35" s="9">
        <v>83.835000000000008</v>
      </c>
      <c r="E35" s="9"/>
      <c r="F35" s="9">
        <v>109.93999999999998</v>
      </c>
      <c r="G35" s="9">
        <v>823.05499999999984</v>
      </c>
    </row>
    <row r="36" spans="1:7" x14ac:dyDescent="0.25">
      <c r="B36" t="s">
        <v>6212</v>
      </c>
      <c r="C36" s="9">
        <v>166.17499999999998</v>
      </c>
      <c r="D36" s="9">
        <v>187.45</v>
      </c>
      <c r="E36" s="9">
        <v>251.61999999999998</v>
      </c>
      <c r="F36" s="9">
        <v>91.539999999999992</v>
      </c>
      <c r="G36" s="9">
        <v>696.78499999999997</v>
      </c>
    </row>
    <row r="37" spans="1:7" x14ac:dyDescent="0.25">
      <c r="B37" t="s">
        <v>6213</v>
      </c>
      <c r="C37" s="9">
        <v>137.31</v>
      </c>
      <c r="D37" s="9">
        <v>297.84999999999997</v>
      </c>
      <c r="E37" s="9">
        <v>119.13999999999999</v>
      </c>
      <c r="F37" s="9">
        <v>68.655000000000001</v>
      </c>
      <c r="G37" s="9">
        <v>622.95499999999993</v>
      </c>
    </row>
    <row r="38" spans="1:7" x14ac:dyDescent="0.25">
      <c r="B38" t="s">
        <v>6214</v>
      </c>
      <c r="C38" s="9">
        <v>178.70999999999998</v>
      </c>
      <c r="D38" s="9"/>
      <c r="E38" s="9">
        <v>212.75</v>
      </c>
      <c r="F38" s="9">
        <v>137.42499999999998</v>
      </c>
      <c r="G38" s="9">
        <v>528.88499999999999</v>
      </c>
    </row>
    <row r="39" spans="1:7" x14ac:dyDescent="0.25">
      <c r="A39" t="s">
        <v>6202</v>
      </c>
      <c r="B39" t="s">
        <v>6203</v>
      </c>
      <c r="C39" s="9">
        <v>51.749999999999993</v>
      </c>
      <c r="D39" s="9"/>
      <c r="E39" s="9">
        <v>625.71499999999992</v>
      </c>
      <c r="F39" s="9">
        <v>45.769999999999996</v>
      </c>
      <c r="G39" s="9">
        <v>723.2349999999999</v>
      </c>
    </row>
    <row r="40" spans="1:7" x14ac:dyDescent="0.25">
      <c r="B40" t="s">
        <v>6204</v>
      </c>
      <c r="C40" s="9"/>
      <c r="D40" s="9">
        <v>55.89</v>
      </c>
      <c r="E40" s="9">
        <v>36.454999999999998</v>
      </c>
      <c r="F40" s="9"/>
      <c r="G40" s="9">
        <v>92.344999999999999</v>
      </c>
    </row>
    <row r="41" spans="1:7" x14ac:dyDescent="0.25">
      <c r="B41" t="s">
        <v>6205</v>
      </c>
      <c r="C41" s="9">
        <v>148.92499999999998</v>
      </c>
      <c r="D41" s="9">
        <v>102.46499999999997</v>
      </c>
      <c r="E41" s="9">
        <v>296.125</v>
      </c>
      <c r="F41" s="9">
        <v>288.4199999999999</v>
      </c>
      <c r="G41" s="9">
        <v>835.93499999999995</v>
      </c>
    </row>
    <row r="42" spans="1:7" x14ac:dyDescent="0.25">
      <c r="B42" t="s">
        <v>6206</v>
      </c>
      <c r="C42" s="9">
        <v>51.749999999999993</v>
      </c>
      <c r="D42" s="9">
        <v>164.56499999999997</v>
      </c>
      <c r="E42" s="9"/>
      <c r="F42" s="9">
        <v>102.92499999999998</v>
      </c>
      <c r="G42" s="9">
        <v>319.23999999999995</v>
      </c>
    </row>
    <row r="43" spans="1:7" x14ac:dyDescent="0.25">
      <c r="B43" t="s">
        <v>6207</v>
      </c>
      <c r="C43" s="9">
        <v>71.644999999999996</v>
      </c>
      <c r="D43" s="9">
        <v>126.49999999999999</v>
      </c>
      <c r="E43" s="9">
        <v>163.64499999999998</v>
      </c>
      <c r="F43" s="9">
        <v>164.67999999999998</v>
      </c>
      <c r="G43" s="9">
        <v>526.46999999999991</v>
      </c>
    </row>
    <row r="44" spans="1:7" x14ac:dyDescent="0.25">
      <c r="B44" t="s">
        <v>6208</v>
      </c>
      <c r="C44" s="9"/>
      <c r="D44" s="9">
        <v>359.37499999999994</v>
      </c>
      <c r="E44" s="9">
        <v>145.82</v>
      </c>
      <c r="F44" s="9">
        <v>308.89</v>
      </c>
      <c r="G44" s="9">
        <v>814.08499999999992</v>
      </c>
    </row>
    <row r="45" spans="1:7" x14ac:dyDescent="0.25">
      <c r="B45" t="s">
        <v>6209</v>
      </c>
      <c r="C45" s="9">
        <v>195.95999999999998</v>
      </c>
      <c r="D45" s="9">
        <v>158.12499999999997</v>
      </c>
      <c r="E45" s="9">
        <v>178.70999999999998</v>
      </c>
      <c r="F45" s="9">
        <v>45.769999999999996</v>
      </c>
      <c r="G45" s="9">
        <v>578.56499999999983</v>
      </c>
    </row>
    <row r="46" spans="1:7" x14ac:dyDescent="0.25">
      <c r="B46" t="s">
        <v>6210</v>
      </c>
      <c r="C46" s="9">
        <v>29.784999999999997</v>
      </c>
      <c r="D46" s="9"/>
      <c r="E46" s="9"/>
      <c r="F46" s="9"/>
      <c r="G46" s="9">
        <v>29.784999999999997</v>
      </c>
    </row>
    <row r="47" spans="1:7" x14ac:dyDescent="0.25">
      <c r="A47" t="s">
        <v>6198</v>
      </c>
      <c r="C47" s="9">
        <v>6810.6450000000004</v>
      </c>
      <c r="D47" s="9">
        <v>6390.7800000000007</v>
      </c>
      <c r="E47" s="9">
        <v>5965.2800000000016</v>
      </c>
      <c r="F47" s="9">
        <v>4618.8600000000015</v>
      </c>
      <c r="G47" s="9">
        <v>23785.564999999999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2A4B9-70D1-4402-8AF2-1A043EA778CE}">
  <dimension ref="A1:B5"/>
  <sheetViews>
    <sheetView workbookViewId="0">
      <selection activeCell="B3" sqref="B3"/>
    </sheetView>
  </sheetViews>
  <sheetFormatPr defaultRowHeight="15" x14ac:dyDescent="0.25"/>
  <cols>
    <col min="1" max="1" width="15.42578125" bestFit="1" customWidth="1"/>
    <col min="2" max="2" width="12.140625" bestFit="1" customWidth="1"/>
    <col min="3" max="5" width="20" bestFit="1" customWidth="1"/>
    <col min="6" max="7" width="11.28515625" bestFit="1" customWidth="1"/>
  </cols>
  <sheetData>
    <row r="1" spans="1:2" x14ac:dyDescent="0.25">
      <c r="A1" s="8" t="s">
        <v>7</v>
      </c>
      <c r="B1" t="s">
        <v>6217</v>
      </c>
    </row>
    <row r="2" spans="1:2" x14ac:dyDescent="0.25">
      <c r="A2" t="s">
        <v>28</v>
      </c>
      <c r="B2" s="11">
        <v>1173.92</v>
      </c>
    </row>
    <row r="3" spans="1:2" x14ac:dyDescent="0.25">
      <c r="A3" t="s">
        <v>318</v>
      </c>
      <c r="B3" s="11">
        <v>3570.29</v>
      </c>
    </row>
    <row r="4" spans="1:2" x14ac:dyDescent="0.25">
      <c r="A4" t="s">
        <v>19</v>
      </c>
      <c r="B4" s="11">
        <v>19041.354999999992</v>
      </c>
    </row>
    <row r="5" spans="1:2" x14ac:dyDescent="0.25">
      <c r="A5" t="s">
        <v>6198</v>
      </c>
      <c r="B5" s="11">
        <v>23785.564999999991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1675F-6537-46A6-B635-CEBAAE0C8738}">
  <dimension ref="A1:B11"/>
  <sheetViews>
    <sheetView workbookViewId="0">
      <selection activeCell="L12" sqref="L12"/>
    </sheetView>
  </sheetViews>
  <sheetFormatPr defaultRowHeight="15" x14ac:dyDescent="0.25"/>
  <cols>
    <col min="1" max="1" width="17.7109375" bestFit="1" customWidth="1"/>
    <col min="2" max="2" width="12.140625" bestFit="1" customWidth="1"/>
    <col min="3" max="5" width="20" bestFit="1" customWidth="1"/>
    <col min="6" max="7" width="11.28515625" bestFit="1" customWidth="1"/>
  </cols>
  <sheetData>
    <row r="1" spans="1:2" x14ac:dyDescent="0.25">
      <c r="A1" s="8" t="s">
        <v>4</v>
      </c>
      <c r="B1" t="s">
        <v>6217</v>
      </c>
    </row>
    <row r="2" spans="1:2" x14ac:dyDescent="0.25">
      <c r="A2" t="s">
        <v>1472</v>
      </c>
      <c r="B2" s="11">
        <v>204.92999999999995</v>
      </c>
    </row>
    <row r="3" spans="1:2" x14ac:dyDescent="0.25">
      <c r="A3" t="s">
        <v>2177</v>
      </c>
      <c r="B3" s="11">
        <v>204.92999999999995</v>
      </c>
    </row>
    <row r="4" spans="1:2" x14ac:dyDescent="0.25">
      <c r="A4" t="s">
        <v>2046</v>
      </c>
      <c r="B4" s="11">
        <v>204.92999999999995</v>
      </c>
    </row>
    <row r="5" spans="1:2" x14ac:dyDescent="0.25">
      <c r="A5" t="s">
        <v>2275</v>
      </c>
      <c r="B5" s="11">
        <v>204.92999999999995</v>
      </c>
    </row>
    <row r="6" spans="1:2" x14ac:dyDescent="0.25">
      <c r="A6" t="s">
        <v>3820</v>
      </c>
      <c r="B6" s="11">
        <v>204.92999999999995</v>
      </c>
    </row>
    <row r="7" spans="1:2" x14ac:dyDescent="0.25">
      <c r="A7" t="s">
        <v>2454</v>
      </c>
      <c r="B7" s="11">
        <v>204.92999999999995</v>
      </c>
    </row>
    <row r="8" spans="1:2" x14ac:dyDescent="0.25">
      <c r="A8" t="s">
        <v>1386</v>
      </c>
      <c r="B8" s="11">
        <v>218.73</v>
      </c>
    </row>
    <row r="9" spans="1:2" x14ac:dyDescent="0.25">
      <c r="A9" t="s">
        <v>5114</v>
      </c>
      <c r="B9" s="11">
        <v>237.81999999999996</v>
      </c>
    </row>
    <row r="10" spans="1:2" x14ac:dyDescent="0.25">
      <c r="A10" t="s">
        <v>5765</v>
      </c>
      <c r="B10" s="11">
        <v>253.68999999999997</v>
      </c>
    </row>
    <row r="11" spans="1:2" x14ac:dyDescent="0.25">
      <c r="A11" t="s">
        <v>6198</v>
      </c>
      <c r="B11" s="11">
        <v>1939.8199999999993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4BE9-5B37-487A-A21D-B3DC99AA7210}">
  <dimension ref="A1"/>
  <sheetViews>
    <sheetView showGridLines="0" showRowColHeaders="0" tabSelected="1" zoomScale="85" zoomScaleNormal="85" workbookViewId="0">
      <selection activeCell="AC8" sqref="AC8"/>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Total Sales PT</vt:lpstr>
      <vt:lpstr>CountryBarChart PT</vt:lpstr>
      <vt:lpstr>TopFiveCustomer PT</vt:lpstr>
      <vt:lpstr>Dashboard</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wenwu yu</cp:lastModifiedBy>
  <cp:revision/>
  <dcterms:created xsi:type="dcterms:W3CDTF">2022-11-26T09:51:45Z</dcterms:created>
  <dcterms:modified xsi:type="dcterms:W3CDTF">2024-11-13T02:16:29Z</dcterms:modified>
  <cp:category/>
  <cp:contentStatus/>
</cp:coreProperties>
</file>