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4\"/>
    </mc:Choice>
  </mc:AlternateContent>
  <xr:revisionPtr revIDLastSave="0" documentId="13_ncr:1_{0954CE7D-624A-4D46-90E6-5FA11D679784}" xr6:coauthVersionLast="47" xr6:coauthVersionMax="47" xr10:uidLastSave="{00000000-0000-0000-0000-000000000000}"/>
  <bookViews>
    <workbookView xWindow="-108" yWindow="-108" windowWidth="23256" windowHeight="12576" xr2:uid="{1FB8975F-9C3F-4729-A2E8-81BC4BA7060A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2" l="1"/>
  <c r="G47" i="2"/>
  <c r="B47" i="2"/>
  <c r="E45" i="2"/>
  <c r="D45" i="2"/>
  <c r="B45" i="2"/>
  <c r="D41" i="2"/>
  <c r="C40" i="2"/>
  <c r="B40" i="2"/>
  <c r="B32" i="2"/>
  <c r="C33" i="2"/>
  <c r="C34" i="2" s="1"/>
  <c r="B33" i="2"/>
  <c r="B34" i="2" s="1"/>
  <c r="B18" i="2"/>
  <c r="C21" i="2" l="1"/>
  <c r="C20" i="2"/>
  <c r="B20" i="2"/>
  <c r="B21" i="2" s="1"/>
  <c r="C12" i="2"/>
  <c r="C11" i="2"/>
  <c r="C8" i="2"/>
  <c r="B11" i="2"/>
  <c r="B9" i="2"/>
  <c r="B12" i="2" s="1"/>
</calcChain>
</file>

<file path=xl/sharedStrings.xml><?xml version="1.0" encoding="utf-8"?>
<sst xmlns="http://schemas.openxmlformats.org/spreadsheetml/2006/main" count="35" uniqueCount="32">
  <si>
    <t>Laboratorio 4</t>
  </si>
  <si>
    <t>1.)</t>
  </si>
  <si>
    <t>Vel. Variable</t>
  </si>
  <si>
    <t>Vel. Dual</t>
  </si>
  <si>
    <t>i</t>
  </si>
  <si>
    <t>2.)</t>
  </si>
  <si>
    <t>Material JX</t>
  </si>
  <si>
    <t>Material KZ</t>
  </si>
  <si>
    <t>3.)</t>
  </si>
  <si>
    <t>Compra</t>
  </si>
  <si>
    <t>Arrenda</t>
  </si>
  <si>
    <t>4.)</t>
  </si>
  <si>
    <t>No recurrentes</t>
  </si>
  <si>
    <t>Recurrentes</t>
  </si>
  <si>
    <t>CC1</t>
  </si>
  <si>
    <t>CCT</t>
  </si>
  <si>
    <t>5.)</t>
  </si>
  <si>
    <t>I =V*b/C</t>
  </si>
  <si>
    <t>semestre</t>
  </si>
  <si>
    <t>PP</t>
  </si>
  <si>
    <t>PC</t>
  </si>
  <si>
    <t>Semestral</t>
  </si>
  <si>
    <t>Valor Presente</t>
  </si>
  <si>
    <t>Valor presente</t>
  </si>
  <si>
    <t xml:space="preserve">Recuerden: </t>
  </si>
  <si>
    <t>CC=A/i</t>
  </si>
  <si>
    <t>CC total</t>
  </si>
  <si>
    <t>VNA</t>
  </si>
  <si>
    <t>VF</t>
  </si>
  <si>
    <t>anual</t>
  </si>
  <si>
    <t>años</t>
  </si>
  <si>
    <t>anual compuesto trimestralmente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</si>
</sst>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1" xfId="0" applyNumberFormat="1" applyBorder="1"/>
    <xf numFmtId="164" fontId="0" fillId="2" borderId="0" xfId="0" applyNumberFormat="1" applyFill="1"/>
    <xf numFmtId="166" fontId="0" fillId="0" borderId="0" xfId="0" applyNumberFormat="1"/>
    <xf numFmtId="164" fontId="0" fillId="2" borderId="1" xfId="0" applyNumberFormat="1" applyFill="1" applyBorder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ejercicio1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Vel. Variable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Hoja1!$B$5:$B$11</c:f>
              <c:numCache>
                <c:formatCode>_-[$$-540A]* #,##0.00_ ;_-[$$-540A]* \-#,##0.00\ ;_-[$$-540A]* "-"??_ ;_-@_ </c:formatCode>
                <c:ptCount val="7"/>
                <c:pt idx="0">
                  <c:v>-250000</c:v>
                </c:pt>
                <c:pt idx="1">
                  <c:v>-231000</c:v>
                </c:pt>
                <c:pt idx="2">
                  <c:v>-231000</c:v>
                </c:pt>
                <c:pt idx="3">
                  <c:v>-231000</c:v>
                </c:pt>
                <c:pt idx="4">
                  <c:v>-371000</c:v>
                </c:pt>
                <c:pt idx="5">
                  <c:v>-231000</c:v>
                </c:pt>
                <c:pt idx="6">
                  <c:v>-181000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0-48EF-9AA7-D709D9F93566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 Vel. Dual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Hoja1!$C$5:$C$11</c:f>
              <c:numCache>
                <c:formatCode>_-[$$-540A]* #,##0.00_ ;_-[$$-540A]* \-#,##0.00\ ;_-[$$-540A]* "-"??_ ;_-@_ </c:formatCode>
                <c:ptCount val="7"/>
                <c:pt idx="0">
                  <c:v>-224000</c:v>
                </c:pt>
                <c:pt idx="1">
                  <c:v>-235000</c:v>
                </c:pt>
                <c:pt idx="2">
                  <c:v>-235000</c:v>
                </c:pt>
                <c:pt idx="3">
                  <c:v>-261000</c:v>
                </c:pt>
                <c:pt idx="4">
                  <c:v>-235000</c:v>
                </c:pt>
                <c:pt idx="5">
                  <c:v>-235000</c:v>
                </c:pt>
                <c:pt idx="6">
                  <c:v>-225000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0-48EF-9AA7-D709D9F9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31199"/>
        <c:axId val="1512290543"/>
      </c:barChart>
      <c:catAx>
        <c:axId val="15168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12290543"/>
        <c:crosses val="autoZero"/>
        <c:auto val="1"/>
        <c:lblAlgn val="ctr"/>
        <c:lblOffset val="100"/>
        <c:noMultiLvlLbl val="0"/>
      </c:catAx>
      <c:valAx>
        <c:axId val="15122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168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ejercicio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Hoja1!$B$15</c:f>
              <c:strCache>
                <c:ptCount val="1"/>
                <c:pt idx="0">
                  <c:v> Material JX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Hoja1!$A$16:$A$20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Hoja1!$B$16:$B$20</c:f>
              <c:numCache>
                <c:formatCode>_-[$$-540A]* #,##0.00_ ;_-[$$-540A]* \-#,##0.00\ ;_-[$$-540A]* "-"??_ ;_-@_ </c:formatCode>
                <c:ptCount val="5"/>
                <c:pt idx="0">
                  <c:v>-205000</c:v>
                </c:pt>
                <c:pt idx="1">
                  <c:v>-29000</c:v>
                </c:pt>
                <c:pt idx="2">
                  <c:v>-232000</c:v>
                </c:pt>
                <c:pt idx="3">
                  <c:v>-29000</c:v>
                </c:pt>
                <c:pt idx="4">
                  <c:v>-27000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2-47A7-A4A0-0362E1C656F8}"/>
            </c:ext>
          </c:extLst>
        </c:ser>
        <c:ser>
          <c:idx val="1"/>
          <c:order val="1"/>
          <c:tx>
            <c:strRef>
              <c:f>Hoja1!$C$15</c:f>
              <c:strCache>
                <c:ptCount val="1"/>
                <c:pt idx="0">
                  <c:v> Material KZ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Hoja1!$A$16:$A$20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Hoja1!$C$16:$C$20</c:f>
              <c:numCache>
                <c:formatCode>_-[$$-540A]* #,##0.00_ ;_-[$$-540A]* \-#,##0.00\ ;_-[$$-540A]* "-"??_ ;_-@_ </c:formatCode>
                <c:ptCount val="5"/>
                <c:pt idx="0">
                  <c:v>-235000</c:v>
                </c:pt>
                <c:pt idx="1">
                  <c:v>-27000</c:v>
                </c:pt>
                <c:pt idx="2">
                  <c:v>-27000</c:v>
                </c:pt>
                <c:pt idx="3">
                  <c:v>-27000</c:v>
                </c:pt>
                <c:pt idx="4">
                  <c:v>-7000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2-47A7-A4A0-0362E1C6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306655"/>
        <c:axId val="1589030783"/>
      </c:barChart>
      <c:catAx>
        <c:axId val="15863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9030783"/>
        <c:crosses val="autoZero"/>
        <c:auto val="1"/>
        <c:lblAlgn val="ctr"/>
        <c:lblOffset val="100"/>
        <c:noMultiLvlLbl val="0"/>
      </c:catAx>
      <c:valAx>
        <c:axId val="15890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863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ejercicio</a:t>
            </a:r>
            <a:r>
              <a:rPr lang="es-GT" baseline="0"/>
              <a:t>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 Compra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Hoja1!$A$26:$A$32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Hoja1!$B$26:$B$32</c:f>
              <c:numCache>
                <c:formatCode>_-[$$-540A]* #,##0.00_ ;_-[$$-540A]* \-#,##0.00\ ;_-[$$-540A]* "-"??_ ;_-@_ </c:formatCode>
                <c:ptCount val="7"/>
                <c:pt idx="0">
                  <c:v>-150000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D-4150-A4BA-9E36384C02D1}"/>
            </c:ext>
          </c:extLst>
        </c:ser>
        <c:ser>
          <c:idx val="1"/>
          <c:order val="1"/>
          <c:tx>
            <c:strRef>
              <c:f>Hoja1!$C$25</c:f>
              <c:strCache>
                <c:ptCount val="1"/>
                <c:pt idx="0">
                  <c:v> Arrenda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Hoja1!$A$26:$A$32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Hoja1!$C$26:$C$32</c:f>
              <c:numCache>
                <c:formatCode>_-[$$-540A]* #,##0.00_ ;_-[$$-540A]* \-#,##0.00\ ;_-[$$-540A]* "-"??_ ;_-@_ </c:formatCode>
                <c:ptCount val="7"/>
                <c:pt idx="0">
                  <c:v>-30000</c:v>
                </c:pt>
                <c:pt idx="1">
                  <c:v>-30000</c:v>
                </c:pt>
                <c:pt idx="2">
                  <c:v>-30000</c:v>
                </c:pt>
                <c:pt idx="3">
                  <c:v>-30000</c:v>
                </c:pt>
                <c:pt idx="4">
                  <c:v>-30000</c:v>
                </c:pt>
                <c:pt idx="5">
                  <c:v>-30000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D-4150-A4BA-9E36384C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631775"/>
        <c:axId val="1485577087"/>
      </c:barChart>
      <c:catAx>
        <c:axId val="15966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5577087"/>
        <c:crosses val="autoZero"/>
        <c:auto val="1"/>
        <c:lblAlgn val="ctr"/>
        <c:lblOffset val="100"/>
        <c:noMultiLvlLbl val="0"/>
      </c:catAx>
      <c:valAx>
        <c:axId val="1485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66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3810</xdr:rowOff>
    </xdr:from>
    <xdr:to>
      <xdr:col>10</xdr:col>
      <xdr:colOff>662940</xdr:colOff>
      <xdr:row>12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78B2E-7247-A3E9-F966-EB705CC12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982980</xdr:colOff>
      <xdr:row>12</xdr:row>
      <xdr:rowOff>49530</xdr:rowOff>
    </xdr:from>
    <xdr:to>
      <xdr:col>11</xdr:col>
      <xdr:colOff>68580</xdr:colOff>
      <xdr:row>22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807D0E-923E-2347-93D8-004267DE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975360</xdr:colOff>
      <xdr:row>22</xdr:row>
      <xdr:rowOff>34290</xdr:rowOff>
    </xdr:from>
    <xdr:to>
      <xdr:col>10</xdr:col>
      <xdr:colOff>655320</xdr:colOff>
      <xdr:row>33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21E744-B104-66A5-CDBA-6D72A3EDF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1D06-3518-46C8-A073-2CEB9D61B5BA}">
  <dimension ref="A1:H48"/>
  <sheetViews>
    <sheetView tabSelected="1" topLeftCell="A28" workbookViewId="0">
      <selection activeCell="E48" sqref="E48"/>
    </sheetView>
  </sheetViews>
  <sheetFormatPr baseColWidth="10" defaultRowHeight="14.4" x14ac:dyDescent="0.3"/>
  <cols>
    <col min="1" max="1" width="14.109375" bestFit="1" customWidth="1"/>
    <col min="2" max="3" width="14.5546875" style="1" bestFit="1" customWidth="1"/>
    <col min="4" max="4" width="14.5546875" bestFit="1" customWidth="1"/>
    <col min="5" max="5" width="16.109375" bestFit="1" customWidth="1"/>
  </cols>
  <sheetData>
    <row r="1" spans="1:3" x14ac:dyDescent="0.3">
      <c r="A1" t="s">
        <v>0</v>
      </c>
    </row>
    <row r="3" spans="1:3" x14ac:dyDescent="0.3">
      <c r="A3" t="s">
        <v>1</v>
      </c>
      <c r="B3" s="1" t="s">
        <v>4</v>
      </c>
      <c r="C3" s="2">
        <v>0.15</v>
      </c>
    </row>
    <row r="4" spans="1:3" x14ac:dyDescent="0.3">
      <c r="B4" s="1" t="s">
        <v>2</v>
      </c>
      <c r="C4" s="1" t="s">
        <v>3</v>
      </c>
    </row>
    <row r="5" spans="1:3" x14ac:dyDescent="0.3">
      <c r="A5">
        <v>0</v>
      </c>
      <c r="B5" s="1">
        <v>-250000</v>
      </c>
      <c r="C5" s="1">
        <v>-224000</v>
      </c>
    </row>
    <row r="6" spans="1:3" x14ac:dyDescent="0.3">
      <c r="A6">
        <v>1</v>
      </c>
      <c r="B6" s="1">
        <v>-231000</v>
      </c>
      <c r="C6" s="1">
        <v>-235000</v>
      </c>
    </row>
    <row r="7" spans="1:3" x14ac:dyDescent="0.3">
      <c r="A7">
        <v>2</v>
      </c>
      <c r="B7" s="1">
        <v>-231000</v>
      </c>
      <c r="C7" s="1">
        <v>-235000</v>
      </c>
    </row>
    <row r="8" spans="1:3" x14ac:dyDescent="0.3">
      <c r="A8">
        <v>3</v>
      </c>
      <c r="B8" s="1">
        <v>-231000</v>
      </c>
      <c r="C8" s="1">
        <f>-235000-26000</f>
        <v>-261000</v>
      </c>
    </row>
    <row r="9" spans="1:3" x14ac:dyDescent="0.3">
      <c r="A9">
        <v>4</v>
      </c>
      <c r="B9" s="1">
        <f>-231000-140000</f>
        <v>-371000</v>
      </c>
      <c r="C9" s="1">
        <v>-235000</v>
      </c>
    </row>
    <row r="10" spans="1:3" x14ac:dyDescent="0.3">
      <c r="A10">
        <v>5</v>
      </c>
      <c r="B10" s="1">
        <v>-231000</v>
      </c>
      <c r="C10" s="1">
        <v>-235000</v>
      </c>
    </row>
    <row r="11" spans="1:3" x14ac:dyDescent="0.3">
      <c r="A11">
        <v>6</v>
      </c>
      <c r="B11" s="1">
        <f>-231000+50000</f>
        <v>-181000</v>
      </c>
      <c r="C11" s="1">
        <f>-235000+10000</f>
        <v>-225000</v>
      </c>
    </row>
    <row r="12" spans="1:3" x14ac:dyDescent="0.3">
      <c r="A12" t="s">
        <v>23</v>
      </c>
      <c r="B12" s="1">
        <f>NPV($C$3,B6:B11)+B5</f>
        <v>-1182644.5768836504</v>
      </c>
      <c r="C12" s="5">
        <f>NPV($C$3,C6:C11)+C5</f>
        <v>-1126125.5791560113</v>
      </c>
    </row>
    <row r="14" spans="1:3" x14ac:dyDescent="0.3">
      <c r="A14" t="s">
        <v>5</v>
      </c>
      <c r="B14" s="1" t="s">
        <v>4</v>
      </c>
      <c r="C14" s="2">
        <v>0.1</v>
      </c>
    </row>
    <row r="15" spans="1:3" x14ac:dyDescent="0.3">
      <c r="B15" s="1" t="s">
        <v>6</v>
      </c>
      <c r="C15" s="1" t="s">
        <v>7</v>
      </c>
    </row>
    <row r="16" spans="1:3" x14ac:dyDescent="0.3">
      <c r="A16">
        <v>0</v>
      </c>
      <c r="B16" s="1">
        <v>-205000</v>
      </c>
      <c r="C16" s="1">
        <v>-235000</v>
      </c>
    </row>
    <row r="17" spans="1:3" x14ac:dyDescent="0.3">
      <c r="A17">
        <v>1</v>
      </c>
      <c r="B17" s="1">
        <v>-29000</v>
      </c>
      <c r="C17" s="1">
        <v>-27000</v>
      </c>
    </row>
    <row r="18" spans="1:3" x14ac:dyDescent="0.3">
      <c r="A18">
        <v>2</v>
      </c>
      <c r="B18" s="1">
        <f>-29000+2000-205000</f>
        <v>-232000</v>
      </c>
      <c r="C18" s="1">
        <v>-27000</v>
      </c>
    </row>
    <row r="19" spans="1:3" x14ac:dyDescent="0.3">
      <c r="A19">
        <v>3</v>
      </c>
      <c r="B19" s="1">
        <v>-29000</v>
      </c>
      <c r="C19" s="1">
        <v>-27000</v>
      </c>
    </row>
    <row r="20" spans="1:3" x14ac:dyDescent="0.3">
      <c r="A20">
        <v>4</v>
      </c>
      <c r="B20" s="1">
        <f>-29000+2000</f>
        <v>-27000</v>
      </c>
      <c r="C20" s="1">
        <f>-27000+20000</f>
        <v>-7000</v>
      </c>
    </row>
    <row r="21" spans="1:3" x14ac:dyDescent="0.3">
      <c r="A21" t="s">
        <v>23</v>
      </c>
      <c r="B21" s="1">
        <f>NPV($C$14,B17:B20)+B16</f>
        <v>-463328.66607472161</v>
      </c>
      <c r="C21" s="5">
        <f>NPV($C$14,C17:C20)+C16</f>
        <v>-306926.09794412949</v>
      </c>
    </row>
    <row r="24" spans="1:3" x14ac:dyDescent="0.3">
      <c r="A24" t="s">
        <v>8</v>
      </c>
      <c r="B24" s="1" t="s">
        <v>4</v>
      </c>
      <c r="C24" s="2">
        <v>0.15</v>
      </c>
    </row>
    <row r="25" spans="1:3" x14ac:dyDescent="0.3">
      <c r="B25" s="1" t="s">
        <v>9</v>
      </c>
      <c r="C25" s="1" t="s">
        <v>10</v>
      </c>
    </row>
    <row r="26" spans="1:3" x14ac:dyDescent="0.3">
      <c r="A26">
        <v>0</v>
      </c>
      <c r="B26" s="1">
        <v>-150000</v>
      </c>
      <c r="C26" s="1">
        <v>-30000</v>
      </c>
    </row>
    <row r="27" spans="1:3" x14ac:dyDescent="0.3">
      <c r="A27">
        <v>1</v>
      </c>
      <c r="B27" s="1">
        <v>12000</v>
      </c>
      <c r="C27" s="1">
        <v>-30000</v>
      </c>
    </row>
    <row r="28" spans="1:3" x14ac:dyDescent="0.3">
      <c r="A28">
        <v>2</v>
      </c>
      <c r="B28" s="1">
        <v>12000</v>
      </c>
      <c r="C28" s="1">
        <v>-30000</v>
      </c>
    </row>
    <row r="29" spans="1:3" x14ac:dyDescent="0.3">
      <c r="A29">
        <v>3</v>
      </c>
      <c r="B29" s="1">
        <v>12000</v>
      </c>
      <c r="C29" s="1">
        <v>-30000</v>
      </c>
    </row>
    <row r="30" spans="1:3" x14ac:dyDescent="0.3">
      <c r="A30">
        <v>4</v>
      </c>
      <c r="B30" s="1">
        <v>12000</v>
      </c>
      <c r="C30" s="1">
        <v>-30000</v>
      </c>
    </row>
    <row r="31" spans="1:3" x14ac:dyDescent="0.3">
      <c r="A31">
        <v>5</v>
      </c>
      <c r="B31" s="1">
        <v>12000</v>
      </c>
      <c r="C31" s="1">
        <v>-30000</v>
      </c>
    </row>
    <row r="32" spans="1:3" x14ac:dyDescent="0.3">
      <c r="A32">
        <v>6</v>
      </c>
      <c r="B32" s="1">
        <f>65000+12000</f>
        <v>77000</v>
      </c>
      <c r="C32" s="1">
        <v>0</v>
      </c>
    </row>
    <row r="33" spans="1:8" x14ac:dyDescent="0.3">
      <c r="A33" t="s">
        <v>27</v>
      </c>
      <c r="B33" s="1">
        <f>NPV($C$24,B27:B32)+B26</f>
        <v>-76484.91393867333</v>
      </c>
      <c r="C33" s="1">
        <f>NPV($C$24,C27:C32)+C26</f>
        <v>-130564.65294034209</v>
      </c>
      <c r="D33" s="1"/>
    </row>
    <row r="34" spans="1:8" x14ac:dyDescent="0.3">
      <c r="A34" t="s">
        <v>28</v>
      </c>
      <c r="B34" s="5">
        <f>FV($C$24,$A$32,,B33)</f>
        <v>176914.25359374989</v>
      </c>
      <c r="C34" s="1">
        <f>FV($C$24,$A$32,,C33)</f>
        <v>302003.97609374998</v>
      </c>
    </row>
    <row r="35" spans="1:8" x14ac:dyDescent="0.3">
      <c r="B35" s="4"/>
    </row>
    <row r="37" spans="1:8" x14ac:dyDescent="0.3">
      <c r="B37" s="1" t="s">
        <v>24</v>
      </c>
      <c r="C37" s="1" t="s">
        <v>25</v>
      </c>
    </row>
    <row r="38" spans="1:8" x14ac:dyDescent="0.3">
      <c r="A38" t="s">
        <v>11</v>
      </c>
      <c r="C38" s="2">
        <v>0.06</v>
      </c>
      <c r="E38" s="6"/>
    </row>
    <row r="39" spans="1:8" x14ac:dyDescent="0.3">
      <c r="B39" s="1" t="s">
        <v>12</v>
      </c>
      <c r="C39" s="1" t="s">
        <v>13</v>
      </c>
    </row>
    <row r="40" spans="1:8" x14ac:dyDescent="0.3">
      <c r="A40" t="s">
        <v>14</v>
      </c>
      <c r="B40" s="1">
        <f>-400000</f>
        <v>-400000</v>
      </c>
      <c r="C40" s="1">
        <f>-PMT(C38,2,B40)</f>
        <v>-218174.75728155341</v>
      </c>
    </row>
    <row r="41" spans="1:8" x14ac:dyDescent="0.3">
      <c r="A41" t="s">
        <v>15</v>
      </c>
      <c r="C41" s="1" t="s">
        <v>26</v>
      </c>
      <c r="D41" s="7">
        <f>C40/C38</f>
        <v>-3636245.954692557</v>
      </c>
    </row>
    <row r="42" spans="1:8" x14ac:dyDescent="0.3">
      <c r="D42" s="1"/>
    </row>
    <row r="43" spans="1:8" x14ac:dyDescent="0.3">
      <c r="D43" t="s">
        <v>19</v>
      </c>
      <c r="E43" t="s">
        <v>20</v>
      </c>
      <c r="G43" s="8">
        <v>0.04</v>
      </c>
      <c r="H43" t="s">
        <v>29</v>
      </c>
    </row>
    <row r="44" spans="1:8" x14ac:dyDescent="0.3">
      <c r="A44" t="s">
        <v>16</v>
      </c>
      <c r="B44" s="1" t="s">
        <v>17</v>
      </c>
      <c r="D44" t="s">
        <v>18</v>
      </c>
      <c r="E44" t="s">
        <v>21</v>
      </c>
      <c r="G44" s="6">
        <v>50000</v>
      </c>
    </row>
    <row r="45" spans="1:8" x14ac:dyDescent="0.3">
      <c r="B45" s="1">
        <f>G44*G43/2</f>
        <v>1000</v>
      </c>
      <c r="D45" s="1">
        <f>B45</f>
        <v>1000</v>
      </c>
      <c r="E45" s="3">
        <f>EFFECT(G43,2)</f>
        <v>4.0399999999999991E-2</v>
      </c>
      <c r="G45">
        <v>15</v>
      </c>
      <c r="H45" t="s">
        <v>30</v>
      </c>
    </row>
    <row r="46" spans="1:8" x14ac:dyDescent="0.3">
      <c r="G46" s="8">
        <v>0.08</v>
      </c>
      <c r="H46" t="s">
        <v>31</v>
      </c>
    </row>
    <row r="47" spans="1:8" x14ac:dyDescent="0.3">
      <c r="A47" t="s">
        <v>22</v>
      </c>
      <c r="B47" s="5">
        <f>-PV(E45,15*2,B45,G44)</f>
        <v>32447.473064065642</v>
      </c>
      <c r="G47">
        <f>G46/4</f>
        <v>0.02</v>
      </c>
    </row>
    <row r="48" spans="1:8" x14ac:dyDescent="0.3">
      <c r="G48">
        <f>G47*2</f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2020-08-25T20:13:17Z</dcterms:created>
  <dcterms:modified xsi:type="dcterms:W3CDTF">2023-08-25T02:01:22Z</dcterms:modified>
</cp:coreProperties>
</file>