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parcial2\"/>
    </mc:Choice>
  </mc:AlternateContent>
  <xr:revisionPtr revIDLastSave="0" documentId="13_ncr:1_{7344744B-6EF8-4B94-8E01-B1E92D191269}" xr6:coauthVersionLast="47" xr6:coauthVersionMax="47" xr10:uidLastSave="{00000000-0000-0000-0000-000000000000}"/>
  <bookViews>
    <workbookView xWindow="-108" yWindow="-108" windowWidth="23256" windowHeight="12576" activeTab="1" xr2:uid="{8FD58997-C612-45E7-98C0-84F02322AAEF}"/>
  </bookViews>
  <sheets>
    <sheet name="PROBLEMA1" sheetId="1" r:id="rId1"/>
    <sheet name="PROBLEMA2" sheetId="2" r:id="rId2"/>
    <sheet name="PROBLEMA3" sheetId="3" r:id="rId3"/>
    <sheet name="PROBLEMA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E31" i="3"/>
  <c r="D31" i="3"/>
  <c r="E30" i="3"/>
  <c r="D30" i="3"/>
  <c r="E29" i="3"/>
  <c r="D29" i="3"/>
  <c r="D25" i="3"/>
  <c r="D21" i="3"/>
  <c r="E19" i="3"/>
  <c r="E20" i="3"/>
  <c r="E21" i="3"/>
  <c r="E22" i="3"/>
  <c r="E23" i="3"/>
  <c r="E24" i="3"/>
  <c r="E25" i="3"/>
  <c r="E26" i="3"/>
  <c r="E27" i="3"/>
  <c r="E28" i="3"/>
  <c r="E18" i="3"/>
  <c r="E17" i="3"/>
  <c r="D19" i="3"/>
  <c r="D20" i="3"/>
  <c r="D22" i="3"/>
  <c r="D23" i="3"/>
  <c r="D24" i="3"/>
  <c r="D26" i="3"/>
  <c r="D27" i="3"/>
  <c r="D28" i="3"/>
  <c r="D18" i="3"/>
  <c r="D17" i="3"/>
  <c r="J11" i="3"/>
  <c r="D8" i="2"/>
  <c r="E10" i="2"/>
  <c r="E45" i="1"/>
  <c r="D45" i="1"/>
  <c r="E4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5" i="1"/>
  <c r="E24" i="1"/>
  <c r="D44" i="1"/>
  <c r="D35" i="1"/>
  <c r="D36" i="1"/>
  <c r="D37" i="1"/>
  <c r="D38" i="1"/>
  <c r="D39" i="1"/>
  <c r="D40" i="1"/>
  <c r="D41" i="1"/>
  <c r="D42" i="1"/>
  <c r="D43" i="1"/>
  <c r="D34" i="1"/>
  <c r="D27" i="1"/>
  <c r="D28" i="1"/>
  <c r="D29" i="1"/>
  <c r="D30" i="1"/>
  <c r="D31" i="1"/>
  <c r="D32" i="1"/>
  <c r="D33" i="1"/>
  <c r="D26" i="1"/>
  <c r="D25" i="1"/>
  <c r="D24" i="1"/>
  <c r="E22" i="4"/>
  <c r="F22" i="4"/>
  <c r="J15" i="4"/>
  <c r="I7" i="2"/>
  <c r="I18" i="1"/>
</calcChain>
</file>

<file path=xl/sharedStrings.xml><?xml version="1.0" encoding="utf-8"?>
<sst xmlns="http://schemas.openxmlformats.org/spreadsheetml/2006/main" count="43" uniqueCount="31">
  <si>
    <t>NOMBRE:</t>
  </si>
  <si>
    <t>CARNÉ:</t>
  </si>
  <si>
    <t>CRISTHOFER ISAAC PATZÁN MARTÍNEZ</t>
  </si>
  <si>
    <t>i</t>
  </si>
  <si>
    <t>anual compuesto trimestralmente</t>
  </si>
  <si>
    <t>Costo Inicial</t>
    <phoneticPr fontId="0" type="noConversion"/>
  </si>
  <si>
    <t>COA</t>
    <phoneticPr fontId="0" type="noConversion"/>
  </si>
  <si>
    <t>Valor rescate</t>
    <phoneticPr fontId="0" type="noConversion"/>
  </si>
  <si>
    <t>n (años)</t>
  </si>
  <si>
    <t>X</t>
  </si>
  <si>
    <t>Y</t>
  </si>
  <si>
    <t>VA=</t>
    <phoneticPr fontId="0" type="noConversion"/>
  </si>
  <si>
    <t>anual compuesta mensualmente</t>
  </si>
  <si>
    <t>No recurrentes</t>
  </si>
  <si>
    <t>CC1</t>
  </si>
  <si>
    <t>Recurrentes</t>
  </si>
  <si>
    <t>CC2</t>
  </si>
  <si>
    <t>CC3</t>
  </si>
  <si>
    <t>cc=A/i</t>
  </si>
  <si>
    <t>CADA 5 AÑOS</t>
  </si>
  <si>
    <t>anual compuesto semestralmente</t>
  </si>
  <si>
    <t>Maquina X</t>
  </si>
  <si>
    <t>Maquina Y</t>
  </si>
  <si>
    <t>VP</t>
  </si>
  <si>
    <t>ANUALES</t>
  </si>
  <si>
    <t>CCT</t>
  </si>
  <si>
    <t>anual compuesta de forma diaria</t>
  </si>
  <si>
    <t>año = 365 dias</t>
  </si>
  <si>
    <t>A</t>
  </si>
  <si>
    <t>B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</si>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</sst>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_ ;_-@_ "/>
    <numFmt numFmtId="165" formatCode="_-[$$-409]* #,##0.00_ ;_-[$$-409]* \-#,##0.00\ ;_-[$$-409]* &quot;-&quot;??_ ;_-@_ "/>
    <numFmt numFmtId="166" formatCode="_-[$$-540A]* #,##0.00_ ;_-[$$-540A]* \-#,##0.00\ ;_-[$$-540A]* &quot;-&quot;??_ ;_-@_ "/>
  </numFmts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5" fontId="4" fillId="2" borderId="1" xfId="0" applyNumberFormat="1" applyFont="1" applyFill="1" applyBorder="1"/>
    <xf numFmtId="0" fontId="0" fillId="0" borderId="0" xfId="0" applyAlignment="1">
      <alignment horizontal="right"/>
    </xf>
    <xf numFmtId="165" fontId="0" fillId="2" borderId="1" xfId="0" applyNumberFormat="1" applyFill="1" applyBorder="1"/>
    <xf numFmtId="0" fontId="4" fillId="0" borderId="0" xfId="0" applyFont="1"/>
    <xf numFmtId="10" fontId="4" fillId="0" borderId="0" xfId="0" applyNumberFormat="1" applyFont="1" applyAlignment="1">
      <alignment horizontal="center"/>
    </xf>
    <xf numFmtId="165" fontId="4" fillId="0" borderId="1" xfId="0" applyNumberFormat="1" applyFont="1" applyBorder="1"/>
    <xf numFmtId="165" fontId="4" fillId="0" borderId="0" xfId="0" applyNumberFormat="1" applyFont="1"/>
    <xf numFmtId="165" fontId="0" fillId="2" borderId="0" xfId="0" applyNumberFormat="1" applyFill="1"/>
    <xf numFmtId="166" fontId="0" fillId="0" borderId="0" xfId="0" applyNumberFormat="1"/>
    <xf numFmtId="166" fontId="0" fillId="2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388620</xdr:colOff>
          <xdr:row>15</xdr:row>
          <xdr:rowOff>99060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304800</xdr:colOff>
          <xdr:row>4</xdr:row>
          <xdr:rowOff>106680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274320</xdr:colOff>
          <xdr:row>8</xdr:row>
          <xdr:rowOff>99060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220980</xdr:colOff>
          <xdr:row>13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2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3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B716-8B77-4A1B-BE59-2C3F75AADE8F}">
  <dimension ref="C5:K45"/>
  <sheetViews>
    <sheetView topLeftCell="A6" workbookViewId="0">
      <selection activeCell="D18" sqref="D18:F22"/>
    </sheetView>
  </sheetViews>
  <sheetFormatPr baseColWidth="10" defaultRowHeight="14.4" x14ac:dyDescent="0.3"/>
  <cols>
    <col min="4" max="4" width="14.88671875" bestFit="1" customWidth="1"/>
    <col min="5" max="6" width="13.33203125" bestFit="1" customWidth="1"/>
  </cols>
  <sheetData>
    <row r="5" spans="9:11" ht="33.6" x14ac:dyDescent="0.65">
      <c r="I5" s="1" t="s">
        <v>0</v>
      </c>
      <c r="K5" t="s">
        <v>2</v>
      </c>
    </row>
    <row r="6" spans="9:11" ht="33.6" x14ac:dyDescent="0.65">
      <c r="I6" s="1"/>
    </row>
    <row r="7" spans="9:11" ht="33.6" x14ac:dyDescent="0.65">
      <c r="I7" s="1" t="s">
        <v>1</v>
      </c>
      <c r="K7">
        <v>19218</v>
      </c>
    </row>
    <row r="17" spans="3:10" x14ac:dyDescent="0.3">
      <c r="H17" t="s">
        <v>3</v>
      </c>
      <c r="I17" s="2">
        <v>7.3499999999999996E-2</v>
      </c>
      <c r="J17" t="s">
        <v>4</v>
      </c>
    </row>
    <row r="18" spans="3:10" x14ac:dyDescent="0.3">
      <c r="E18" s="4" t="s">
        <v>9</v>
      </c>
      <c r="F18" s="4" t="s">
        <v>10</v>
      </c>
      <c r="I18" s="3">
        <f>EFFECT(I17,4)</f>
        <v>7.5550774337129312E-2</v>
      </c>
    </row>
    <row r="19" spans="3:10" x14ac:dyDescent="0.3">
      <c r="D19" s="5" t="s">
        <v>5</v>
      </c>
      <c r="E19" s="8">
        <v>-28000</v>
      </c>
      <c r="F19" s="8">
        <v>-36000</v>
      </c>
    </row>
    <row r="20" spans="3:10" x14ac:dyDescent="0.3">
      <c r="D20" s="5" t="s">
        <v>6</v>
      </c>
      <c r="E20" s="8">
        <v>-4800</v>
      </c>
      <c r="F20" s="8">
        <v>-3000</v>
      </c>
    </row>
    <row r="21" spans="3:10" x14ac:dyDescent="0.3">
      <c r="D21" s="5" t="s">
        <v>7</v>
      </c>
      <c r="E21" s="8">
        <v>3600</v>
      </c>
      <c r="F21" s="8">
        <v>1200</v>
      </c>
    </row>
    <row r="22" spans="3:10" x14ac:dyDescent="0.3">
      <c r="D22" s="5" t="s">
        <v>8</v>
      </c>
      <c r="E22" s="9">
        <v>10</v>
      </c>
      <c r="F22" s="9">
        <v>20</v>
      </c>
    </row>
    <row r="23" spans="3:10" x14ac:dyDescent="0.3">
      <c r="D23" s="5"/>
      <c r="E23" s="16"/>
      <c r="F23" s="16"/>
    </row>
    <row r="24" spans="3:10" x14ac:dyDescent="0.3">
      <c r="C24">
        <v>0</v>
      </c>
      <c r="D24" s="8">
        <f>E19</f>
        <v>-28000</v>
      </c>
      <c r="E24" s="8">
        <f>F19</f>
        <v>-36000</v>
      </c>
    </row>
    <row r="25" spans="3:10" x14ac:dyDescent="0.3">
      <c r="C25">
        <v>1</v>
      </c>
      <c r="D25" s="8">
        <f>E20</f>
        <v>-4800</v>
      </c>
      <c r="E25" s="8">
        <f>$F$20</f>
        <v>-3000</v>
      </c>
    </row>
    <row r="26" spans="3:10" x14ac:dyDescent="0.3">
      <c r="C26">
        <v>2</v>
      </c>
      <c r="D26" s="8">
        <f>D25</f>
        <v>-4800</v>
      </c>
      <c r="E26" s="8">
        <f t="shared" ref="E26:E43" si="0">$F$20</f>
        <v>-3000</v>
      </c>
    </row>
    <row r="27" spans="3:10" x14ac:dyDescent="0.3">
      <c r="C27">
        <v>3</v>
      </c>
      <c r="D27" s="8">
        <f t="shared" ref="D27:D33" si="1">D26</f>
        <v>-4800</v>
      </c>
      <c r="E27" s="8">
        <f t="shared" si="0"/>
        <v>-3000</v>
      </c>
    </row>
    <row r="28" spans="3:10" x14ac:dyDescent="0.3">
      <c r="C28">
        <v>4</v>
      </c>
      <c r="D28" s="8">
        <f t="shared" si="1"/>
        <v>-4800</v>
      </c>
      <c r="E28" s="8">
        <f t="shared" si="0"/>
        <v>-3000</v>
      </c>
    </row>
    <row r="29" spans="3:10" x14ac:dyDescent="0.3">
      <c r="C29">
        <v>5</v>
      </c>
      <c r="D29" s="8">
        <f t="shared" si="1"/>
        <v>-4800</v>
      </c>
      <c r="E29" s="8">
        <f t="shared" si="0"/>
        <v>-3000</v>
      </c>
    </row>
    <row r="30" spans="3:10" x14ac:dyDescent="0.3">
      <c r="C30">
        <v>6</v>
      </c>
      <c r="D30" s="8">
        <f t="shared" si="1"/>
        <v>-4800</v>
      </c>
      <c r="E30" s="8">
        <f t="shared" si="0"/>
        <v>-3000</v>
      </c>
    </row>
    <row r="31" spans="3:10" x14ac:dyDescent="0.3">
      <c r="C31">
        <v>7</v>
      </c>
      <c r="D31" s="8">
        <f t="shared" si="1"/>
        <v>-4800</v>
      </c>
      <c r="E31" s="8">
        <f t="shared" si="0"/>
        <v>-3000</v>
      </c>
    </row>
    <row r="32" spans="3:10" x14ac:dyDescent="0.3">
      <c r="C32">
        <v>8</v>
      </c>
      <c r="D32" s="8">
        <f t="shared" si="1"/>
        <v>-4800</v>
      </c>
      <c r="E32" s="8">
        <f t="shared" si="0"/>
        <v>-3000</v>
      </c>
    </row>
    <row r="33" spans="3:5" x14ac:dyDescent="0.3">
      <c r="C33">
        <v>9</v>
      </c>
      <c r="D33" s="8">
        <f t="shared" si="1"/>
        <v>-4800</v>
      </c>
      <c r="E33" s="8">
        <f t="shared" si="0"/>
        <v>-3000</v>
      </c>
    </row>
    <row r="34" spans="3:5" x14ac:dyDescent="0.3">
      <c r="C34">
        <v>10</v>
      </c>
      <c r="D34" s="8">
        <f>D33+E21+E19</f>
        <v>-29200</v>
      </c>
      <c r="E34" s="8">
        <f t="shared" si="0"/>
        <v>-3000</v>
      </c>
    </row>
    <row r="35" spans="3:5" x14ac:dyDescent="0.3">
      <c r="C35">
        <v>11</v>
      </c>
      <c r="D35" s="8">
        <f>E20</f>
        <v>-4800</v>
      </c>
      <c r="E35" s="8">
        <f t="shared" si="0"/>
        <v>-3000</v>
      </c>
    </row>
    <row r="36" spans="3:5" x14ac:dyDescent="0.3">
      <c r="C36">
        <v>12</v>
      </c>
      <c r="D36" s="8">
        <f>D35</f>
        <v>-4800</v>
      </c>
      <c r="E36" s="8">
        <f t="shared" si="0"/>
        <v>-3000</v>
      </c>
    </row>
    <row r="37" spans="3:5" x14ac:dyDescent="0.3">
      <c r="C37">
        <v>13</v>
      </c>
      <c r="D37" s="8">
        <f t="shared" ref="D37:D43" si="2">D36</f>
        <v>-4800</v>
      </c>
      <c r="E37" s="8">
        <f t="shared" si="0"/>
        <v>-3000</v>
      </c>
    </row>
    <row r="38" spans="3:5" x14ac:dyDescent="0.3">
      <c r="C38">
        <v>14</v>
      </c>
      <c r="D38" s="8">
        <f t="shared" si="2"/>
        <v>-4800</v>
      </c>
      <c r="E38" s="8">
        <f t="shared" si="0"/>
        <v>-3000</v>
      </c>
    </row>
    <row r="39" spans="3:5" x14ac:dyDescent="0.3">
      <c r="C39">
        <v>15</v>
      </c>
      <c r="D39" s="8">
        <f t="shared" si="2"/>
        <v>-4800</v>
      </c>
      <c r="E39" s="8">
        <f t="shared" si="0"/>
        <v>-3000</v>
      </c>
    </row>
    <row r="40" spans="3:5" x14ac:dyDescent="0.3">
      <c r="C40">
        <v>16</v>
      </c>
      <c r="D40" s="8">
        <f t="shared" si="2"/>
        <v>-4800</v>
      </c>
      <c r="E40" s="8">
        <f t="shared" si="0"/>
        <v>-3000</v>
      </c>
    </row>
    <row r="41" spans="3:5" x14ac:dyDescent="0.3">
      <c r="C41">
        <v>17</v>
      </c>
      <c r="D41" s="8">
        <f t="shared" si="2"/>
        <v>-4800</v>
      </c>
      <c r="E41" s="8">
        <f t="shared" si="0"/>
        <v>-3000</v>
      </c>
    </row>
    <row r="42" spans="3:5" x14ac:dyDescent="0.3">
      <c r="C42">
        <v>18</v>
      </c>
      <c r="D42" s="8">
        <f t="shared" si="2"/>
        <v>-4800</v>
      </c>
      <c r="E42" s="8">
        <f t="shared" si="0"/>
        <v>-3000</v>
      </c>
    </row>
    <row r="43" spans="3:5" x14ac:dyDescent="0.3">
      <c r="C43">
        <v>19</v>
      </c>
      <c r="D43" s="8">
        <f t="shared" si="2"/>
        <v>-4800</v>
      </c>
      <c r="E43" s="8">
        <f t="shared" si="0"/>
        <v>-3000</v>
      </c>
    </row>
    <row r="44" spans="3:5" x14ac:dyDescent="0.3">
      <c r="C44">
        <v>20</v>
      </c>
      <c r="D44" s="8">
        <f>D43+E21</f>
        <v>-1200</v>
      </c>
      <c r="E44" s="8">
        <f>$F$20+F21</f>
        <v>-1800</v>
      </c>
    </row>
    <row r="45" spans="3:5" x14ac:dyDescent="0.3">
      <c r="C45" t="s">
        <v>23</v>
      </c>
      <c r="D45" s="8">
        <f>NPV($I$18,D25:D44)+D24</f>
        <v>-87668.662522136729</v>
      </c>
      <c r="E45" s="12">
        <f>NPV($I$18,E25:E44)+E24</f>
        <v>-66176.174266250804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6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388620</xdr:colOff>
                <xdr:row>15</xdr:row>
                <xdr:rowOff>99060</xdr:rowOff>
              </to>
            </anchor>
          </objectPr>
        </oleObject>
      </mc:Choice>
      <mc:Fallback>
        <oleObject progId="Word.Document.12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2A03-16DE-4B81-BCBA-CC108371F786}">
  <dimension ref="A6:J17"/>
  <sheetViews>
    <sheetView tabSelected="1" workbookViewId="0">
      <selection activeCell="D9" sqref="D9"/>
    </sheetView>
  </sheetViews>
  <sheetFormatPr baseColWidth="10" defaultRowHeight="14.4" x14ac:dyDescent="0.3"/>
  <cols>
    <col min="3" max="3" width="14.33203125" bestFit="1" customWidth="1"/>
    <col min="4" max="5" width="14.21875" bestFit="1" customWidth="1"/>
  </cols>
  <sheetData>
    <row r="6" spans="1:10" x14ac:dyDescent="0.3">
      <c r="B6" s="11"/>
      <c r="C6" s="8" t="s">
        <v>13</v>
      </c>
      <c r="D6" t="s">
        <v>15</v>
      </c>
      <c r="H6" t="s">
        <v>3</v>
      </c>
      <c r="I6" s="2">
        <v>5.2499999999999998E-2</v>
      </c>
      <c r="J6" t="s">
        <v>12</v>
      </c>
    </row>
    <row r="7" spans="1:10" x14ac:dyDescent="0.3">
      <c r="B7" s="11" t="s">
        <v>14</v>
      </c>
      <c r="C7" s="8">
        <v>-480000</v>
      </c>
      <c r="F7" s="8"/>
      <c r="I7" s="3">
        <f>EFFECT(I6,12)</f>
        <v>5.3781886727462203E-2</v>
      </c>
    </row>
    <row r="8" spans="1:10" x14ac:dyDescent="0.3">
      <c r="A8" t="s">
        <v>24</v>
      </c>
      <c r="B8" s="11" t="s">
        <v>16</v>
      </c>
      <c r="D8" s="8">
        <f>-56000/I7</f>
        <v>-1041242.7567626627</v>
      </c>
    </row>
    <row r="9" spans="1:10" x14ac:dyDescent="0.3">
      <c r="A9" t="s">
        <v>19</v>
      </c>
      <c r="B9" s="11" t="s">
        <v>17</v>
      </c>
      <c r="D9" s="8">
        <f>-PMT(I7,5,,-120000)/I7</f>
        <v>-400758.41399112338</v>
      </c>
    </row>
    <row r="10" spans="1:10" x14ac:dyDescent="0.3">
      <c r="B10" s="11" t="s">
        <v>25</v>
      </c>
      <c r="C10" s="8"/>
      <c r="E10" s="17">
        <f>D9+D8+C7</f>
        <v>-1922001.1707537861</v>
      </c>
      <c r="G10" t="s">
        <v>18</v>
      </c>
    </row>
    <row r="11" spans="1:10" x14ac:dyDescent="0.3">
      <c r="B11" s="11"/>
      <c r="C11" s="8"/>
    </row>
    <row r="12" spans="1:10" x14ac:dyDescent="0.3">
      <c r="B12" s="11"/>
      <c r="C12" s="8"/>
    </row>
    <row r="13" spans="1:10" x14ac:dyDescent="0.3">
      <c r="B13" s="11"/>
      <c r="C13" s="8"/>
    </row>
    <row r="14" spans="1:10" x14ac:dyDescent="0.3">
      <c r="B14" s="11"/>
      <c r="C14" s="8"/>
    </row>
    <row r="15" spans="1:10" x14ac:dyDescent="0.3">
      <c r="B15" s="11"/>
      <c r="C15" s="8"/>
    </row>
    <row r="16" spans="1:10" x14ac:dyDescent="0.3">
      <c r="B16" s="11"/>
      <c r="C16" s="8"/>
    </row>
    <row r="17" spans="2:3" x14ac:dyDescent="0.3">
      <c r="B17" s="11"/>
      <c r="C17" s="8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304800</xdr:colOff>
                <xdr:row>4</xdr:row>
                <xdr:rowOff>106680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C7B-8165-43BB-AD53-F3BC6D1003BF}">
  <dimension ref="C10:N31"/>
  <sheetViews>
    <sheetView topLeftCell="A10" workbookViewId="0">
      <selection activeCell="F19" sqref="F19"/>
    </sheetView>
  </sheetViews>
  <sheetFormatPr baseColWidth="10" defaultRowHeight="14.4" x14ac:dyDescent="0.3"/>
  <cols>
    <col min="3" max="3" width="14.88671875" bestFit="1" customWidth="1"/>
    <col min="4" max="4" width="13.5546875" bestFit="1" customWidth="1"/>
    <col min="5" max="5" width="14.77734375" customWidth="1"/>
  </cols>
  <sheetData>
    <row r="10" spans="3:14" x14ac:dyDescent="0.3">
      <c r="I10" t="s">
        <v>3</v>
      </c>
      <c r="J10" s="2">
        <v>6.5500000000000003E-2</v>
      </c>
      <c r="K10" t="s">
        <v>26</v>
      </c>
      <c r="N10" t="s">
        <v>27</v>
      </c>
    </row>
    <row r="11" spans="3:14" x14ac:dyDescent="0.3">
      <c r="D11" s="4" t="s">
        <v>28</v>
      </c>
      <c r="E11" s="4" t="s">
        <v>29</v>
      </c>
      <c r="J11" s="3">
        <f>EFFECT(J10,365)</f>
        <v>6.7686463193768143E-2</v>
      </c>
    </row>
    <row r="12" spans="3:14" x14ac:dyDescent="0.3">
      <c r="C12" s="5" t="s">
        <v>5</v>
      </c>
      <c r="D12" s="8">
        <v>-160000</v>
      </c>
      <c r="E12" s="8">
        <v>-275000</v>
      </c>
    </row>
    <row r="13" spans="3:14" x14ac:dyDescent="0.3">
      <c r="C13" s="5" t="s">
        <v>6</v>
      </c>
      <c r="D13" s="8">
        <v>-38000</v>
      </c>
      <c r="E13" s="8">
        <v>-25600</v>
      </c>
    </row>
    <row r="14" spans="3:14" x14ac:dyDescent="0.3">
      <c r="C14" s="5" t="s">
        <v>7</v>
      </c>
      <c r="D14" s="8">
        <v>45000</v>
      </c>
      <c r="E14" s="8">
        <v>61000</v>
      </c>
    </row>
    <row r="15" spans="3:14" x14ac:dyDescent="0.3">
      <c r="C15" s="5" t="s">
        <v>8</v>
      </c>
      <c r="D15" s="9">
        <v>4</v>
      </c>
      <c r="E15" s="9">
        <v>12</v>
      </c>
    </row>
    <row r="17" spans="3:5" x14ac:dyDescent="0.3">
      <c r="C17">
        <v>0</v>
      </c>
      <c r="D17" s="8">
        <f>D12</f>
        <v>-160000</v>
      </c>
      <c r="E17" s="8">
        <f>E12</f>
        <v>-275000</v>
      </c>
    </row>
    <row r="18" spans="3:5" x14ac:dyDescent="0.3">
      <c r="C18">
        <v>1</v>
      </c>
      <c r="D18" s="8">
        <f>$D$13</f>
        <v>-38000</v>
      </c>
      <c r="E18" s="8">
        <f>$E$13</f>
        <v>-25600</v>
      </c>
    </row>
    <row r="19" spans="3:5" x14ac:dyDescent="0.3">
      <c r="C19">
        <v>2</v>
      </c>
      <c r="D19" s="8">
        <f t="shared" ref="D19:D28" si="0">$D$13</f>
        <v>-38000</v>
      </c>
      <c r="E19" s="8">
        <f t="shared" ref="E19:E28" si="1">$E$13</f>
        <v>-25600</v>
      </c>
    </row>
    <row r="20" spans="3:5" x14ac:dyDescent="0.3">
      <c r="C20">
        <v>3</v>
      </c>
      <c r="D20" s="8">
        <f t="shared" si="0"/>
        <v>-38000</v>
      </c>
      <c r="E20" s="8">
        <f t="shared" si="1"/>
        <v>-25600</v>
      </c>
    </row>
    <row r="21" spans="3:5" x14ac:dyDescent="0.3">
      <c r="C21">
        <v>4</v>
      </c>
      <c r="D21" s="8">
        <f>D12+D13+D14</f>
        <v>-153000</v>
      </c>
      <c r="E21" s="8">
        <f t="shared" si="1"/>
        <v>-25600</v>
      </c>
    </row>
    <row r="22" spans="3:5" x14ac:dyDescent="0.3">
      <c r="C22">
        <v>5</v>
      </c>
      <c r="D22" s="8">
        <f t="shared" si="0"/>
        <v>-38000</v>
      </c>
      <c r="E22" s="8">
        <f t="shared" si="1"/>
        <v>-25600</v>
      </c>
    </row>
    <row r="23" spans="3:5" x14ac:dyDescent="0.3">
      <c r="C23">
        <v>6</v>
      </c>
      <c r="D23" s="8">
        <f t="shared" si="0"/>
        <v>-38000</v>
      </c>
      <c r="E23" s="8">
        <f t="shared" si="1"/>
        <v>-25600</v>
      </c>
    </row>
    <row r="24" spans="3:5" x14ac:dyDescent="0.3">
      <c r="C24">
        <v>7</v>
      </c>
      <c r="D24" s="8">
        <f t="shared" si="0"/>
        <v>-38000</v>
      </c>
      <c r="E24" s="8">
        <f t="shared" si="1"/>
        <v>-25600</v>
      </c>
    </row>
    <row r="25" spans="3:5" x14ac:dyDescent="0.3">
      <c r="C25">
        <v>8</v>
      </c>
      <c r="D25" s="8">
        <f>$D$13+D12+D14</f>
        <v>-153000</v>
      </c>
      <c r="E25" s="8">
        <f t="shared" si="1"/>
        <v>-25600</v>
      </c>
    </row>
    <row r="26" spans="3:5" x14ac:dyDescent="0.3">
      <c r="C26">
        <v>9</v>
      </c>
      <c r="D26" s="8">
        <f t="shared" si="0"/>
        <v>-38000</v>
      </c>
      <c r="E26" s="8">
        <f t="shared" si="1"/>
        <v>-25600</v>
      </c>
    </row>
    <row r="27" spans="3:5" x14ac:dyDescent="0.3">
      <c r="C27">
        <v>10</v>
      </c>
      <c r="D27" s="8">
        <f t="shared" si="0"/>
        <v>-38000</v>
      </c>
      <c r="E27" s="8">
        <f t="shared" si="1"/>
        <v>-25600</v>
      </c>
    </row>
    <row r="28" spans="3:5" x14ac:dyDescent="0.3">
      <c r="C28">
        <v>11</v>
      </c>
      <c r="D28" s="8">
        <f t="shared" si="0"/>
        <v>-38000</v>
      </c>
      <c r="E28" s="8">
        <f t="shared" si="1"/>
        <v>-25600</v>
      </c>
    </row>
    <row r="29" spans="3:5" x14ac:dyDescent="0.3">
      <c r="C29">
        <v>12</v>
      </c>
      <c r="D29" s="8">
        <f>$D$13+D14</f>
        <v>7000</v>
      </c>
      <c r="E29" s="8">
        <f>$E$13+E14</f>
        <v>35400</v>
      </c>
    </row>
    <row r="30" spans="3:5" x14ac:dyDescent="0.3">
      <c r="C30" t="s">
        <v>23</v>
      </c>
      <c r="D30" s="8">
        <f>NPV($J$11,D18:D29)+D17</f>
        <v>-601668.54978277534</v>
      </c>
      <c r="E30" s="8">
        <f>NPV($J$11,E18:E29)+E17</f>
        <v>-453066.21954613324</v>
      </c>
    </row>
    <row r="31" spans="3:5" x14ac:dyDescent="0.3">
      <c r="C31" t="s">
        <v>30</v>
      </c>
      <c r="D31" s="18">
        <f>FV(J11,C29,,D30)</f>
        <v>1320328.9587476777</v>
      </c>
      <c r="E31" s="19">
        <f>FV(J11,C29,,E30)</f>
        <v>994229.21492749441</v>
      </c>
    </row>
  </sheetData>
  <pageMargins left="0.7" right="0.7" top="0.75" bottom="0.75" header="0.3" footer="0.3"/>
  <pageSetup orientation="portrait" r:id="rId1"/>
  <ignoredErrors>
    <ignoredError sqref="D21" formula="1"/>
  </ignoredError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274320</xdr:colOff>
                <xdr:row>8</xdr:row>
                <xdr:rowOff>99060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1C23-3A70-482A-B510-4653D348E1B9}">
  <dimension ref="D14:K22"/>
  <sheetViews>
    <sheetView topLeftCell="A2" workbookViewId="0">
      <selection activeCell="G21" sqref="G21"/>
    </sheetView>
  </sheetViews>
  <sheetFormatPr baseColWidth="10" defaultRowHeight="14.4" x14ac:dyDescent="0.3"/>
  <cols>
    <col min="4" max="4" width="14.88671875" bestFit="1" customWidth="1"/>
    <col min="5" max="6" width="14.5546875" bestFit="1" customWidth="1"/>
  </cols>
  <sheetData>
    <row r="14" spans="5:11" x14ac:dyDescent="0.3">
      <c r="I14" t="s">
        <v>3</v>
      </c>
      <c r="J14" s="2">
        <v>6.25E-2</v>
      </c>
      <c r="K14" t="s">
        <v>20</v>
      </c>
    </row>
    <row r="15" spans="5:11" x14ac:dyDescent="0.3">
      <c r="J15" s="3">
        <f>EFFECT(J14,2)</f>
        <v>6.34765625E-2</v>
      </c>
    </row>
    <row r="16" spans="5:11" x14ac:dyDescent="0.3">
      <c r="E16" s="13"/>
      <c r="F16" s="14"/>
    </row>
    <row r="17" spans="4:6" x14ac:dyDescent="0.3">
      <c r="E17" s="4" t="s">
        <v>21</v>
      </c>
      <c r="F17" s="4" t="s">
        <v>22</v>
      </c>
    </row>
    <row r="18" spans="4:6" x14ac:dyDescent="0.3">
      <c r="D18" s="5" t="s">
        <v>5</v>
      </c>
      <c r="E18" s="6">
        <v>-72000</v>
      </c>
      <c r="F18" s="6">
        <v>-320000</v>
      </c>
    </row>
    <row r="19" spans="4:6" x14ac:dyDescent="0.3">
      <c r="D19" s="5" t="s">
        <v>6</v>
      </c>
      <c r="E19" s="6">
        <v>-32000</v>
      </c>
      <c r="F19" s="6">
        <v>-16000</v>
      </c>
    </row>
    <row r="20" spans="4:6" x14ac:dyDescent="0.3">
      <c r="D20" s="5" t="s">
        <v>7</v>
      </c>
      <c r="E20" s="6">
        <v>5600</v>
      </c>
      <c r="F20" s="6">
        <v>20000</v>
      </c>
    </row>
    <row r="21" spans="4:6" x14ac:dyDescent="0.3">
      <c r="D21" s="5" t="s">
        <v>8</v>
      </c>
      <c r="E21" s="7">
        <v>3</v>
      </c>
      <c r="F21" s="7">
        <v>10</v>
      </c>
    </row>
    <row r="22" spans="4:6" x14ac:dyDescent="0.3">
      <c r="D22" s="5" t="s">
        <v>11</v>
      </c>
      <c r="E22" s="10">
        <f>-PMT($J$15,E21,E18,E20)+E19</f>
        <v>-57356.304995297251</v>
      </c>
      <c r="F22" s="15">
        <f>-PMT($J$15,F21,F18,F20)+F19</f>
        <v>-58703.927749713381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220980</xdr:colOff>
                <xdr:row>13</xdr:row>
                <xdr:rowOff>76200</xdr:rowOff>
              </to>
            </anchor>
          </objectPr>
        </oleObject>
      </mc:Choice>
      <mc:Fallback>
        <oleObject progId="Word.Document.12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PROBLEMA1</vt:lpstr>
      <vt:lpstr>PROBLEMA2</vt:lpstr>
      <vt:lpstr>PROBLEMA3</vt:lpstr>
      <vt:lpstr>PROBLEMA4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2020-09-10T20:09:35Z</dcterms:created>
  <dcterms:modified xsi:type="dcterms:W3CDTF">2023-10-04T02:28:16Z</dcterms:modified>
</cp:coreProperties>
</file>