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ris Pat\Desktop\U\Semestre_10\Ing_economica\cap10\"/>
    </mc:Choice>
  </mc:AlternateContent>
  <xr:revisionPtr revIDLastSave="0" documentId="13_ncr:1_{B9945D5C-9C63-4246-B94A-BF277B562711}" xr6:coauthVersionLast="47" xr6:coauthVersionMax="47" xr10:uidLastSave="{00000000-0000-0000-0000-000000000000}"/>
  <bookViews>
    <workbookView xWindow="-108" yWindow="-108" windowWidth="23256" windowHeight="12576" tabRatio="500" activeTab="4" xr2:uid="{00000000-000D-0000-FFFF-FFFF00000000}"/>
  </bookViews>
  <sheets>
    <sheet name="Ejemplo 10.3" sheetId="1" r:id="rId1"/>
    <sheet name="Ejemplo 10.4" sheetId="2" r:id="rId2"/>
    <sheet name="Ejemplo 10.6" sheetId="3" r:id="rId3"/>
    <sheet name="Ejemplo 10.7" sheetId="4" r:id="rId4"/>
    <sheet name="Ejemplo 10.8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9" i="5" l="1"/>
  <c r="B20" i="5"/>
  <c r="B18" i="5"/>
  <c r="D28" i="4"/>
  <c r="I31" i="4" s="1"/>
  <c r="D21" i="4"/>
  <c r="F15" i="3"/>
  <c r="F26" i="2"/>
  <c r="C26" i="2"/>
  <c r="B26" i="2"/>
  <c r="C29" i="1"/>
  <c r="C22" i="1"/>
  <c r="I17" i="4"/>
  <c r="K17" i="4" s="1"/>
  <c r="I16" i="4"/>
  <c r="K16" i="4" s="1"/>
  <c r="C16" i="2"/>
  <c r="E8" i="2"/>
  <c r="B15" i="2"/>
  <c r="D10" i="1"/>
  <c r="B28" i="1"/>
  <c r="F22" i="1"/>
  <c r="F29" i="1"/>
  <c r="E10" i="2"/>
  <c r="C15" i="2"/>
  <c r="C17" i="2"/>
  <c r="C18" i="2"/>
  <c r="C19" i="2"/>
  <c r="C20" i="2"/>
  <c r="C21" i="2"/>
  <c r="C22" i="2"/>
  <c r="C23" i="2"/>
  <c r="C24" i="2"/>
  <c r="C25" i="2"/>
  <c r="F25" i="2"/>
  <c r="F15" i="2"/>
  <c r="F16" i="2"/>
  <c r="F17" i="2"/>
  <c r="F18" i="2"/>
  <c r="F19" i="2"/>
  <c r="F20" i="2"/>
  <c r="F21" i="2"/>
  <c r="F22" i="2"/>
  <c r="F23" i="2"/>
  <c r="F24" i="2"/>
  <c r="B16" i="2"/>
  <c r="B17" i="2"/>
  <c r="B18" i="2"/>
  <c r="B19" i="2"/>
  <c r="B20" i="2"/>
  <c r="B21" i="2"/>
  <c r="B22" i="2"/>
  <c r="B23" i="2"/>
  <c r="B24" i="2"/>
  <c r="B25" i="2"/>
  <c r="E14" i="3"/>
  <c r="E9" i="5"/>
  <c r="E10" i="5"/>
  <c r="E8" i="5"/>
  <c r="D9" i="5"/>
  <c r="D10" i="5"/>
  <c r="D8" i="5"/>
  <c r="I32" i="4" l="1"/>
  <c r="K32" i="4" s="1"/>
  <c r="K31" i="4"/>
</calcChain>
</file>

<file path=xl/sharedStrings.xml><?xml version="1.0" encoding="utf-8"?>
<sst xmlns="http://schemas.openxmlformats.org/spreadsheetml/2006/main" count="126" uniqueCount="114">
  <si>
    <t>representan el 25% del capital de deuda, cuyo costo es de 14.5%, y el resto procedería de los</t>
    <phoneticPr fontId="2" type="noConversion"/>
  </si>
  <si>
    <t>mismos fondos patrimoniales antes mencionados.  El capital de deuda actualmente es más alto</t>
    <phoneticPr fontId="2" type="noConversion"/>
  </si>
  <si>
    <t xml:space="preserve">como consecuencia de que la compañía no obtuvo todos sus ingresos, programados sobre </t>
    <phoneticPr fontId="2" type="noConversion"/>
  </si>
  <si>
    <t>acciones comunes para los últimos dos trimestres, y los bancos le han elevado la tasa de</t>
    <phoneticPr fontId="2" type="noConversion"/>
  </si>
  <si>
    <t>La división de productos de ingeniería de 4M corporation cuenta con dos alternativas mutuamente</t>
    <phoneticPr fontId="2" type="noConversion"/>
  </si>
  <si>
    <t xml:space="preserve">financiamiento en 4M.  Tómese una decisión de naturaleza económica sobre la base de la </t>
    <phoneticPr fontId="2" type="noConversion"/>
  </si>
  <si>
    <t>alternativa A frente a B, de acuerdo con cada esenario de financiamiento.</t>
    <phoneticPr fontId="2" type="noConversion"/>
  </si>
  <si>
    <t>TIR:</t>
    <phoneticPr fontId="2" type="noConversion"/>
  </si>
  <si>
    <t>i*A:</t>
    <phoneticPr fontId="2" type="noConversion"/>
  </si>
  <si>
    <t>i*B:</t>
    <phoneticPr fontId="2" type="noConversion"/>
  </si>
  <si>
    <t>Rd:</t>
    <phoneticPr fontId="2" type="noConversion"/>
  </si>
  <si>
    <t>WACC 1:</t>
    <phoneticPr fontId="2" type="noConversion"/>
  </si>
  <si>
    <t>D</t>
    <phoneticPr fontId="2" type="noConversion"/>
  </si>
  <si>
    <t>C</t>
    <phoneticPr fontId="2" type="noConversion"/>
  </si>
  <si>
    <t>WACC 2:</t>
    <phoneticPr fontId="2" type="noConversion"/>
  </si>
  <si>
    <t>D</t>
    <phoneticPr fontId="2" type="noConversion"/>
  </si>
  <si>
    <t>Re = Rf+Beta(Rm-Rf)</t>
    <phoneticPr fontId="2" type="noConversion"/>
  </si>
  <si>
    <t>Ejemplo 10.7</t>
    <phoneticPr fontId="2" type="noConversion"/>
  </si>
  <si>
    <t>excluyentes, A y B, con valores de TR de i*A = 9.2% y i*B= 5.9%.  El escenario de financiamiento</t>
    <phoneticPr fontId="2" type="noConversion"/>
  </si>
  <si>
    <t xml:space="preserve">aún no se define, pero consistirá en alguno de los siguientes: </t>
    <phoneticPr fontId="2" type="noConversion"/>
  </si>
  <si>
    <t>Plan 1: Utilizar todos los fondos patrimoniales, que actualmente generan rendimientos de 8%</t>
    <phoneticPr fontId="2" type="noConversion"/>
  </si>
  <si>
    <t>para la empresa</t>
    <phoneticPr fontId="2" type="noConversion"/>
  </si>
  <si>
    <t>AT&amp;T generará $5 millones en capital de deuda emitiendo cinco mil bonos de $1,000 a 8% a 10 años.</t>
    <phoneticPr fontId="2" type="noConversion"/>
  </si>
  <si>
    <t>vendan ràpido, calcule el costo de capital de deuda a) antes de impuestos y b) después de impuestos</t>
    <phoneticPr fontId="2" type="noConversion"/>
  </si>
  <si>
    <t xml:space="preserve">desde la perspectiva de la compañía.  </t>
    <phoneticPr fontId="2" type="noConversion"/>
  </si>
  <si>
    <t>Año</t>
    <phoneticPr fontId="2" type="noConversion"/>
  </si>
  <si>
    <t>F.E.</t>
    <phoneticPr fontId="2" type="noConversion"/>
  </si>
  <si>
    <t>antes de impuesto</t>
    <phoneticPr fontId="2" type="noConversion"/>
  </si>
  <si>
    <t>F.E.</t>
    <phoneticPr fontId="2" type="noConversion"/>
  </si>
  <si>
    <t>después de impuesto</t>
    <phoneticPr fontId="2" type="noConversion"/>
  </si>
  <si>
    <t>Calcule el rendimiento sobre las acciones comunes para cada compañía  haga comentarios sobre el rendimiento</t>
  </si>
  <si>
    <t>relativo a las mezclas D-C.</t>
    <phoneticPr fontId="2" type="noConversion"/>
  </si>
  <si>
    <t>Re: DV1/P + g</t>
    <phoneticPr fontId="2" type="noConversion"/>
  </si>
  <si>
    <t>A:</t>
    <phoneticPr fontId="2" type="noConversion"/>
  </si>
  <si>
    <t>B:</t>
    <phoneticPr fontId="2" type="noConversion"/>
  </si>
  <si>
    <t>C:</t>
    <phoneticPr fontId="2" type="noConversion"/>
  </si>
  <si>
    <t>C</t>
    <phoneticPr fontId="2" type="noConversion"/>
  </si>
  <si>
    <t>Re:</t>
    <phoneticPr fontId="2" type="noConversion"/>
  </si>
  <si>
    <t>Se deben de tomar en cuenta atributos no económicos!!! Si hay que decidir por uno!!!</t>
    <phoneticPr fontId="2" type="noConversion"/>
  </si>
  <si>
    <t>Ejmplo 10.8</t>
    <phoneticPr fontId="2" type="noConversion"/>
  </si>
  <si>
    <t>Tres compañías manufactureras tienen las siguientes cantidades de capital de deuda y patrimonial,</t>
    <phoneticPr fontId="2" type="noConversion"/>
  </si>
  <si>
    <t>Valor de bono:</t>
    <phoneticPr fontId="2" type="noConversion"/>
  </si>
  <si>
    <t>Cupón del bono:</t>
    <phoneticPr fontId="2" type="noConversion"/>
  </si>
  <si>
    <t>Tasa de impuestos efectiva</t>
    <phoneticPr fontId="2" type="noConversion"/>
  </si>
  <si>
    <t>Descuento en bonos</t>
    <phoneticPr fontId="2" type="noConversion"/>
  </si>
  <si>
    <t>Interés pagado:</t>
    <phoneticPr fontId="2" type="noConversion"/>
  </si>
  <si>
    <t>Si la tasa de impuestos efectiva de la compañía es de 50% y se descuenta 2% a los bonos para que se</t>
    <phoneticPr fontId="2" type="noConversion"/>
  </si>
  <si>
    <t>Escudo fiscal (ahorro):</t>
    <phoneticPr fontId="2" type="noConversion"/>
  </si>
  <si>
    <t>Si no hubiera descuento de venta!!</t>
    <phoneticPr fontId="2" type="noConversion"/>
  </si>
  <si>
    <t>Ejemplo 10.6</t>
    <phoneticPr fontId="2" type="noConversion"/>
  </si>
  <si>
    <t>Ejemplo 10.3</t>
    <phoneticPr fontId="2" type="noConversion"/>
  </si>
  <si>
    <t>Un nuevo programa de ingeniería genética en Gentex requeriá $10 millones de capital.</t>
    <phoneticPr fontId="2" type="noConversion"/>
  </si>
  <si>
    <t>y mezclas D-C.  Suponga que todo el capital patrimonial se encuentra en la forma de acciones comunes.</t>
    <phoneticPr fontId="2" type="noConversion"/>
  </si>
  <si>
    <t>Compañía</t>
    <phoneticPr fontId="2" type="noConversion"/>
  </si>
  <si>
    <t>Capital propio</t>
    <phoneticPr fontId="2" type="noConversion"/>
  </si>
  <si>
    <t>A</t>
    <phoneticPr fontId="2" type="noConversion"/>
  </si>
  <si>
    <t>B</t>
    <phoneticPr fontId="2" type="noConversion"/>
  </si>
  <si>
    <t>Monto de Capital ($ millones)</t>
    <phoneticPr fontId="2" type="noConversion"/>
  </si>
  <si>
    <t>Deuda</t>
    <phoneticPr fontId="2" type="noConversion"/>
  </si>
  <si>
    <t>D (%)</t>
    <phoneticPr fontId="2" type="noConversion"/>
  </si>
  <si>
    <t>C (%)</t>
    <phoneticPr fontId="2" type="noConversion"/>
  </si>
  <si>
    <t>Mezcla (Deuda-Capital)</t>
    <phoneticPr fontId="2" type="noConversion"/>
  </si>
  <si>
    <t>(después de imp.)</t>
    <phoneticPr fontId="2" type="noConversion"/>
  </si>
  <si>
    <t>Ingresos Netos ($ millones)</t>
    <phoneticPr fontId="2" type="noConversion"/>
  </si>
  <si>
    <t>Plan 2: Utilizar fondos provenientes de los fondos comunes del capital de la corporación, que</t>
    <phoneticPr fontId="2" type="noConversion"/>
  </si>
  <si>
    <t>El director general de finanzas ha calculado las siguientes cantidades de financiamiento a las</t>
    <phoneticPr fontId="2" type="noConversion"/>
  </si>
  <si>
    <t>tasa de interés indicadas:</t>
    <phoneticPr fontId="2" type="noConversion"/>
  </si>
  <si>
    <t xml:space="preserve">Valor acciones comunes:  </t>
    <phoneticPr fontId="2" type="noConversion"/>
  </si>
  <si>
    <t>Uso de utilidades retenidas:</t>
    <phoneticPr fontId="2" type="noConversion"/>
  </si>
  <si>
    <t>Financiamiento de deuda a través de bonos:</t>
    <phoneticPr fontId="2" type="noConversion"/>
  </si>
  <si>
    <t>Cifras en "Millones"</t>
    <phoneticPr fontId="2" type="noConversion"/>
  </si>
  <si>
    <t>Tasas de Interés</t>
    <phoneticPr fontId="2" type="noConversion"/>
  </si>
  <si>
    <t>Desde siempre, Gentex ha financiado proyectos utilizando una mezcla de D-C de 40% a partir</t>
    <phoneticPr fontId="2" type="noConversion"/>
  </si>
  <si>
    <t>de fuentes de deuda con un costo de 7.5%; y 60% de fuentes patrimoniales con un costo de</t>
    <phoneticPr fontId="2" type="noConversion"/>
  </si>
  <si>
    <t>10%.  Compárese el valor de WACC histórico con el programa de ingeniería actual.</t>
    <phoneticPr fontId="2" type="noConversion"/>
  </si>
  <si>
    <t>1.)  WACC histórico:</t>
    <phoneticPr fontId="2" type="noConversion"/>
  </si>
  <si>
    <t>Deuda</t>
    <phoneticPr fontId="2" type="noConversion"/>
  </si>
  <si>
    <t>Capital</t>
    <phoneticPr fontId="2" type="noConversion"/>
  </si>
  <si>
    <t>Total D+C</t>
    <phoneticPr fontId="2" type="noConversion"/>
  </si>
  <si>
    <t>WACC:</t>
    <phoneticPr fontId="2" type="noConversion"/>
  </si>
  <si>
    <t>2.) WACC actual:</t>
    <phoneticPr fontId="2" type="noConversion"/>
  </si>
  <si>
    <t>Capital (común)</t>
    <phoneticPr fontId="2" type="noConversion"/>
  </si>
  <si>
    <t>Capital (U. Ret)</t>
    <phoneticPr fontId="2" type="noConversion"/>
  </si>
  <si>
    <t>Deuda (bonos)</t>
    <phoneticPr fontId="2" type="noConversion"/>
  </si>
  <si>
    <t>??</t>
    <phoneticPr fontId="2" type="noConversion"/>
  </si>
  <si>
    <t xml:space="preserve">del 15%.  SafeSoft, que desde siempre ha tenido un valor beta de 1.7, aplica el CAPM para determinar el </t>
    <phoneticPr fontId="2" type="noConversion"/>
  </si>
  <si>
    <t>premio de sus acciones, en comparación con otras corporaciones de programas de computadora.  La línea</t>
    <phoneticPr fontId="2" type="noConversion"/>
  </si>
  <si>
    <t>de titulos de valores de mercado indica que se busca un premio de 5% por encima de la tasa libre de riesgo.</t>
    <phoneticPr fontId="2" type="noConversion"/>
  </si>
  <si>
    <t>Si los bonos del Tesoro de Estados Unidos pagan el 4%; calcule el costo de capital de las acciones comunes.</t>
    <phoneticPr fontId="2" type="noConversion"/>
  </si>
  <si>
    <t>Rf:</t>
    <phoneticPr fontId="2" type="noConversion"/>
  </si>
  <si>
    <t>Rm-Rf:</t>
    <phoneticPr fontId="2" type="noConversion"/>
  </si>
  <si>
    <t>Beta:</t>
    <phoneticPr fontId="2" type="noConversion"/>
  </si>
  <si>
    <t>Re:</t>
    <phoneticPr fontId="2" type="noConversion"/>
  </si>
  <si>
    <t>Re:</t>
    <phoneticPr fontId="2" type="noConversion"/>
  </si>
  <si>
    <t>Recuerde:</t>
    <phoneticPr fontId="2" type="noConversion"/>
  </si>
  <si>
    <t>convenció al presidente para desarrollar una nueva tecnología de programas de computadora para garantizar</t>
    <phoneticPr fontId="2" type="noConversion"/>
  </si>
  <si>
    <t>la seguridad de carnes y alimentos.  Se prevé que los procesos para preparar carnes puedan llevarse a cabo</t>
    <phoneticPr fontId="2" type="noConversion"/>
  </si>
  <si>
    <t>con mayor seguridad y rapidez utilizando un programa de control climatizado.  Una emisión de acciones comunes</t>
    <phoneticPr fontId="2" type="noConversion"/>
  </si>
  <si>
    <t xml:space="preserve">constituye una posilibidad de incrementar el capital si el costo de capital patrimonial se encuentra debajo </t>
    <phoneticPr fontId="2" type="noConversion"/>
  </si>
  <si>
    <t>Ejemplo 10.4</t>
    <phoneticPr fontId="2" type="noConversion"/>
  </si>
  <si>
    <t>A</t>
  </si>
  <si>
    <t>B</t>
  </si>
  <si>
    <t>WACC</t>
  </si>
  <si>
    <t>TIR</t>
  </si>
  <si>
    <t>DIFERENCIA</t>
  </si>
  <si>
    <t>Wacc&gt;TIR</t>
  </si>
  <si>
    <t>Poca deuda (20%)</t>
  </si>
  <si>
    <t>Deuda 50%</t>
  </si>
  <si>
    <t>Mucha deuda (80%)</t>
  </si>
  <si>
    <t xml:space="preserve">Un ingeniero de programas de control de SafeSoft, una corporación de servicios de la industria alimentaria, </t>
  </si>
  <si>
    <t>I=V*b/C</t>
  </si>
  <si>
    <t xml:space="preserve">Si se puede hacer. Gano más del minimo </t>
  </si>
  <si>
    <t>No. Me endeudo más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</si>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</sst>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[$$-409]* #,##0_ ;_-[$$-409]* \-#,##0\ ;_-[$$-409]* &quot;-&quot;_ ;_-@_ "/>
    <numFmt numFmtId="165" formatCode="0.0%"/>
    <numFmt numFmtId="166" formatCode="_-[$$-409]* #,##0.00_ ;_-[$$-409]* \-#,##0.00\ ;_-[$$-409]* &quot;-&quot;??_ ;_-@_ "/>
    <numFmt numFmtId="167" formatCode="0.0000%"/>
  </numFmts>
  <fonts count="4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0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/>
    <xf numFmtId="9" fontId="0" fillId="0" borderId="0" xfId="1" applyFont="1"/>
    <xf numFmtId="165" fontId="0" fillId="0" borderId="0" xfId="1" applyNumberFormat="1" applyFont="1"/>
    <xf numFmtId="10" fontId="0" fillId="0" borderId="0" xfId="1" applyNumberFormat="1" applyFont="1"/>
    <xf numFmtId="167" fontId="0" fillId="0" borderId="0" xfId="0" applyNumberFormat="1"/>
    <xf numFmtId="10" fontId="0" fillId="2" borderId="0" xfId="0" applyNumberFormat="1" applyFill="1"/>
    <xf numFmtId="9" fontId="0" fillId="2" borderId="0" xfId="0" applyNumberFormat="1" applyFill="1"/>
    <xf numFmtId="165" fontId="0" fillId="2" borderId="0" xfId="0" applyNumberFormat="1" applyFill="1"/>
    <xf numFmtId="0" fontId="1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zoomScale="90" zoomScaleNormal="90" zoomScalePageLayoutView="110" workbookViewId="0">
      <selection activeCell="C30" sqref="C30"/>
    </sheetView>
  </sheetViews>
  <sheetFormatPr baseColWidth="10" defaultRowHeight="12.6" x14ac:dyDescent="0.2"/>
  <cols>
    <col min="1" max="1" width="12.90625" customWidth="1"/>
    <col min="3" max="3" width="12.08984375" customWidth="1"/>
    <col min="4" max="4" width="15" bestFit="1" customWidth="1"/>
    <col min="5" max="5" width="13" bestFit="1" customWidth="1"/>
    <col min="6" max="6" width="11.7265625" hidden="1" customWidth="1"/>
  </cols>
  <sheetData>
    <row r="1" spans="1:5" x14ac:dyDescent="0.2">
      <c r="A1" t="s">
        <v>50</v>
      </c>
    </row>
    <row r="3" spans="1:5" x14ac:dyDescent="0.2">
      <c r="A3" t="s">
        <v>51</v>
      </c>
    </row>
    <row r="4" spans="1:5" x14ac:dyDescent="0.2">
      <c r="A4" t="s">
        <v>65</v>
      </c>
    </row>
    <row r="5" spans="1:5" x14ac:dyDescent="0.2">
      <c r="A5" t="s">
        <v>66</v>
      </c>
    </row>
    <row r="6" spans="1:5" x14ac:dyDescent="0.2">
      <c r="D6" t="s">
        <v>70</v>
      </c>
      <c r="E6" t="s">
        <v>71</v>
      </c>
    </row>
    <row r="7" spans="1:5" x14ac:dyDescent="0.2">
      <c r="A7" t="s">
        <v>67</v>
      </c>
      <c r="D7" s="1">
        <v>5</v>
      </c>
      <c r="E7" s="3">
        <v>0.13700000000000001</v>
      </c>
    </row>
    <row r="8" spans="1:5" x14ac:dyDescent="0.2">
      <c r="A8" t="s">
        <v>68</v>
      </c>
      <c r="D8" s="1">
        <v>2</v>
      </c>
      <c r="E8" s="3">
        <v>8.8999999999999996E-2</v>
      </c>
    </row>
    <row r="9" spans="1:5" x14ac:dyDescent="0.2">
      <c r="A9" t="s">
        <v>69</v>
      </c>
      <c r="D9" s="1">
        <v>3</v>
      </c>
      <c r="E9" s="3">
        <v>7.4999999999999997E-2</v>
      </c>
    </row>
    <row r="10" spans="1:5" ht="13.2" thickBot="1" x14ac:dyDescent="0.25">
      <c r="A10" t="s">
        <v>78</v>
      </c>
      <c r="D10" s="2">
        <f>SUM(D7:D9)</f>
        <v>10</v>
      </c>
    </row>
    <row r="11" spans="1:5" ht="13.2" thickTop="1" x14ac:dyDescent="0.2"/>
    <row r="14" spans="1:5" x14ac:dyDescent="0.2">
      <c r="A14" t="s">
        <v>72</v>
      </c>
    </row>
    <row r="15" spans="1:5" x14ac:dyDescent="0.2">
      <c r="A15" t="s">
        <v>73</v>
      </c>
    </row>
    <row r="16" spans="1:5" x14ac:dyDescent="0.2">
      <c r="A16" t="s">
        <v>74</v>
      </c>
    </row>
    <row r="19" spans="1:6" x14ac:dyDescent="0.2">
      <c r="A19" t="s">
        <v>75</v>
      </c>
    </row>
    <row r="20" spans="1:6" x14ac:dyDescent="0.2">
      <c r="A20" t="s">
        <v>76</v>
      </c>
      <c r="B20" s="4">
        <v>0.4</v>
      </c>
      <c r="C20" s="4">
        <v>7.4999999999999997E-2</v>
      </c>
    </row>
    <row r="21" spans="1:6" x14ac:dyDescent="0.2">
      <c r="A21" t="s">
        <v>77</v>
      </c>
      <c r="B21" s="4">
        <v>0.6</v>
      </c>
      <c r="C21" s="4">
        <v>0.1</v>
      </c>
    </row>
    <row r="22" spans="1:6" x14ac:dyDescent="0.2">
      <c r="B22" s="5" t="s">
        <v>79</v>
      </c>
      <c r="C22" s="16">
        <f>B20*C20+B21*C21</f>
        <v>0.09</v>
      </c>
      <c r="F22" s="4">
        <f>B20*C20+B21*C21</f>
        <v>0.09</v>
      </c>
    </row>
    <row r="24" spans="1:6" x14ac:dyDescent="0.2">
      <c r="E24" s="11"/>
    </row>
    <row r="25" spans="1:6" x14ac:dyDescent="0.2">
      <c r="A25" t="s">
        <v>80</v>
      </c>
    </row>
    <row r="26" spans="1:6" x14ac:dyDescent="0.2">
      <c r="A26" t="s">
        <v>81</v>
      </c>
      <c r="B26" s="4">
        <v>0.5</v>
      </c>
      <c r="C26" s="4">
        <v>0.13700000000000001</v>
      </c>
    </row>
    <row r="27" spans="1:6" x14ac:dyDescent="0.2">
      <c r="A27" t="s">
        <v>82</v>
      </c>
      <c r="B27" s="4">
        <v>0.2</v>
      </c>
      <c r="C27" s="4">
        <v>8.8999999999999996E-2</v>
      </c>
      <c r="D27" s="15"/>
    </row>
    <row r="28" spans="1:6" x14ac:dyDescent="0.2">
      <c r="A28" t="s">
        <v>83</v>
      </c>
      <c r="B28" s="4">
        <f>D9/D10</f>
        <v>0.3</v>
      </c>
      <c r="C28" s="4">
        <v>7.4999999999999997E-2</v>
      </c>
    </row>
    <row r="29" spans="1:6" x14ac:dyDescent="0.2">
      <c r="B29" s="5" t="s">
        <v>79</v>
      </c>
      <c r="C29" s="16">
        <f>B26*C26+B27*C27+B28*C28</f>
        <v>0.10880000000000001</v>
      </c>
      <c r="F29" s="3">
        <f>B26*C26+B27*C27+B28*C28</f>
        <v>0.10880000000000001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"/>
  <sheetViews>
    <sheetView zoomScaleNormal="100" workbookViewId="0">
      <selection activeCell="H20" sqref="H20"/>
    </sheetView>
  </sheetViews>
  <sheetFormatPr baseColWidth="10" defaultRowHeight="12.6" x14ac:dyDescent="0.2"/>
  <cols>
    <col min="1" max="1" width="5.26953125" customWidth="1"/>
    <col min="2" max="2" width="15.90625" customWidth="1"/>
    <col min="3" max="3" width="16.36328125" bestFit="1" customWidth="1"/>
    <col min="6" max="6" width="12" bestFit="1" customWidth="1"/>
  </cols>
  <sheetData>
    <row r="1" spans="1:6" x14ac:dyDescent="0.2">
      <c r="A1" t="s">
        <v>99</v>
      </c>
    </row>
    <row r="3" spans="1:6" x14ac:dyDescent="0.2">
      <c r="A3" t="s">
        <v>22</v>
      </c>
    </row>
    <row r="4" spans="1:6" x14ac:dyDescent="0.2">
      <c r="A4" t="s">
        <v>46</v>
      </c>
    </row>
    <row r="5" spans="1:6" x14ac:dyDescent="0.2">
      <c r="A5" t="s">
        <v>23</v>
      </c>
    </row>
    <row r="6" spans="1:6" x14ac:dyDescent="0.2">
      <c r="A6" t="s">
        <v>24</v>
      </c>
      <c r="D6" s="11" t="s">
        <v>110</v>
      </c>
    </row>
    <row r="7" spans="1:6" x14ac:dyDescent="0.2">
      <c r="E7" t="s">
        <v>45</v>
      </c>
    </row>
    <row r="8" spans="1:6" x14ac:dyDescent="0.2">
      <c r="A8" t="s">
        <v>41</v>
      </c>
      <c r="C8" s="1">
        <v>1000</v>
      </c>
      <c r="E8" s="1">
        <f>C8*C9</f>
        <v>80</v>
      </c>
    </row>
    <row r="9" spans="1:6" x14ac:dyDescent="0.2">
      <c r="A9" t="s">
        <v>42</v>
      </c>
      <c r="C9" s="7">
        <v>0.08</v>
      </c>
      <c r="E9" t="s">
        <v>47</v>
      </c>
    </row>
    <row r="10" spans="1:6" x14ac:dyDescent="0.2">
      <c r="A10" t="s">
        <v>43</v>
      </c>
      <c r="C10" s="7">
        <v>0.5</v>
      </c>
      <c r="E10" s="1">
        <f>E8*C10</f>
        <v>40</v>
      </c>
    </row>
    <row r="11" spans="1:6" x14ac:dyDescent="0.2">
      <c r="A11" t="s">
        <v>44</v>
      </c>
      <c r="C11" s="7">
        <v>0.02</v>
      </c>
    </row>
    <row r="12" spans="1:6" x14ac:dyDescent="0.2">
      <c r="C12" s="7"/>
    </row>
    <row r="13" spans="1:6" x14ac:dyDescent="0.2">
      <c r="B13" s="6" t="s">
        <v>26</v>
      </c>
      <c r="C13" s="6" t="s">
        <v>28</v>
      </c>
      <c r="E13" t="s">
        <v>48</v>
      </c>
    </row>
    <row r="14" spans="1:6" x14ac:dyDescent="0.2">
      <c r="A14" t="s">
        <v>25</v>
      </c>
      <c r="B14" s="6" t="s">
        <v>27</v>
      </c>
      <c r="C14" s="6" t="s">
        <v>29</v>
      </c>
    </row>
    <row r="15" spans="1:6" x14ac:dyDescent="0.2">
      <c r="A15">
        <v>0</v>
      </c>
      <c r="B15" s="8">
        <f>C8*(1-C11)</f>
        <v>980</v>
      </c>
      <c r="C15" s="8">
        <f>B15</f>
        <v>980</v>
      </c>
      <c r="E15">
        <v>0</v>
      </c>
      <c r="F15" s="8">
        <f>C8</f>
        <v>1000</v>
      </c>
    </row>
    <row r="16" spans="1:6" x14ac:dyDescent="0.2">
      <c r="A16">
        <v>1</v>
      </c>
      <c r="B16" s="8">
        <f>-$E$8</f>
        <v>-80</v>
      </c>
      <c r="C16" s="8">
        <f>-$E$8*(1-$C$10)</f>
        <v>-40</v>
      </c>
      <c r="E16">
        <v>1</v>
      </c>
      <c r="F16" s="8">
        <f>-$E$8</f>
        <v>-80</v>
      </c>
    </row>
    <row r="17" spans="1:6" x14ac:dyDescent="0.2">
      <c r="A17">
        <v>2</v>
      </c>
      <c r="B17" s="8">
        <f t="shared" ref="B17:B24" si="0">-$E$8</f>
        <v>-80</v>
      </c>
      <c r="C17" s="8">
        <f t="shared" ref="C17:C24" si="1">-$E$8*(1-$C$10)</f>
        <v>-40</v>
      </c>
      <c r="E17">
        <v>2</v>
      </c>
      <c r="F17" s="8">
        <f t="shared" ref="F17:F24" si="2">-$E$8</f>
        <v>-80</v>
      </c>
    </row>
    <row r="18" spans="1:6" x14ac:dyDescent="0.2">
      <c r="A18">
        <v>3</v>
      </c>
      <c r="B18" s="8">
        <f t="shared" si="0"/>
        <v>-80</v>
      </c>
      <c r="C18" s="8">
        <f t="shared" si="1"/>
        <v>-40</v>
      </c>
      <c r="E18">
        <v>3</v>
      </c>
      <c r="F18" s="8">
        <f t="shared" si="2"/>
        <v>-80</v>
      </c>
    </row>
    <row r="19" spans="1:6" x14ac:dyDescent="0.2">
      <c r="A19">
        <v>4</v>
      </c>
      <c r="B19" s="8">
        <f t="shared" si="0"/>
        <v>-80</v>
      </c>
      <c r="C19" s="8">
        <f t="shared" si="1"/>
        <v>-40</v>
      </c>
      <c r="E19">
        <v>4</v>
      </c>
      <c r="F19" s="8">
        <f t="shared" si="2"/>
        <v>-80</v>
      </c>
    </row>
    <row r="20" spans="1:6" x14ac:dyDescent="0.2">
      <c r="A20">
        <v>5</v>
      </c>
      <c r="B20" s="8">
        <f t="shared" si="0"/>
        <v>-80</v>
      </c>
      <c r="C20" s="8">
        <f t="shared" si="1"/>
        <v>-40</v>
      </c>
      <c r="E20">
        <v>5</v>
      </c>
      <c r="F20" s="8">
        <f t="shared" si="2"/>
        <v>-80</v>
      </c>
    </row>
    <row r="21" spans="1:6" x14ac:dyDescent="0.2">
      <c r="A21">
        <v>6</v>
      </c>
      <c r="B21" s="8">
        <f t="shared" si="0"/>
        <v>-80</v>
      </c>
      <c r="C21" s="8">
        <f t="shared" si="1"/>
        <v>-40</v>
      </c>
      <c r="E21">
        <v>6</v>
      </c>
      <c r="F21" s="8">
        <f t="shared" si="2"/>
        <v>-80</v>
      </c>
    </row>
    <row r="22" spans="1:6" x14ac:dyDescent="0.2">
      <c r="A22">
        <v>7</v>
      </c>
      <c r="B22" s="8">
        <f t="shared" si="0"/>
        <v>-80</v>
      </c>
      <c r="C22" s="8">
        <f t="shared" si="1"/>
        <v>-40</v>
      </c>
      <c r="E22">
        <v>7</v>
      </c>
      <c r="F22" s="8">
        <f t="shared" si="2"/>
        <v>-80</v>
      </c>
    </row>
    <row r="23" spans="1:6" x14ac:dyDescent="0.2">
      <c r="A23">
        <v>8</v>
      </c>
      <c r="B23" s="8">
        <f t="shared" si="0"/>
        <v>-80</v>
      </c>
      <c r="C23" s="8">
        <f t="shared" si="1"/>
        <v>-40</v>
      </c>
      <c r="E23">
        <v>8</v>
      </c>
      <c r="F23" s="8">
        <f t="shared" si="2"/>
        <v>-80</v>
      </c>
    </row>
    <row r="24" spans="1:6" x14ac:dyDescent="0.2">
      <c r="A24">
        <v>9</v>
      </c>
      <c r="B24" s="8">
        <f t="shared" si="0"/>
        <v>-80</v>
      </c>
      <c r="C24" s="8">
        <f t="shared" si="1"/>
        <v>-40</v>
      </c>
      <c r="E24">
        <v>9</v>
      </c>
      <c r="F24" s="8">
        <f t="shared" si="2"/>
        <v>-80</v>
      </c>
    </row>
    <row r="25" spans="1:6" x14ac:dyDescent="0.2">
      <c r="A25">
        <v>10</v>
      </c>
      <c r="B25" s="8">
        <f>-$E$8-C8</f>
        <v>-1080</v>
      </c>
      <c r="C25" s="8">
        <f>-$E$8*(1-$C$10)-C8</f>
        <v>-1040</v>
      </c>
      <c r="E25">
        <v>10</v>
      </c>
      <c r="F25" s="8">
        <f>-$E$8-C8</f>
        <v>-1080</v>
      </c>
    </row>
    <row r="26" spans="1:6" x14ac:dyDescent="0.2">
      <c r="B26" s="16">
        <f>IRR(B15:B25)</f>
        <v>8.3021334409819403E-2</v>
      </c>
      <c r="C26" s="16">
        <f>IRR(C15:C25)</f>
        <v>4.2496559944914303E-2</v>
      </c>
      <c r="F26" s="3">
        <f>IRR(F15:F25)</f>
        <v>8.0000000000000293E-2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8"/>
  <sheetViews>
    <sheetView topLeftCell="A4" zoomScale="130" zoomScaleNormal="130" workbookViewId="0">
      <selection activeCell="F16" sqref="F16"/>
    </sheetView>
  </sheetViews>
  <sheetFormatPr baseColWidth="10" defaultRowHeight="12.6" x14ac:dyDescent="0.2"/>
  <cols>
    <col min="5" max="5" width="8.26953125" hidden="1" customWidth="1"/>
  </cols>
  <sheetData>
    <row r="1" spans="1:6" x14ac:dyDescent="0.2">
      <c r="A1" t="s">
        <v>49</v>
      </c>
    </row>
    <row r="3" spans="1:6" x14ac:dyDescent="0.2">
      <c r="A3" s="11" t="s">
        <v>109</v>
      </c>
    </row>
    <row r="4" spans="1:6" x14ac:dyDescent="0.2">
      <c r="A4" t="s">
        <v>95</v>
      </c>
    </row>
    <row r="5" spans="1:6" x14ac:dyDescent="0.2">
      <c r="A5" t="s">
        <v>96</v>
      </c>
    </row>
    <row r="6" spans="1:6" x14ac:dyDescent="0.2">
      <c r="A6" t="s">
        <v>97</v>
      </c>
    </row>
    <row r="7" spans="1:6" x14ac:dyDescent="0.2">
      <c r="A7" t="s">
        <v>98</v>
      </c>
    </row>
    <row r="8" spans="1:6" x14ac:dyDescent="0.2">
      <c r="A8" t="s">
        <v>85</v>
      </c>
    </row>
    <row r="9" spans="1:6" x14ac:dyDescent="0.2">
      <c r="A9" t="s">
        <v>86</v>
      </c>
    </row>
    <row r="10" spans="1:6" x14ac:dyDescent="0.2">
      <c r="A10" t="s">
        <v>87</v>
      </c>
    </row>
    <row r="11" spans="1:6" x14ac:dyDescent="0.2">
      <c r="A11" t="s">
        <v>88</v>
      </c>
    </row>
    <row r="13" spans="1:6" x14ac:dyDescent="0.2">
      <c r="A13" t="s">
        <v>89</v>
      </c>
      <c r="B13" s="7">
        <v>0.04</v>
      </c>
    </row>
    <row r="14" spans="1:6" x14ac:dyDescent="0.2">
      <c r="A14" t="s">
        <v>90</v>
      </c>
      <c r="B14" s="7">
        <v>0.05</v>
      </c>
      <c r="D14" s="5" t="s">
        <v>93</v>
      </c>
      <c r="E14" s="4">
        <f>B13+B15*B14</f>
        <v>0.125</v>
      </c>
      <c r="F14" t="s">
        <v>84</v>
      </c>
    </row>
    <row r="15" spans="1:6" x14ac:dyDescent="0.2">
      <c r="A15" t="s">
        <v>91</v>
      </c>
      <c r="B15">
        <v>1.7</v>
      </c>
      <c r="F15" s="16">
        <f>B13+B15*B14</f>
        <v>0.125</v>
      </c>
    </row>
    <row r="17" spans="2:2" x14ac:dyDescent="0.2">
      <c r="B17" t="s">
        <v>94</v>
      </c>
    </row>
    <row r="18" spans="2:2" x14ac:dyDescent="0.2">
      <c r="B18" t="s">
        <v>16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3"/>
  <sheetViews>
    <sheetView zoomScale="110" zoomScaleNormal="110" workbookViewId="0">
      <selection activeCell="I12" sqref="I12"/>
    </sheetView>
  </sheetViews>
  <sheetFormatPr baseColWidth="10" defaultRowHeight="12.6" x14ac:dyDescent="0.2"/>
  <sheetData>
    <row r="1" spans="1:12" x14ac:dyDescent="0.2">
      <c r="A1" t="s">
        <v>17</v>
      </c>
    </row>
    <row r="3" spans="1:12" x14ac:dyDescent="0.2">
      <c r="A3" t="s">
        <v>4</v>
      </c>
    </row>
    <row r="4" spans="1:12" x14ac:dyDescent="0.2">
      <c r="A4" t="s">
        <v>18</v>
      </c>
    </row>
    <row r="5" spans="1:12" x14ac:dyDescent="0.2">
      <c r="A5" t="s">
        <v>19</v>
      </c>
    </row>
    <row r="6" spans="1:12" x14ac:dyDescent="0.2">
      <c r="A6" t="s">
        <v>20</v>
      </c>
    </row>
    <row r="7" spans="1:12" x14ac:dyDescent="0.2">
      <c r="A7" t="s">
        <v>21</v>
      </c>
    </row>
    <row r="8" spans="1:12" x14ac:dyDescent="0.2">
      <c r="A8" t="s">
        <v>64</v>
      </c>
    </row>
    <row r="9" spans="1:12" x14ac:dyDescent="0.2">
      <c r="A9" t="s">
        <v>0</v>
      </c>
    </row>
    <row r="10" spans="1:12" x14ac:dyDescent="0.2">
      <c r="A10" t="s">
        <v>1</v>
      </c>
    </row>
    <row r="11" spans="1:12" x14ac:dyDescent="0.2">
      <c r="A11" t="s">
        <v>2</v>
      </c>
    </row>
    <row r="12" spans="1:12" x14ac:dyDescent="0.2">
      <c r="A12" t="s">
        <v>3</v>
      </c>
    </row>
    <row r="13" spans="1:12" x14ac:dyDescent="0.2">
      <c r="A13" t="s">
        <v>5</v>
      </c>
    </row>
    <row r="14" spans="1:12" x14ac:dyDescent="0.2">
      <c r="A14" t="s">
        <v>6</v>
      </c>
    </row>
    <row r="15" spans="1:12" x14ac:dyDescent="0.2">
      <c r="I15" s="11" t="s">
        <v>102</v>
      </c>
      <c r="J15" s="11" t="s">
        <v>103</v>
      </c>
      <c r="K15" s="11" t="s">
        <v>104</v>
      </c>
    </row>
    <row r="16" spans="1:12" x14ac:dyDescent="0.2">
      <c r="A16" t="s">
        <v>7</v>
      </c>
      <c r="H16" s="11" t="s">
        <v>100</v>
      </c>
      <c r="I16" s="12">
        <f>D21</f>
        <v>0.08</v>
      </c>
      <c r="J16" s="14">
        <v>9.1999999999999998E-2</v>
      </c>
      <c r="K16" s="3">
        <f>J16-I16</f>
        <v>1.1999999999999997E-2</v>
      </c>
      <c r="L16" t="s">
        <v>111</v>
      </c>
    </row>
    <row r="17" spans="1:12" x14ac:dyDescent="0.2">
      <c r="A17" t="s">
        <v>8</v>
      </c>
      <c r="B17" s="3">
        <v>9.1999999999999998E-2</v>
      </c>
      <c r="D17" t="s">
        <v>92</v>
      </c>
      <c r="E17" s="7">
        <v>0.08</v>
      </c>
      <c r="H17" s="11" t="s">
        <v>101</v>
      </c>
      <c r="I17" s="12">
        <f>D21</f>
        <v>0.08</v>
      </c>
      <c r="J17" s="14">
        <v>5.8999999999999997E-2</v>
      </c>
      <c r="K17" s="3">
        <f>J17-I17</f>
        <v>-2.1000000000000005E-2</v>
      </c>
      <c r="L17" s="11" t="s">
        <v>112</v>
      </c>
    </row>
    <row r="18" spans="1:12" x14ac:dyDescent="0.2">
      <c r="A18" t="s">
        <v>9</v>
      </c>
      <c r="B18" s="3">
        <v>5.8999999999999997E-2</v>
      </c>
      <c r="D18" t="s">
        <v>10</v>
      </c>
      <c r="E18" s="3">
        <v>0.14499999999999999</v>
      </c>
      <c r="I18" s="11" t="s">
        <v>105</v>
      </c>
    </row>
    <row r="20" spans="1:12" x14ac:dyDescent="0.2">
      <c r="E20" s="11"/>
    </row>
    <row r="21" spans="1:12" x14ac:dyDescent="0.2">
      <c r="A21" t="s">
        <v>11</v>
      </c>
      <c r="B21" t="s">
        <v>12</v>
      </c>
      <c r="C21" s="7">
        <v>0</v>
      </c>
      <c r="D21" s="16">
        <f>C22*E17</f>
        <v>0.08</v>
      </c>
    </row>
    <row r="22" spans="1:12" x14ac:dyDescent="0.2">
      <c r="B22" t="s">
        <v>13</v>
      </c>
      <c r="C22" s="7">
        <v>1</v>
      </c>
    </row>
    <row r="25" spans="1:12" x14ac:dyDescent="0.2">
      <c r="A25" t="s">
        <v>14</v>
      </c>
      <c r="B25" t="s">
        <v>15</v>
      </c>
      <c r="C25" s="7">
        <v>0.25</v>
      </c>
      <c r="D25" t="s">
        <v>10</v>
      </c>
      <c r="E25" s="3">
        <v>0.14499999999999999</v>
      </c>
    </row>
    <row r="26" spans="1:12" x14ac:dyDescent="0.2">
      <c r="B26" t="s">
        <v>36</v>
      </c>
      <c r="C26" s="7">
        <v>0.75</v>
      </c>
      <c r="D26" t="s">
        <v>37</v>
      </c>
      <c r="E26" s="3">
        <v>0.08</v>
      </c>
    </row>
    <row r="28" spans="1:12" x14ac:dyDescent="0.2">
      <c r="C28" t="s">
        <v>79</v>
      </c>
      <c r="D28" s="18">
        <f>C25*E18+C26*E17</f>
        <v>9.6250000000000002E-2</v>
      </c>
    </row>
    <row r="30" spans="1:12" x14ac:dyDescent="0.2">
      <c r="I30" s="11" t="s">
        <v>102</v>
      </c>
      <c r="J30" s="11" t="s">
        <v>103</v>
      </c>
      <c r="K30" s="11" t="s">
        <v>104</v>
      </c>
    </row>
    <row r="31" spans="1:12" x14ac:dyDescent="0.2">
      <c r="A31" t="s">
        <v>38</v>
      </c>
      <c r="H31" s="11" t="s">
        <v>100</v>
      </c>
      <c r="I31" s="13">
        <f>D28</f>
        <v>9.6250000000000002E-2</v>
      </c>
      <c r="J31" s="14">
        <v>9.1999999999999998E-2</v>
      </c>
      <c r="K31" s="3">
        <f>J31-I31</f>
        <v>-4.2500000000000038E-3</v>
      </c>
      <c r="L31" s="11" t="s">
        <v>113</v>
      </c>
    </row>
    <row r="32" spans="1:12" x14ac:dyDescent="0.2">
      <c r="H32" s="11" t="s">
        <v>101</v>
      </c>
      <c r="I32" s="13">
        <f>I31</f>
        <v>9.6250000000000002E-2</v>
      </c>
      <c r="J32" s="14">
        <v>5.8999999999999997E-2</v>
      </c>
      <c r="K32" s="3">
        <f>J32-I32</f>
        <v>-3.7250000000000005E-2</v>
      </c>
      <c r="L32" s="11" t="s">
        <v>113</v>
      </c>
    </row>
    <row r="33" spans="9:9" x14ac:dyDescent="0.2">
      <c r="I33" s="11" t="s">
        <v>105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0"/>
  <sheetViews>
    <sheetView tabSelected="1" zoomScaleNormal="100" workbookViewId="0">
      <selection activeCell="F17" sqref="F17"/>
    </sheetView>
  </sheetViews>
  <sheetFormatPr baseColWidth="10" defaultRowHeight="12.6" x14ac:dyDescent="0.2"/>
  <cols>
    <col min="1" max="1" width="36.08984375" customWidth="1"/>
    <col min="2" max="2" width="15.26953125" customWidth="1"/>
    <col min="3" max="3" width="14.7265625" customWidth="1"/>
    <col min="6" max="6" width="19.7265625" customWidth="1"/>
  </cols>
  <sheetData>
    <row r="1" spans="1:6" x14ac:dyDescent="0.2">
      <c r="A1" t="s">
        <v>39</v>
      </c>
    </row>
    <row r="3" spans="1:6" x14ac:dyDescent="0.2">
      <c r="A3" t="s">
        <v>40</v>
      </c>
    </row>
    <row r="4" spans="1:6" x14ac:dyDescent="0.2">
      <c r="A4" t="s">
        <v>52</v>
      </c>
    </row>
    <row r="6" spans="1:6" x14ac:dyDescent="0.2">
      <c r="A6" s="9"/>
      <c r="B6" s="19" t="s">
        <v>57</v>
      </c>
      <c r="C6" s="19"/>
      <c r="D6" s="19" t="s">
        <v>61</v>
      </c>
      <c r="E6" s="19"/>
      <c r="F6" s="5" t="s">
        <v>63</v>
      </c>
    </row>
    <row r="7" spans="1:6" x14ac:dyDescent="0.2">
      <c r="A7" s="9" t="s">
        <v>53</v>
      </c>
      <c r="B7" s="9" t="s">
        <v>58</v>
      </c>
      <c r="C7" s="9" t="s">
        <v>54</v>
      </c>
      <c r="D7" s="9" t="s">
        <v>59</v>
      </c>
      <c r="E7" s="9" t="s">
        <v>60</v>
      </c>
      <c r="F7" s="9" t="s">
        <v>62</v>
      </c>
    </row>
    <row r="8" spans="1:6" x14ac:dyDescent="0.2">
      <c r="A8" s="6" t="s">
        <v>55</v>
      </c>
      <c r="B8" s="6">
        <v>10</v>
      </c>
      <c r="C8" s="6">
        <v>40</v>
      </c>
      <c r="D8" s="6">
        <f>B8/(B8+C8)</f>
        <v>0.2</v>
      </c>
      <c r="E8" s="6">
        <f>C8/(B8+C8)</f>
        <v>0.8</v>
      </c>
      <c r="F8" s="6">
        <v>14.4</v>
      </c>
    </row>
    <row r="9" spans="1:6" x14ac:dyDescent="0.2">
      <c r="A9" s="6" t="s">
        <v>56</v>
      </c>
      <c r="B9" s="6">
        <v>20</v>
      </c>
      <c r="C9" s="6">
        <v>20</v>
      </c>
      <c r="D9" s="6">
        <f t="shared" ref="D9:D10" si="0">B9/(B9+C9)</f>
        <v>0.5</v>
      </c>
      <c r="E9" s="6">
        <f t="shared" ref="E9:E10" si="1">C9/(B9+C9)</f>
        <v>0.5</v>
      </c>
      <c r="F9" s="6">
        <v>13.4</v>
      </c>
    </row>
    <row r="10" spans="1:6" x14ac:dyDescent="0.2">
      <c r="A10" s="6" t="s">
        <v>13</v>
      </c>
      <c r="B10" s="6">
        <v>40</v>
      </c>
      <c r="C10" s="6">
        <v>10</v>
      </c>
      <c r="D10" s="6">
        <f t="shared" si="0"/>
        <v>0.8</v>
      </c>
      <c r="E10" s="6">
        <f t="shared" si="1"/>
        <v>0.2</v>
      </c>
      <c r="F10" s="6">
        <v>10</v>
      </c>
    </row>
    <row r="11" spans="1:6" x14ac:dyDescent="0.2">
      <c r="A11" s="6"/>
      <c r="B11" s="6"/>
      <c r="C11" s="6"/>
    </row>
    <row r="12" spans="1:6" ht="37.799999999999997" x14ac:dyDescent="0.2">
      <c r="A12" s="10" t="s">
        <v>30</v>
      </c>
    </row>
    <row r="13" spans="1:6" x14ac:dyDescent="0.2">
      <c r="A13" s="6" t="s">
        <v>31</v>
      </c>
    </row>
    <row r="15" spans="1:6" x14ac:dyDescent="0.2">
      <c r="A15" s="6" t="s">
        <v>94</v>
      </c>
    </row>
    <row r="16" spans="1:6" x14ac:dyDescent="0.2">
      <c r="A16" t="s">
        <v>32</v>
      </c>
    </row>
    <row r="18" spans="1:3" x14ac:dyDescent="0.2">
      <c r="A18" t="s">
        <v>33</v>
      </c>
      <c r="B18" s="17">
        <f>F8/C8</f>
        <v>0.36</v>
      </c>
      <c r="C18" s="11" t="s">
        <v>106</v>
      </c>
    </row>
    <row r="19" spans="1:3" x14ac:dyDescent="0.2">
      <c r="A19" t="s">
        <v>34</v>
      </c>
      <c r="B19" s="17">
        <f t="shared" ref="B19:B20" si="2">F9/C9</f>
        <v>0.67</v>
      </c>
      <c r="C19" s="11" t="s">
        <v>107</v>
      </c>
    </row>
    <row r="20" spans="1:3" x14ac:dyDescent="0.2">
      <c r="A20" t="s">
        <v>35</v>
      </c>
      <c r="B20" s="17">
        <f t="shared" si="2"/>
        <v>1</v>
      </c>
      <c r="C20" s="11" t="s">
        <v>108</v>
      </c>
    </row>
  </sheetData>
  <mergeCells count="2">
    <mergeCell ref="B6:C6"/>
    <mergeCell ref="D6:E6"/>
  </mergeCells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Ejemplo 10.3</vt:lpstr>
      <vt:lpstr>Ejemplo 10.4</vt:lpstr>
      <vt:lpstr>Ejemplo 10.6</vt:lpstr>
      <vt:lpstr>Ejemplo 10.7</vt:lpstr>
      <vt:lpstr>Ejemplo 10.8</vt:lpstr>
    </vt:vector>
  </TitlesOfParts>
  <Company>Joyel,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Pezzarossi</dc:creator>
  <cp:lastModifiedBy>Cristhofer Patzán</cp:lastModifiedBy>
  <dcterms:created xsi:type="dcterms:W3CDTF">2011-10-26T20:10:39Z</dcterms:created>
  <dcterms:modified xsi:type="dcterms:W3CDTF">2023-10-11T02:10:41Z</dcterms:modified>
</cp:coreProperties>
</file>