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Pat\Desktop\U\Semestre_10\Ing_economica\Repaso3\"/>
    </mc:Choice>
  </mc:AlternateContent>
  <xr:revisionPtr revIDLastSave="0" documentId="13_ncr:1_{3F75367D-710C-49FB-A539-5B724A20881A}" xr6:coauthVersionLast="47" xr6:coauthVersionMax="47" xr10:uidLastSave="{00000000-0000-0000-0000-000000000000}"/>
  <bookViews>
    <workbookView xWindow="-108" yWindow="-108" windowWidth="23256" windowHeight="12576" activeTab="3" xr2:uid="{FE3964B7-96A5-BD4C-96C0-30A38C5E4F33}"/>
  </bookViews>
  <sheets>
    <sheet name="PROBLEMA1" sheetId="1" r:id="rId1"/>
    <sheet name="PROBLEMA2" sheetId="2" r:id="rId2"/>
    <sheet name="PROBLEMA3" sheetId="3" r:id="rId3"/>
    <sheet name="PROBLE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4" l="1"/>
  <c r="C27" i="4"/>
  <c r="D26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12" i="4"/>
  <c r="D11" i="4"/>
  <c r="C26" i="4"/>
  <c r="H17" i="3"/>
  <c r="H18" i="3"/>
  <c r="H19" i="3"/>
  <c r="H20" i="3"/>
  <c r="H16" i="3"/>
  <c r="I17" i="3"/>
  <c r="I18" i="3"/>
  <c r="I19" i="3"/>
  <c r="I20" i="3"/>
  <c r="I16" i="3"/>
  <c r="G17" i="3"/>
  <c r="G18" i="3"/>
  <c r="G19" i="3"/>
  <c r="G20" i="3"/>
  <c r="G16" i="3"/>
  <c r="E21" i="3"/>
  <c r="E17" i="3"/>
  <c r="E18" i="3"/>
  <c r="E19" i="3"/>
  <c r="E20" i="3"/>
  <c r="E16" i="3"/>
  <c r="D20" i="3"/>
  <c r="C20" i="3"/>
  <c r="C18" i="3"/>
  <c r="C25" i="2" l="1"/>
  <c r="D22" i="1"/>
  <c r="G21" i="1"/>
  <c r="G22" i="1"/>
  <c r="G23" i="1"/>
  <c r="G24" i="1"/>
  <c r="G25" i="1"/>
  <c r="G26" i="1"/>
  <c r="G27" i="1"/>
  <c r="G28" i="1"/>
  <c r="G29" i="1"/>
  <c r="G30" i="1"/>
  <c r="G31" i="1"/>
  <c r="G16" i="1"/>
  <c r="G17" i="1"/>
  <c r="G18" i="1"/>
  <c r="G19" i="1"/>
  <c r="G20" i="1"/>
  <c r="G15" i="1"/>
  <c r="D21" i="1" l="1"/>
  <c r="E17" i="1" l="1"/>
  <c r="E18" i="1"/>
  <c r="E19" i="1" s="1"/>
  <c r="E20" i="1" s="1"/>
  <c r="E16" i="1"/>
  <c r="E15" i="1"/>
</calcChain>
</file>

<file path=xl/sharedStrings.xml><?xml version="1.0" encoding="utf-8"?>
<sst xmlns="http://schemas.openxmlformats.org/spreadsheetml/2006/main" count="26" uniqueCount="23">
  <si>
    <t>TIR</t>
  </si>
  <si>
    <t>Descartes:</t>
  </si>
  <si>
    <t>Norstrom:</t>
  </si>
  <si>
    <t>Valor I</t>
  </si>
  <si>
    <t>VP</t>
  </si>
  <si>
    <t>FNE</t>
  </si>
  <si>
    <t>FEA</t>
  </si>
  <si>
    <t>Indica hasta 2 posible cambios (FNE)</t>
  </si>
  <si>
    <t>Empieza negativo y tiene un cambio de signo</t>
  </si>
  <si>
    <t>Años</t>
  </si>
  <si>
    <t>Maquina A</t>
  </si>
  <si>
    <t>Maquina B</t>
  </si>
  <si>
    <t>i (anual)</t>
  </si>
  <si>
    <t>TMAR</t>
  </si>
  <si>
    <t>B-A</t>
  </si>
  <si>
    <t>Se justifica el cambio ya que es por encima de la TMAR</t>
  </si>
  <si>
    <t>Estimacion i*</t>
  </si>
  <si>
    <t>VP A</t>
  </si>
  <si>
    <t>VP B</t>
  </si>
  <si>
    <t>VP incremental</t>
  </si>
  <si>
    <t>i efectiva de impuestas</t>
  </si>
  <si>
    <t>Antes impuestos</t>
  </si>
  <si>
    <t>Despues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</si>
</sst>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9" fontId="0" fillId="2" borderId="1" xfId="0" applyNumberFormat="1" applyFill="1" applyBorder="1"/>
    <xf numFmtId="0" fontId="0" fillId="2" borderId="1" xfId="0" applyFill="1" applyBorder="1"/>
    <xf numFmtId="9" fontId="0" fillId="0" borderId="0" xfId="1" applyFont="1"/>
    <xf numFmtId="10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0" fontId="0" fillId="2" borderId="1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PROBLEMA1!$G$14</c:f>
              <c:strCache>
                <c:ptCount val="1"/>
                <c:pt idx="0">
                  <c:v>VP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PROBLEMA1!$F$15:$F$31</c:f>
              <c:numCache>
                <c:formatCode>0%</c:formatCode>
                <c:ptCount val="17"/>
                <c:pt idx="0">
                  <c:v>-0.35</c:v>
                </c:pt>
                <c:pt idx="1">
                  <c:v>-0.3</c:v>
                </c:pt>
                <c:pt idx="2">
                  <c:v>-0.25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-0.05</c:v>
                </c:pt>
                <c:pt idx="7">
                  <c:v>0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0.2</c:v>
                </c:pt>
                <c:pt idx="12">
                  <c:v>0.25</c:v>
                </c:pt>
                <c:pt idx="13">
                  <c:v>0.4</c:v>
                </c:pt>
                <c:pt idx="14">
                  <c:v>0.45</c:v>
                </c:pt>
                <c:pt idx="15">
                  <c:v>0.5</c:v>
                </c:pt>
                <c:pt idx="16">
                  <c:v>0.55000000000000004</c:v>
                </c:pt>
              </c:numCache>
            </c:numRef>
          </c:xVal>
          <c:yVal>
            <c:numRef>
              <c:f>PROBLEMA1!$G$15:$G$31</c:f>
              <c:numCache>
                <c:formatCode>_-[$$-409]* #,##0.00_ ;_-[$$-409]* \-#,##0.00\ ;_-[$$-409]* "-"??_ ;_-@_ </c:formatCode>
                <c:ptCount val="17"/>
                <c:pt idx="0">
                  <c:v>-35398.771320762819</c:v>
                </c:pt>
                <c:pt idx="1">
                  <c:v>-9614.0893675254683</c:v>
                </c:pt>
                <c:pt idx="2">
                  <c:v>3440.3292181070046</c:v>
                </c:pt>
                <c:pt idx="3">
                  <c:v>9655.2734375</c:v>
                </c:pt>
                <c:pt idx="4">
                  <c:v>12160.320370290807</c:v>
                </c:pt>
                <c:pt idx="5">
                  <c:v>12659.181357855348</c:v>
                </c:pt>
                <c:pt idx="6">
                  <c:v>12096.047855921752</c:v>
                </c:pt>
                <c:pt idx="7">
                  <c:v>11000</c:v>
                </c:pt>
                <c:pt idx="8">
                  <c:v>9668.4651040706376</c:v>
                </c:pt>
                <c:pt idx="9">
                  <c:v>8267.4929059738824</c:v>
                </c:pt>
                <c:pt idx="10">
                  <c:v>6887.7752475279849</c:v>
                </c:pt>
                <c:pt idx="11">
                  <c:v>5576.5174897119323</c:v>
                </c:pt>
                <c:pt idx="12">
                  <c:v>4355.84</c:v>
                </c:pt>
                <c:pt idx="13">
                  <c:v>1278.6934015588758</c:v>
                </c:pt>
                <c:pt idx="14">
                  <c:v>435.00303176579655</c:v>
                </c:pt>
                <c:pt idx="15">
                  <c:v>-329.21810699588241</c:v>
                </c:pt>
                <c:pt idx="16">
                  <c:v>-1021.5326329446525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8-4CFA-89BC-CC60FB5C4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136288"/>
        <c:axId val="1895258272"/>
      </c:scatterChart>
      <c:valAx>
        <c:axId val="188413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95258272"/>
        <c:crosses val="autoZero"/>
        <c:crossBetween val="midCat"/>
      </c:valAx>
      <c:valAx>
        <c:axId val="18952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8413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PROBLEMA3!$G$15</c:f>
              <c:strCache>
                <c:ptCount val="1"/>
                <c:pt idx="0">
                  <c:v>VP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PROBLEMA3!$F$16:$F$20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cat>
          <c:val>
            <c:numRef>
              <c:f>PROBLEMA3!$G$16:$G$20</c:f>
              <c:numCache>
                <c:formatCode>_-[$$-409]* #,##0.00_ ;_-[$$-409]* \-#,##0.00\ ;_-[$$-409]* "-"??_ ;_-@_ </c:formatCode>
                <c:ptCount val="5"/>
                <c:pt idx="0">
                  <c:v>-91200</c:v>
                </c:pt>
                <c:pt idx="1">
                  <c:v>-83820.299159893446</c:v>
                </c:pt>
                <c:pt idx="2">
                  <c:v>-78085.648148148146</c:v>
                </c:pt>
                <c:pt idx="3">
                  <c:v>-73548.58023178461</c:v>
                </c:pt>
                <c:pt idx="4">
                  <c:v>-69900.874635568514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B-470E-B330-C4553DFF9B93}"/>
            </c:ext>
          </c:extLst>
        </c:ser>
        <c:ser>
          <c:idx val="1"/>
          <c:order val="1"/>
          <c:tx>
            <c:strRef>
              <c:f>PROBLEMA3!$H$15</c:f>
              <c:strCache>
                <c:ptCount val="1"/>
                <c:pt idx="0">
                  <c:v>VP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PROBLEMA3!$F$16:$F$20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cat>
          <c:val>
            <c:numRef>
              <c:f>PROBLEMA3!$H$16:$H$20</c:f>
              <c:numCache>
                <c:formatCode>_-[$$-409]* #,##0.00_ ;_-[$$-409]* \-#,##0.00\ ;_-[$$-409]* "-"??_ ;_-@_ </c:formatCode>
                <c:ptCount val="5"/>
                <c:pt idx="0">
                  <c:v>-67800</c:v>
                </c:pt>
                <c:pt idx="1">
                  <c:v>-70607.6770712383</c:v>
                </c:pt>
                <c:pt idx="2">
                  <c:v>-72319.444444444438</c:v>
                </c:pt>
                <c:pt idx="3">
                  <c:v>-73397.955253667591</c:v>
                </c:pt>
                <c:pt idx="4">
                  <c:v>-74095.376926280718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B-470E-B330-C4553DFF9B93}"/>
            </c:ext>
          </c:extLst>
        </c:ser>
        <c:ser>
          <c:idx val="2"/>
          <c:order val="2"/>
          <c:tx>
            <c:strRef>
              <c:f>PROBLEMA3!$I$15</c:f>
              <c:strCache>
                <c:ptCount val="1"/>
                <c:pt idx="0">
                  <c:v>VP 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PROBLEMA3!$F$16:$F$20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cat>
          <c:val>
            <c:numRef>
              <c:f>PROBLEMA3!$I$16:$I$20</c:f>
              <c:numCache>
                <c:formatCode>_-[$$-409]* #,##0.00_ ;_-[$$-409]* \-#,##0.00\ ;_-[$$-409]* "-"??_ ;_-@_ </c:formatCode>
                <c:ptCount val="5"/>
                <c:pt idx="0">
                  <c:v>23400</c:v>
                </c:pt>
                <c:pt idx="1">
                  <c:v>13212.622088655138</c:v>
                </c:pt>
                <c:pt idx="2">
                  <c:v>5766.203703703708</c:v>
                </c:pt>
                <c:pt idx="3">
                  <c:v>150.62497811701178</c:v>
                </c:pt>
                <c:pt idx="4">
                  <c:v>-4194.5022907122038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B-470E-B330-C4553DFF9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303248"/>
        <c:axId val="934355840"/>
      </c:lineChart>
      <c:catAx>
        <c:axId val="93930324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34355840"/>
        <c:crosses val="autoZero"/>
        <c:auto val="1"/>
        <c:lblAlgn val="ctr"/>
        <c:lblOffset val="100"/>
        <c:noMultiLvlLbl val="0"/>
      </c:catAx>
      <c:valAx>
        <c:axId val="9343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3930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0</xdr:row>
          <xdr:rowOff>7620</xdr:rowOff>
        </xdr:from>
        <xdr:to>
          <xdr:col>6</xdr:col>
          <xdr:colOff>914400</xdr:colOff>
          <xdr:row>12</xdr:row>
          <xdr:rowOff>144780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811530</xdr:colOff>
      <xdr:row>3</xdr:row>
      <xdr:rowOff>26670</xdr:rowOff>
    </xdr:from>
    <xdr:to>
      <xdr:col>15</xdr:col>
      <xdr:colOff>7620</xdr:colOff>
      <xdr:row>12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A2F52F-8546-2535-93FA-503F5CD32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129540</xdr:colOff>
          <xdr:row>5</xdr:row>
          <xdr:rowOff>182880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449580</xdr:colOff>
          <xdr:row>13</xdr:row>
          <xdr:rowOff>22860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400050</xdr:colOff>
      <xdr:row>4</xdr:row>
      <xdr:rowOff>30480</xdr:rowOff>
    </xdr:from>
    <xdr:to>
      <xdr:col>15</xdr:col>
      <xdr:colOff>739140</xdr:colOff>
      <xdr:row>22</xdr:row>
      <xdr:rowOff>148590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0E8965B-F3E8-BAD8-4440-F22199720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632460</xdr:colOff>
          <xdr:row>7</xdr:row>
          <xdr:rowOff>190500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2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3.doc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A2F6-9BBE-6B49-9B7A-B52FB37F67F5}">
  <dimension ref="C6:J31"/>
  <sheetViews>
    <sheetView workbookViewId="0">
      <selection activeCell="F32" sqref="F32"/>
    </sheetView>
  </sheetViews>
  <sheetFormatPr baseColWidth="10" defaultRowHeight="15.6" x14ac:dyDescent="0.3"/>
  <cols>
    <col min="4" max="5" width="11.59765625" bestFit="1" customWidth="1"/>
    <col min="7" max="7" width="12.59765625" customWidth="1"/>
  </cols>
  <sheetData>
    <row r="6" spans="3:10" ht="61.2" x14ac:dyDescent="1.1000000000000001">
      <c r="I6" s="1"/>
    </row>
    <row r="7" spans="3:10" ht="61.2" x14ac:dyDescent="1.1000000000000001">
      <c r="I7" s="1"/>
    </row>
    <row r="8" spans="3:10" ht="61.2" x14ac:dyDescent="1.1000000000000001">
      <c r="I8" s="1"/>
    </row>
    <row r="14" spans="3:10" x14ac:dyDescent="0.3">
      <c r="D14" t="s">
        <v>5</v>
      </c>
      <c r="E14" t="s">
        <v>6</v>
      </c>
      <c r="F14" t="s">
        <v>3</v>
      </c>
      <c r="G14" t="s">
        <v>4</v>
      </c>
    </row>
    <row r="15" spans="3:10" x14ac:dyDescent="0.3">
      <c r="C15">
        <v>0</v>
      </c>
      <c r="D15" s="2">
        <v>-12000</v>
      </c>
      <c r="E15" s="2">
        <f>D15</f>
        <v>-12000</v>
      </c>
      <c r="F15" s="3">
        <v>-0.35</v>
      </c>
      <c r="G15" s="2">
        <f>NPV(F15,$D$16:$D$20)+$D$15</f>
        <v>-35398.771320762819</v>
      </c>
      <c r="I15" t="s">
        <v>1</v>
      </c>
      <c r="J15" t="s">
        <v>7</v>
      </c>
    </row>
    <row r="16" spans="3:10" x14ac:dyDescent="0.3">
      <c r="C16">
        <v>1</v>
      </c>
      <c r="D16" s="2">
        <v>10000</v>
      </c>
      <c r="E16" s="2">
        <f>E15+D16</f>
        <v>-2000</v>
      </c>
      <c r="F16" s="3">
        <v>-0.3</v>
      </c>
      <c r="G16" s="2">
        <f t="shared" ref="G16:G31" si="0">NPV(F16,$D$16:$D$20)+$D$15</f>
        <v>-9614.0893675254683</v>
      </c>
      <c r="I16" t="s">
        <v>2</v>
      </c>
      <c r="J16" t="s">
        <v>8</v>
      </c>
    </row>
    <row r="17" spans="3:7" x14ac:dyDescent="0.3">
      <c r="C17">
        <v>2</v>
      </c>
      <c r="D17" s="2">
        <v>0</v>
      </c>
      <c r="E17" s="2">
        <f t="shared" ref="E17:E20" si="1">E16+D17</f>
        <v>-2000</v>
      </c>
      <c r="F17" s="3">
        <v>-0.25</v>
      </c>
      <c r="G17" s="2">
        <f t="shared" si="0"/>
        <v>3440.3292181070046</v>
      </c>
    </row>
    <row r="18" spans="3:7" x14ac:dyDescent="0.3">
      <c r="C18">
        <v>3</v>
      </c>
      <c r="D18" s="2">
        <v>0</v>
      </c>
      <c r="E18" s="2">
        <f t="shared" si="1"/>
        <v>-2000</v>
      </c>
      <c r="F18" s="3">
        <v>-0.2</v>
      </c>
      <c r="G18" s="2">
        <f t="shared" si="0"/>
        <v>9655.2734375</v>
      </c>
    </row>
    <row r="19" spans="3:7" x14ac:dyDescent="0.3">
      <c r="C19">
        <v>4</v>
      </c>
      <c r="D19" s="2">
        <v>50000</v>
      </c>
      <c r="E19" s="2">
        <f t="shared" si="1"/>
        <v>48000</v>
      </c>
      <c r="F19" s="3">
        <v>-0.15</v>
      </c>
      <c r="G19" s="2">
        <f t="shared" si="0"/>
        <v>12160.320370290807</v>
      </c>
    </row>
    <row r="20" spans="3:7" x14ac:dyDescent="0.3">
      <c r="C20">
        <v>5</v>
      </c>
      <c r="D20" s="2">
        <v>-37000</v>
      </c>
      <c r="E20" s="2">
        <f t="shared" si="1"/>
        <v>11000</v>
      </c>
      <c r="F20" s="3">
        <v>-0.1</v>
      </c>
      <c r="G20" s="2">
        <f t="shared" si="0"/>
        <v>12659.181357855348</v>
      </c>
    </row>
    <row r="21" spans="3:7" x14ac:dyDescent="0.3">
      <c r="C21" s="5" t="s">
        <v>0</v>
      </c>
      <c r="D21" s="4">
        <f>IRR(D15:D20)</f>
        <v>0.47785100250079893</v>
      </c>
      <c r="F21" s="3">
        <v>-0.05</v>
      </c>
      <c r="G21" s="2">
        <f t="shared" si="0"/>
        <v>12096.047855921752</v>
      </c>
    </row>
    <row r="22" spans="3:7" x14ac:dyDescent="0.3">
      <c r="D22" s="4">
        <f>IRR(D15:D20,-0.3)</f>
        <v>-0.26694982802367795</v>
      </c>
      <c r="F22" s="3">
        <v>0</v>
      </c>
      <c r="G22" s="2">
        <f t="shared" si="0"/>
        <v>11000</v>
      </c>
    </row>
    <row r="23" spans="3:7" x14ac:dyDescent="0.3">
      <c r="F23" s="3">
        <v>0.05</v>
      </c>
      <c r="G23" s="2">
        <f t="shared" si="0"/>
        <v>9668.4651040706376</v>
      </c>
    </row>
    <row r="24" spans="3:7" x14ac:dyDescent="0.3">
      <c r="F24" s="3">
        <v>0.1</v>
      </c>
      <c r="G24" s="2">
        <f t="shared" si="0"/>
        <v>8267.4929059738824</v>
      </c>
    </row>
    <row r="25" spans="3:7" x14ac:dyDescent="0.3">
      <c r="F25" s="3">
        <v>0.15</v>
      </c>
      <c r="G25" s="2">
        <f t="shared" si="0"/>
        <v>6887.7752475279849</v>
      </c>
    </row>
    <row r="26" spans="3:7" x14ac:dyDescent="0.3">
      <c r="F26" s="3">
        <v>0.2</v>
      </c>
      <c r="G26" s="2">
        <f t="shared" si="0"/>
        <v>5576.5174897119323</v>
      </c>
    </row>
    <row r="27" spans="3:7" x14ac:dyDescent="0.3">
      <c r="F27" s="3">
        <v>0.25</v>
      </c>
      <c r="G27" s="2">
        <f t="shared" si="0"/>
        <v>4355.84</v>
      </c>
    </row>
    <row r="28" spans="3:7" x14ac:dyDescent="0.3">
      <c r="F28" s="3">
        <v>0.4</v>
      </c>
      <c r="G28" s="2">
        <f t="shared" si="0"/>
        <v>1278.6934015588758</v>
      </c>
    </row>
    <row r="29" spans="3:7" x14ac:dyDescent="0.3">
      <c r="F29" s="3">
        <v>0.45</v>
      </c>
      <c r="G29" s="2">
        <f t="shared" si="0"/>
        <v>435.00303176579655</v>
      </c>
    </row>
    <row r="30" spans="3:7" x14ac:dyDescent="0.3">
      <c r="F30" s="3">
        <v>0.5</v>
      </c>
      <c r="G30" s="2">
        <f t="shared" si="0"/>
        <v>-329.21810699588241</v>
      </c>
    </row>
    <row r="31" spans="3:7" x14ac:dyDescent="0.3">
      <c r="F31" s="3">
        <v>0.55000000000000004</v>
      </c>
      <c r="G31" s="2">
        <f t="shared" si="0"/>
        <v>-1021.5326329446525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45720</xdr:colOff>
                <xdr:row>0</xdr:row>
                <xdr:rowOff>7620</xdr:rowOff>
              </from>
              <to>
                <xdr:col>6</xdr:col>
                <xdr:colOff>914400</xdr:colOff>
                <xdr:row>12</xdr:row>
                <xdr:rowOff>144780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4146-D2E9-CD4F-87B1-E7B34C84DA17}">
  <dimension ref="B8:C25"/>
  <sheetViews>
    <sheetView topLeftCell="A2" workbookViewId="0">
      <selection activeCell="E13" sqref="E13"/>
    </sheetView>
  </sheetViews>
  <sheetFormatPr baseColWidth="10" defaultRowHeight="15.6" x14ac:dyDescent="0.3"/>
  <cols>
    <col min="3" max="3" width="11.59765625" style="2" bestFit="1" customWidth="1"/>
  </cols>
  <sheetData>
    <row r="8" spans="2:3" x14ac:dyDescent="0.3">
      <c r="B8" t="s">
        <v>9</v>
      </c>
    </row>
    <row r="9" spans="2:3" x14ac:dyDescent="0.3">
      <c r="B9">
        <v>0</v>
      </c>
      <c r="C9" s="2">
        <v>-5000</v>
      </c>
    </row>
    <row r="10" spans="2:3" x14ac:dyDescent="0.3">
      <c r="B10">
        <v>1</v>
      </c>
      <c r="C10" s="2">
        <v>0</v>
      </c>
    </row>
    <row r="11" spans="2:3" x14ac:dyDescent="0.3">
      <c r="B11">
        <v>2</v>
      </c>
      <c r="C11" s="2">
        <v>0</v>
      </c>
    </row>
    <row r="12" spans="2:3" x14ac:dyDescent="0.3">
      <c r="B12">
        <v>3</v>
      </c>
      <c r="C12" s="2">
        <v>0</v>
      </c>
    </row>
    <row r="13" spans="2:3" x14ac:dyDescent="0.3">
      <c r="B13">
        <v>4</v>
      </c>
      <c r="C13" s="2">
        <v>0</v>
      </c>
    </row>
    <row r="14" spans="2:3" x14ac:dyDescent="0.3">
      <c r="B14">
        <v>5</v>
      </c>
      <c r="C14" s="2">
        <v>0</v>
      </c>
    </row>
    <row r="15" spans="2:3" x14ac:dyDescent="0.3">
      <c r="B15">
        <v>6</v>
      </c>
      <c r="C15" s="2">
        <v>0</v>
      </c>
    </row>
    <row r="16" spans="2:3" x14ac:dyDescent="0.3">
      <c r="B16">
        <v>7</v>
      </c>
      <c r="C16" s="2">
        <v>0</v>
      </c>
    </row>
    <row r="17" spans="2:3" x14ac:dyDescent="0.3">
      <c r="B17">
        <v>8</v>
      </c>
      <c r="C17" s="2">
        <v>0</v>
      </c>
    </row>
    <row r="18" spans="2:3" x14ac:dyDescent="0.3">
      <c r="B18">
        <v>9</v>
      </c>
      <c r="C18" s="2">
        <v>0</v>
      </c>
    </row>
    <row r="19" spans="2:3" x14ac:dyDescent="0.3">
      <c r="B19">
        <v>10</v>
      </c>
      <c r="C19" s="2">
        <v>0</v>
      </c>
    </row>
    <row r="20" spans="2:3" x14ac:dyDescent="0.3">
      <c r="B20">
        <v>11</v>
      </c>
      <c r="C20" s="2">
        <v>0</v>
      </c>
    </row>
    <row r="21" spans="2:3" x14ac:dyDescent="0.3">
      <c r="B21">
        <v>12</v>
      </c>
      <c r="C21" s="2">
        <v>0</v>
      </c>
    </row>
    <row r="22" spans="2:3" x14ac:dyDescent="0.3">
      <c r="B22">
        <v>13</v>
      </c>
      <c r="C22" s="2">
        <v>0</v>
      </c>
    </row>
    <row r="23" spans="2:3" x14ac:dyDescent="0.3">
      <c r="B23">
        <v>14</v>
      </c>
      <c r="C23" s="2">
        <v>0</v>
      </c>
    </row>
    <row r="24" spans="2:3" x14ac:dyDescent="0.3">
      <c r="B24">
        <v>15</v>
      </c>
      <c r="C24" s="2">
        <v>12500</v>
      </c>
    </row>
    <row r="25" spans="2:3" x14ac:dyDescent="0.3">
      <c r="B25" s="5" t="s">
        <v>0</v>
      </c>
      <c r="C25" s="7">
        <f>IRR(C9:C24)</f>
        <v>6.2990379289627585E-2</v>
      </c>
    </row>
  </sheetData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129540</xdr:colOff>
                <xdr:row>5</xdr:row>
                <xdr:rowOff>182880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786B-EFC2-324E-8EA7-846D83EA8C0A}">
  <dimension ref="B14:I22"/>
  <sheetViews>
    <sheetView topLeftCell="B2" workbookViewId="0">
      <selection activeCell="I6" sqref="I6"/>
    </sheetView>
  </sheetViews>
  <sheetFormatPr baseColWidth="10" defaultRowHeight="15.6" x14ac:dyDescent="0.3"/>
  <cols>
    <col min="2" max="2" width="11.796875" bestFit="1" customWidth="1"/>
    <col min="3" max="5" width="11.59765625" bestFit="1" customWidth="1"/>
    <col min="6" max="6" width="12" bestFit="1" customWidth="1"/>
    <col min="7" max="8" width="11.59765625" bestFit="1" customWidth="1"/>
    <col min="9" max="9" width="13.5" bestFit="1" customWidth="1"/>
  </cols>
  <sheetData>
    <row r="14" spans="2:9" x14ac:dyDescent="0.3">
      <c r="C14" t="s">
        <v>12</v>
      </c>
      <c r="F14" t="s">
        <v>13</v>
      </c>
      <c r="G14" s="3">
        <v>0.2</v>
      </c>
    </row>
    <row r="15" spans="2:9" s="8" customFormat="1" x14ac:dyDescent="0.3">
      <c r="C15" s="8" t="s">
        <v>10</v>
      </c>
      <c r="D15" s="8" t="s">
        <v>11</v>
      </c>
      <c r="E15" s="8" t="s">
        <v>14</v>
      </c>
      <c r="F15" s="8" t="s">
        <v>16</v>
      </c>
      <c r="G15" s="8" t="s">
        <v>17</v>
      </c>
      <c r="H15" s="8" t="s">
        <v>18</v>
      </c>
      <c r="I15" s="8" t="s">
        <v>19</v>
      </c>
    </row>
    <row r="16" spans="2:9" x14ac:dyDescent="0.3">
      <c r="B16">
        <v>0</v>
      </c>
      <c r="C16" s="2">
        <v>-45000</v>
      </c>
      <c r="D16" s="2">
        <v>-75000</v>
      </c>
      <c r="E16" s="2">
        <f>D16-C16</f>
        <v>-30000</v>
      </c>
      <c r="F16" s="6">
        <v>0</v>
      </c>
      <c r="G16" s="2">
        <f>NPV(F16,$C$17:$C$20)+$C$16</f>
        <v>-91200</v>
      </c>
      <c r="H16" s="2">
        <f>NPV(F16,$D$17:$D$20)+$D$16</f>
        <v>-67800</v>
      </c>
      <c r="I16" s="2">
        <f>NPV(F16,$E$17:$E$20)+$E$16</f>
        <v>23400</v>
      </c>
    </row>
    <row r="17" spans="2:9" x14ac:dyDescent="0.3">
      <c r="B17">
        <v>1</v>
      </c>
      <c r="C17" s="2">
        <v>-4800</v>
      </c>
      <c r="D17" s="2">
        <v>-1200</v>
      </c>
      <c r="E17" s="2">
        <f t="shared" ref="E17:E20" si="0">D17-C17</f>
        <v>3600</v>
      </c>
      <c r="F17" s="6">
        <v>0.1</v>
      </c>
      <c r="G17" s="2">
        <f t="shared" ref="G17:G20" si="1">NPV(F17,$C$17:$C$20)+$C$16</f>
        <v>-83820.299159893446</v>
      </c>
      <c r="H17" s="2">
        <f t="shared" ref="H17:H20" si="2">NPV(F17,$D$17:$D$20)+$D$16</f>
        <v>-70607.6770712383</v>
      </c>
      <c r="I17" s="2">
        <f t="shared" ref="I17:I20" si="3">NPV(F17,$E$17:$E$20)+$E$16</f>
        <v>13212.622088655138</v>
      </c>
    </row>
    <row r="18" spans="2:9" x14ac:dyDescent="0.3">
      <c r="B18">
        <v>2</v>
      </c>
      <c r="C18" s="2">
        <f>-4800-45000+9000</f>
        <v>-40800</v>
      </c>
      <c r="D18" s="2">
        <v>-1200</v>
      </c>
      <c r="E18" s="2">
        <f t="shared" si="0"/>
        <v>39600</v>
      </c>
      <c r="F18" s="6">
        <v>0.2</v>
      </c>
      <c r="G18" s="2">
        <f t="shared" si="1"/>
        <v>-78085.648148148146</v>
      </c>
      <c r="H18" s="2">
        <f t="shared" si="2"/>
        <v>-72319.444444444438</v>
      </c>
      <c r="I18" s="2">
        <f t="shared" si="3"/>
        <v>5766.203703703708</v>
      </c>
    </row>
    <row r="19" spans="2:9" x14ac:dyDescent="0.3">
      <c r="B19">
        <v>3</v>
      </c>
      <c r="C19" s="2">
        <v>-4800</v>
      </c>
      <c r="D19" s="2">
        <v>-1200</v>
      </c>
      <c r="E19" s="2">
        <f t="shared" si="0"/>
        <v>3600</v>
      </c>
      <c r="F19" s="6">
        <v>0.3</v>
      </c>
      <c r="G19" s="2">
        <f t="shared" si="1"/>
        <v>-73548.58023178461</v>
      </c>
      <c r="H19" s="2">
        <f t="shared" si="2"/>
        <v>-73397.955253667591</v>
      </c>
      <c r="I19" s="2">
        <f t="shared" si="3"/>
        <v>150.62497811701178</v>
      </c>
    </row>
    <row r="20" spans="2:9" x14ac:dyDescent="0.3">
      <c r="B20">
        <v>4</v>
      </c>
      <c r="C20" s="2">
        <f>-4800+9000</f>
        <v>4200</v>
      </c>
      <c r="D20" s="2">
        <f>-1200+12000</f>
        <v>10800</v>
      </c>
      <c r="E20" s="2">
        <f t="shared" si="0"/>
        <v>6600</v>
      </c>
      <c r="F20" s="6">
        <v>0.4</v>
      </c>
      <c r="G20" s="2">
        <f t="shared" si="1"/>
        <v>-69900.874635568514</v>
      </c>
      <c r="H20" s="2">
        <f t="shared" si="2"/>
        <v>-74095.376926280718</v>
      </c>
      <c r="I20" s="2">
        <f t="shared" si="3"/>
        <v>-4194.5022907122038</v>
      </c>
    </row>
    <row r="21" spans="2:9" x14ac:dyDescent="0.3">
      <c r="D21" s="5" t="s">
        <v>0</v>
      </c>
      <c r="E21" s="9">
        <f>IRR(E16:E20)</f>
        <v>0.30308162699890961</v>
      </c>
    </row>
    <row r="22" spans="2:9" x14ac:dyDescent="0.3">
      <c r="E22" t="s">
        <v>15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449580</xdr:colOff>
                <xdr:row>13</xdr:row>
                <xdr:rowOff>22860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94BF-4DF0-0048-AB9B-ED6CF8F35B0E}">
  <dimension ref="B9:D27"/>
  <sheetViews>
    <sheetView tabSelected="1" workbookViewId="0">
      <selection activeCell="G13" sqref="G13"/>
    </sheetView>
  </sheetViews>
  <sheetFormatPr baseColWidth="10" defaultRowHeight="15.6" x14ac:dyDescent="0.3"/>
  <cols>
    <col min="3" max="3" width="21.3984375" style="2" bestFit="1" customWidth="1"/>
    <col min="4" max="4" width="17.19921875" bestFit="1" customWidth="1"/>
  </cols>
  <sheetData>
    <row r="9" spans="2:4" x14ac:dyDescent="0.3">
      <c r="C9" s="2" t="s">
        <v>20</v>
      </c>
      <c r="D9" s="3">
        <v>0.5</v>
      </c>
    </row>
    <row r="10" spans="2:4" x14ac:dyDescent="0.3">
      <c r="C10" s="2" t="s">
        <v>21</v>
      </c>
      <c r="D10" t="s">
        <v>22</v>
      </c>
    </row>
    <row r="11" spans="2:4" x14ac:dyDescent="0.3">
      <c r="B11">
        <v>0</v>
      </c>
      <c r="C11" s="2">
        <v>1000000</v>
      </c>
      <c r="D11" s="2">
        <f>C11</f>
        <v>1000000</v>
      </c>
    </row>
    <row r="12" spans="2:4" x14ac:dyDescent="0.3">
      <c r="B12">
        <v>1</v>
      </c>
      <c r="C12" s="2">
        <v>-120000</v>
      </c>
      <c r="D12" s="2">
        <f>C12*(1-$D$9)</f>
        <v>-60000</v>
      </c>
    </row>
    <row r="13" spans="2:4" x14ac:dyDescent="0.3">
      <c r="B13">
        <v>2</v>
      </c>
      <c r="C13" s="2">
        <v>-120000</v>
      </c>
      <c r="D13" s="2">
        <f t="shared" ref="D13:D25" si="0">C13*(1-$D$9)</f>
        <v>-60000</v>
      </c>
    </row>
    <row r="14" spans="2:4" x14ac:dyDescent="0.3">
      <c r="B14">
        <v>3</v>
      </c>
      <c r="C14" s="2">
        <v>-120000</v>
      </c>
      <c r="D14" s="2">
        <f t="shared" si="0"/>
        <v>-60000</v>
      </c>
    </row>
    <row r="15" spans="2:4" x14ac:dyDescent="0.3">
      <c r="B15">
        <v>4</v>
      </c>
      <c r="C15" s="2">
        <v>-120000</v>
      </c>
      <c r="D15" s="2">
        <f t="shared" si="0"/>
        <v>-60000</v>
      </c>
    </row>
    <row r="16" spans="2:4" x14ac:dyDescent="0.3">
      <c r="B16">
        <v>5</v>
      </c>
      <c r="C16" s="2">
        <v>-120000</v>
      </c>
      <c r="D16" s="2">
        <f t="shared" si="0"/>
        <v>-60000</v>
      </c>
    </row>
    <row r="17" spans="2:4" x14ac:dyDescent="0.3">
      <c r="B17">
        <v>6</v>
      </c>
      <c r="C17" s="2">
        <v>-120000</v>
      </c>
      <c r="D17" s="2">
        <f t="shared" si="0"/>
        <v>-60000</v>
      </c>
    </row>
    <row r="18" spans="2:4" x14ac:dyDescent="0.3">
      <c r="B18">
        <v>7</v>
      </c>
      <c r="C18" s="2">
        <v>-120000</v>
      </c>
      <c r="D18" s="2">
        <f t="shared" si="0"/>
        <v>-60000</v>
      </c>
    </row>
    <row r="19" spans="2:4" x14ac:dyDescent="0.3">
      <c r="B19">
        <v>8</v>
      </c>
      <c r="C19" s="2">
        <v>-120000</v>
      </c>
      <c r="D19" s="2">
        <f t="shared" si="0"/>
        <v>-60000</v>
      </c>
    </row>
    <row r="20" spans="2:4" x14ac:dyDescent="0.3">
      <c r="B20">
        <v>9</v>
      </c>
      <c r="C20" s="2">
        <v>-120000</v>
      </c>
      <c r="D20" s="2">
        <f t="shared" si="0"/>
        <v>-60000</v>
      </c>
    </row>
    <row r="21" spans="2:4" x14ac:dyDescent="0.3">
      <c r="B21">
        <v>10</v>
      </c>
      <c r="C21" s="2">
        <v>-120000</v>
      </c>
      <c r="D21" s="2">
        <f t="shared" si="0"/>
        <v>-60000</v>
      </c>
    </row>
    <row r="22" spans="2:4" x14ac:dyDescent="0.3">
      <c r="B22">
        <v>11</v>
      </c>
      <c r="C22" s="2">
        <v>-120000</v>
      </c>
      <c r="D22" s="2">
        <f t="shared" si="0"/>
        <v>-60000</v>
      </c>
    </row>
    <row r="23" spans="2:4" x14ac:dyDescent="0.3">
      <c r="B23">
        <v>12</v>
      </c>
      <c r="C23" s="2">
        <v>-120000</v>
      </c>
      <c r="D23" s="2">
        <f t="shared" si="0"/>
        <v>-60000</v>
      </c>
    </row>
    <row r="24" spans="2:4" x14ac:dyDescent="0.3">
      <c r="B24">
        <v>13</v>
      </c>
      <c r="C24" s="2">
        <v>-120000</v>
      </c>
      <c r="D24" s="2">
        <f t="shared" si="0"/>
        <v>-60000</v>
      </c>
    </row>
    <row r="25" spans="2:4" x14ac:dyDescent="0.3">
      <c r="B25">
        <v>14</v>
      </c>
      <c r="C25" s="2">
        <v>-120000</v>
      </c>
      <c r="D25" s="2">
        <f t="shared" si="0"/>
        <v>-60000</v>
      </c>
    </row>
    <row r="26" spans="2:4" x14ac:dyDescent="0.3">
      <c r="B26">
        <v>15</v>
      </c>
      <c r="C26" s="2">
        <f>-120000-C11</f>
        <v>-1120000</v>
      </c>
      <c r="D26" s="2">
        <f>D25-1000000</f>
        <v>-1060000</v>
      </c>
    </row>
    <row r="27" spans="2:4" x14ac:dyDescent="0.3">
      <c r="B27" s="5" t="s">
        <v>0</v>
      </c>
      <c r="C27" s="7">
        <f>IRR(C11:C26)</f>
        <v>0.11999999999999722</v>
      </c>
      <c r="D27" s="7">
        <f>IRR(D11:D26)</f>
        <v>6.0000000000004494E-2</v>
      </c>
    </row>
  </sheetData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4097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632460</xdr:colOff>
                <xdr:row>7</xdr:row>
                <xdr:rowOff>190500</xdr:rowOff>
              </to>
            </anchor>
          </objectPr>
        </oleObject>
      </mc:Choice>
      <mc:Fallback>
        <oleObject progId="Word.Document.12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PROBLEMA1</vt:lpstr>
      <vt:lpstr>PROBLEMA2</vt:lpstr>
      <vt:lpstr>PROBLEMA3</vt:lpstr>
      <vt:lpstr>PROBLEM4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Cristhofer Patzán</cp:lastModifiedBy>
  <dcterms:created xsi:type="dcterms:W3CDTF">2019-10-23T21:37:57Z</dcterms:created>
  <dcterms:modified xsi:type="dcterms:W3CDTF">2023-10-25T02:04:38Z</dcterms:modified>
</cp:coreProperties>
</file>