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Repaso1\"/>
    </mc:Choice>
  </mc:AlternateContent>
  <xr:revisionPtr revIDLastSave="0" documentId="13_ncr:1_{416BBEE7-B8BA-4651-AC3A-943DA4279595}" xr6:coauthVersionLast="47" xr6:coauthVersionMax="47" xr10:uidLastSave="{00000000-0000-0000-0000-000000000000}"/>
  <bookViews>
    <workbookView xWindow="-108" yWindow="-108" windowWidth="23256" windowHeight="12576" activeTab="3" xr2:uid="{4FF520D2-2647-F44A-9A9C-4ADCA14978DE}"/>
  </bookViews>
  <sheets>
    <sheet name="PROBLEMA1" sheetId="1" r:id="rId1"/>
    <sheet name="PROBLEMA2" sheetId="2" r:id="rId2"/>
    <sheet name="PROBLEMA3" sheetId="3" r:id="rId3"/>
    <sheet name="PROBLEM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D15" i="4"/>
  <c r="D16" i="4"/>
  <c r="D17" i="4"/>
  <c r="D18" i="4"/>
  <c r="D19" i="4"/>
  <c r="D20" i="4"/>
  <c r="D21" i="4"/>
  <c r="D22" i="4"/>
  <c r="D13" i="4"/>
  <c r="C24" i="4"/>
  <c r="C23" i="4"/>
  <c r="C16" i="4"/>
  <c r="C17" i="4" s="1"/>
  <c r="C18" i="4" s="1"/>
  <c r="C19" i="4" s="1"/>
  <c r="C20" i="4" s="1"/>
  <c r="C21" i="4" s="1"/>
  <c r="C22" i="4" s="1"/>
  <c r="C15" i="4"/>
  <c r="G15" i="4"/>
  <c r="D24" i="4" l="1"/>
  <c r="E26" i="3" l="1"/>
  <c r="E25" i="3"/>
  <c r="E15" i="3" l="1"/>
  <c r="E16" i="3"/>
  <c r="E17" i="3"/>
  <c r="E18" i="3"/>
  <c r="E19" i="3"/>
  <c r="E20" i="3"/>
  <c r="E21" i="3"/>
  <c r="E22" i="3"/>
  <c r="E23" i="3"/>
  <c r="E24" i="3"/>
  <c r="E14" i="3"/>
  <c r="F32" i="2"/>
  <c r="C33" i="2"/>
  <c r="F11" i="2"/>
  <c r="F10" i="2"/>
  <c r="C11" i="2" l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H20" i="1"/>
  <c r="H19" i="1"/>
  <c r="C25" i="1"/>
  <c r="C19" i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<sst xmlns="http://schemas.openxmlformats.org/spreadsheetml/2006/main" count="32" uniqueCount="24">
  <si>
    <t>NOMBRE</t>
  </si>
  <si>
    <t>CARNÉ</t>
  </si>
  <si>
    <t>Cristhofer Isaac Patzán Martínez</t>
  </si>
  <si>
    <t>--&gt; los primeros 4 años</t>
  </si>
  <si>
    <t>gradiente</t>
  </si>
  <si>
    <t>VA</t>
  </si>
  <si>
    <t>Interes</t>
  </si>
  <si>
    <t>Total 10 años</t>
  </si>
  <si>
    <t>Diferencia</t>
  </si>
  <si>
    <t>--&gt; Gradiente por año</t>
  </si>
  <si>
    <t>anual capitalizable mensualmente</t>
  </si>
  <si>
    <t>Interes efectivo</t>
  </si>
  <si>
    <t>--&gt; anual</t>
  </si>
  <si>
    <t>--&gt;mensual</t>
  </si>
  <si>
    <t>ahorro suma</t>
  </si>
  <si>
    <t>Ingresos</t>
  </si>
  <si>
    <t>Egresos</t>
  </si>
  <si>
    <t>Flujo</t>
  </si>
  <si>
    <t>VP</t>
  </si>
  <si>
    <t>V.anual</t>
  </si>
  <si>
    <t xml:space="preserve">Gradiente </t>
  </si>
  <si>
    <t>anual compuesto semestralmente</t>
  </si>
  <si>
    <t>Tasa anual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</si>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</sst>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5" formatCode="_-[$$-409]* #,##0.00_ ;_-[$$-409]* \-#,##0.00\ ;_-[$$-409]* &quot;-&quot;??_ ;_-@_ "/>
    <numFmt numFmtId="166" formatCode="_-[$Q-100A]* #,##0.00_-;\-[$Q-100A]* #,##0.00_-;_-[$Q-100A]* &quot;-&quot;??_-;_-@_-"/>
  </numFmts>
  <fonts count="3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9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0" fontId="0" fillId="0" borderId="0" xfId="0" applyNumberFormat="1"/>
    <xf numFmtId="165" fontId="0" fillId="0" borderId="1" xfId="0" applyNumberFormat="1" applyBorder="1"/>
    <xf numFmtId="9" fontId="0" fillId="0" borderId="1" xfId="1" applyFont="1" applyBorder="1"/>
    <xf numFmtId="0" fontId="0" fillId="2" borderId="1" xfId="0" applyNumberFormat="1" applyFill="1" applyBorder="1"/>
    <xf numFmtId="165" fontId="0" fillId="2" borderId="1" xfId="0" applyNumberFormat="1" applyFill="1" applyBorder="1"/>
    <xf numFmtId="0" fontId="0" fillId="0" borderId="0" xfId="0" quotePrefix="1"/>
    <xf numFmtId="0" fontId="0" fillId="0" borderId="1" xfId="0" applyBorder="1"/>
    <xf numFmtId="9" fontId="0" fillId="0" borderId="1" xfId="0" applyNumberFormat="1" applyBorder="1"/>
    <xf numFmtId="166" fontId="0" fillId="0" borderId="0" xfId="0" applyNumberFormat="1"/>
    <xf numFmtId="8" fontId="0" fillId="0" borderId="0" xfId="0" applyNumberFormat="1"/>
    <xf numFmtId="166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166" fontId="0" fillId="2" borderId="1" xfId="0" applyNumberFormat="1" applyFill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114300</xdr:colOff>
          <xdr:row>11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129540</xdr:colOff>
          <xdr:row>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30480</xdr:rowOff>
        </xdr:from>
        <xdr:to>
          <xdr:col>6</xdr:col>
          <xdr:colOff>784860</xdr:colOff>
          <xdr:row>11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266700</xdr:colOff>
          <xdr:row>10</xdr:row>
          <xdr:rowOff>144780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3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4727-C624-3349-AA56-5C1AF6AF809C}">
  <dimension ref="A9:K25"/>
  <sheetViews>
    <sheetView topLeftCell="A6" workbookViewId="0">
      <selection activeCell="J20" sqref="J20"/>
    </sheetView>
  </sheetViews>
  <sheetFormatPr baseColWidth="10" defaultRowHeight="15.6" x14ac:dyDescent="0.3"/>
  <cols>
    <col min="1" max="1" width="11.19921875" style="3"/>
    <col min="2" max="2" width="5.8984375" style="5" customWidth="1"/>
    <col min="3" max="3" width="14.09765625" style="3" bestFit="1" customWidth="1"/>
    <col min="4" max="6" width="11.19921875" style="3"/>
    <col min="7" max="7" width="12.5" style="3" customWidth="1"/>
    <col min="8" max="8" width="15.09765625" style="3" bestFit="1" customWidth="1"/>
  </cols>
  <sheetData>
    <row r="9" spans="2:11" ht="28.8" x14ac:dyDescent="0.55000000000000004">
      <c r="I9" s="1" t="s">
        <v>0</v>
      </c>
      <c r="K9" t="s">
        <v>2</v>
      </c>
    </row>
    <row r="10" spans="2:11" ht="28.8" x14ac:dyDescent="0.55000000000000004">
      <c r="I10" s="1"/>
    </row>
    <row r="11" spans="2:11" ht="28.8" x14ac:dyDescent="0.55000000000000004">
      <c r="I11" s="1" t="s">
        <v>1</v>
      </c>
      <c r="K11">
        <v>19218</v>
      </c>
    </row>
    <row r="14" spans="2:11" x14ac:dyDescent="0.3">
      <c r="B14" s="5">
        <v>0</v>
      </c>
      <c r="C14" s="3">
        <v>0</v>
      </c>
      <c r="E14" s="4"/>
    </row>
    <row r="15" spans="2:11" x14ac:dyDescent="0.3">
      <c r="B15" s="5">
        <v>1</v>
      </c>
      <c r="C15" s="3">
        <v>-1800000</v>
      </c>
      <c r="D15" s="4" t="s">
        <v>3</v>
      </c>
    </row>
    <row r="16" spans="2:11" x14ac:dyDescent="0.3">
      <c r="B16" s="5">
        <v>2</v>
      </c>
      <c r="C16" s="3">
        <v>-1800000</v>
      </c>
      <c r="G16" s="6" t="s">
        <v>4</v>
      </c>
      <c r="H16" s="6">
        <v>30000</v>
      </c>
    </row>
    <row r="17" spans="2:8" x14ac:dyDescent="0.3">
      <c r="B17" s="5">
        <v>3</v>
      </c>
      <c r="C17" s="3">
        <v>-1800000</v>
      </c>
      <c r="G17" s="6" t="s">
        <v>6</v>
      </c>
      <c r="H17" s="7">
        <v>0.12</v>
      </c>
    </row>
    <row r="18" spans="2:8" x14ac:dyDescent="0.3">
      <c r="B18" s="5">
        <v>4</v>
      </c>
      <c r="C18" s="3">
        <v>-1800000</v>
      </c>
    </row>
    <row r="19" spans="2:8" x14ac:dyDescent="0.3">
      <c r="B19" s="5">
        <v>5</v>
      </c>
      <c r="C19" s="3">
        <f>C18+$H$16</f>
        <v>-1770000</v>
      </c>
      <c r="D19" s="4" t="s">
        <v>9</v>
      </c>
      <c r="G19" s="3" t="s">
        <v>7</v>
      </c>
      <c r="H19" s="3">
        <f>SUM(C15:C24)</f>
        <v>-17370000</v>
      </c>
    </row>
    <row r="20" spans="2:8" x14ac:dyDescent="0.3">
      <c r="B20" s="5">
        <v>6</v>
      </c>
      <c r="C20" s="3">
        <f t="shared" ref="C20:C24" si="0">C19+$H$16</f>
        <v>-1740000</v>
      </c>
      <c r="G20" s="3" t="s">
        <v>8</v>
      </c>
      <c r="H20" s="3">
        <f>H19-C25</f>
        <v>-7448243.3248740509</v>
      </c>
    </row>
    <row r="21" spans="2:8" x14ac:dyDescent="0.3">
      <c r="B21" s="5">
        <v>7</v>
      </c>
      <c r="C21" s="3">
        <f t="shared" si="0"/>
        <v>-1710000</v>
      </c>
    </row>
    <row r="22" spans="2:8" x14ac:dyDescent="0.3">
      <c r="B22" s="5">
        <v>8</v>
      </c>
      <c r="C22" s="3">
        <f t="shared" si="0"/>
        <v>-1680000</v>
      </c>
    </row>
    <row r="23" spans="2:8" x14ac:dyDescent="0.3">
      <c r="B23" s="5">
        <v>9</v>
      </c>
      <c r="C23" s="3">
        <f t="shared" si="0"/>
        <v>-1650000</v>
      </c>
    </row>
    <row r="24" spans="2:8" x14ac:dyDescent="0.3">
      <c r="B24" s="5">
        <v>10</v>
      </c>
      <c r="C24" s="3">
        <f t="shared" si="0"/>
        <v>-1620000</v>
      </c>
    </row>
    <row r="25" spans="2:8" x14ac:dyDescent="0.3">
      <c r="B25" s="8" t="s">
        <v>5</v>
      </c>
      <c r="C25" s="9">
        <f>NPV(H17,C15:C24)+C14</f>
        <v>-9921756.6751259491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114300</xdr:colOff>
                <xdr:row>11</xdr:row>
                <xdr:rowOff>190500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5BA3-CD36-7545-A4D2-91FDBD2D1530}">
  <dimension ref="B8:G33"/>
  <sheetViews>
    <sheetView zoomScaleNormal="100" workbookViewId="0">
      <selection activeCell="F33" sqref="F33"/>
    </sheetView>
  </sheetViews>
  <sheetFormatPr baseColWidth="10" defaultRowHeight="15.6" x14ac:dyDescent="0.3"/>
  <cols>
    <col min="2" max="2" width="6.09765625" style="5" customWidth="1"/>
    <col min="3" max="3" width="13.5" style="3" bestFit="1" customWidth="1"/>
    <col min="5" max="5" width="13.796875" bestFit="1" customWidth="1"/>
    <col min="6" max="6" width="11.59765625" bestFit="1" customWidth="1"/>
  </cols>
  <sheetData>
    <row r="8" spans="2:7" x14ac:dyDescent="0.3">
      <c r="B8" s="5">
        <v>0</v>
      </c>
      <c r="C8" s="3">
        <v>0</v>
      </c>
      <c r="E8" s="11" t="s">
        <v>4</v>
      </c>
      <c r="F8" s="12">
        <v>0.01</v>
      </c>
      <c r="G8" s="3"/>
    </row>
    <row r="9" spans="2:7" x14ac:dyDescent="0.3">
      <c r="B9" s="5">
        <v>1</v>
      </c>
      <c r="C9" s="3">
        <v>140000</v>
      </c>
      <c r="E9" s="11" t="s">
        <v>6</v>
      </c>
      <c r="F9" s="12">
        <v>0.18</v>
      </c>
      <c r="G9" t="s">
        <v>10</v>
      </c>
    </row>
    <row r="10" spans="2:7" x14ac:dyDescent="0.3">
      <c r="B10" s="5">
        <v>2</v>
      </c>
      <c r="C10" s="3">
        <v>141000</v>
      </c>
      <c r="E10" s="11" t="s">
        <v>11</v>
      </c>
      <c r="F10" s="11">
        <f>EFFECT(F9,12)</f>
        <v>0.19561817146153326</v>
      </c>
      <c r="G10" s="10" t="s">
        <v>12</v>
      </c>
    </row>
    <row r="11" spans="2:7" x14ac:dyDescent="0.3">
      <c r="B11" s="5">
        <v>3</v>
      </c>
      <c r="C11" s="3">
        <f t="shared" ref="C11:C32" si="0">C10+(C10*$F$8)</f>
        <v>142410</v>
      </c>
      <c r="F11" s="11">
        <f>EFFECT(F9/12,12)</f>
        <v>1.5103555898416277E-2</v>
      </c>
      <c r="G11" s="10" t="s">
        <v>13</v>
      </c>
    </row>
    <row r="12" spans="2:7" x14ac:dyDescent="0.3">
      <c r="B12" s="5">
        <v>4</v>
      </c>
      <c r="C12" s="3">
        <f t="shared" si="0"/>
        <v>143834.1</v>
      </c>
    </row>
    <row r="13" spans="2:7" x14ac:dyDescent="0.3">
      <c r="B13" s="5">
        <v>5</v>
      </c>
      <c r="C13" s="3">
        <f t="shared" si="0"/>
        <v>145272.44099999999</v>
      </c>
    </row>
    <row r="14" spans="2:7" x14ac:dyDescent="0.3">
      <c r="B14" s="5">
        <v>6</v>
      </c>
      <c r="C14" s="3">
        <f t="shared" si="0"/>
        <v>146725.16540999999</v>
      </c>
    </row>
    <row r="15" spans="2:7" x14ac:dyDescent="0.3">
      <c r="B15" s="5">
        <v>7</v>
      </c>
      <c r="C15" s="3">
        <f t="shared" si="0"/>
        <v>148192.41706409998</v>
      </c>
    </row>
    <row r="16" spans="2:7" x14ac:dyDescent="0.3">
      <c r="B16" s="5">
        <v>8</v>
      </c>
      <c r="C16" s="3">
        <f t="shared" si="0"/>
        <v>149674.34123474098</v>
      </c>
    </row>
    <row r="17" spans="2:6" x14ac:dyDescent="0.3">
      <c r="B17" s="5">
        <v>9</v>
      </c>
      <c r="C17" s="3">
        <f t="shared" si="0"/>
        <v>151171.0846470884</v>
      </c>
    </row>
    <row r="18" spans="2:6" x14ac:dyDescent="0.3">
      <c r="B18" s="5">
        <v>10</v>
      </c>
      <c r="C18" s="3">
        <f t="shared" si="0"/>
        <v>152682.79549355927</v>
      </c>
    </row>
    <row r="19" spans="2:6" x14ac:dyDescent="0.3">
      <c r="B19" s="5">
        <v>11</v>
      </c>
      <c r="C19" s="3">
        <f t="shared" si="0"/>
        <v>154209.62344849485</v>
      </c>
    </row>
    <row r="20" spans="2:6" x14ac:dyDescent="0.3">
      <c r="B20" s="5">
        <v>12</v>
      </c>
      <c r="C20" s="3">
        <f t="shared" si="0"/>
        <v>155751.7196829798</v>
      </c>
    </row>
    <row r="21" spans="2:6" x14ac:dyDescent="0.3">
      <c r="B21" s="5">
        <v>13</v>
      </c>
      <c r="C21" s="3">
        <f t="shared" si="0"/>
        <v>157309.23687980961</v>
      </c>
    </row>
    <row r="22" spans="2:6" x14ac:dyDescent="0.3">
      <c r="B22" s="5">
        <v>14</v>
      </c>
      <c r="C22" s="3">
        <f t="shared" si="0"/>
        <v>158882.32924860771</v>
      </c>
    </row>
    <row r="23" spans="2:6" x14ac:dyDescent="0.3">
      <c r="B23" s="5">
        <v>15</v>
      </c>
      <c r="C23" s="3">
        <f t="shared" si="0"/>
        <v>160471.15254109379</v>
      </c>
    </row>
    <row r="24" spans="2:6" x14ac:dyDescent="0.3">
      <c r="B24" s="5">
        <v>16</v>
      </c>
      <c r="C24" s="3">
        <f t="shared" si="0"/>
        <v>162075.86406650473</v>
      </c>
    </row>
    <row r="25" spans="2:6" x14ac:dyDescent="0.3">
      <c r="B25" s="5">
        <v>17</v>
      </c>
      <c r="C25" s="3">
        <f t="shared" si="0"/>
        <v>163696.62270716976</v>
      </c>
    </row>
    <row r="26" spans="2:6" x14ac:dyDescent="0.3">
      <c r="B26" s="5">
        <v>18</v>
      </c>
      <c r="C26" s="3">
        <f t="shared" si="0"/>
        <v>165333.58893424147</v>
      </c>
    </row>
    <row r="27" spans="2:6" x14ac:dyDescent="0.3">
      <c r="B27" s="5">
        <v>19</v>
      </c>
      <c r="C27" s="3">
        <f t="shared" si="0"/>
        <v>166986.92482358389</v>
      </c>
    </row>
    <row r="28" spans="2:6" x14ac:dyDescent="0.3">
      <c r="B28" s="5">
        <v>20</v>
      </c>
      <c r="C28" s="3">
        <f t="shared" si="0"/>
        <v>168656.79407181972</v>
      </c>
    </row>
    <row r="29" spans="2:6" x14ac:dyDescent="0.3">
      <c r="B29" s="5">
        <v>21</v>
      </c>
      <c r="C29" s="3">
        <f t="shared" si="0"/>
        <v>170343.36201253792</v>
      </c>
    </row>
    <row r="30" spans="2:6" x14ac:dyDescent="0.3">
      <c r="B30" s="5">
        <v>22</v>
      </c>
      <c r="C30" s="3">
        <f t="shared" si="0"/>
        <v>172046.7956326633</v>
      </c>
    </row>
    <row r="31" spans="2:6" x14ac:dyDescent="0.3">
      <c r="B31" s="5">
        <v>23</v>
      </c>
      <c r="C31" s="3">
        <f t="shared" si="0"/>
        <v>173767.26358898994</v>
      </c>
    </row>
    <row r="32" spans="2:6" x14ac:dyDescent="0.3">
      <c r="B32" s="5">
        <v>24</v>
      </c>
      <c r="C32" s="3">
        <f t="shared" si="0"/>
        <v>175504.93622487984</v>
      </c>
      <c r="E32" t="s">
        <v>14</v>
      </c>
      <c r="F32" s="3">
        <f>-C9+C32</f>
        <v>35504.936224879842</v>
      </c>
    </row>
    <row r="33" spans="2:3" x14ac:dyDescent="0.3">
      <c r="B33" s="8" t="s">
        <v>5</v>
      </c>
      <c r="C33" s="9">
        <f>NPV(F11,C9:C32)+C8</f>
        <v>3117052.2309092735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129540</xdr:colOff>
                <xdr:row>6</xdr:row>
                <xdr:rowOff>7620</xdr:rowOff>
              </to>
            </anchor>
          </objectPr>
        </oleObject>
      </mc:Choice>
      <mc:Fallback>
        <oleObject progId="Word.Document.12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1FD0-41CC-534D-9A8B-60FC7C801213}">
  <dimension ref="B13:H26"/>
  <sheetViews>
    <sheetView topLeftCell="A4" workbookViewId="0">
      <selection activeCell="G16" sqref="G16"/>
    </sheetView>
  </sheetViews>
  <sheetFormatPr baseColWidth="10" defaultRowHeight="15.6" x14ac:dyDescent="0.3"/>
  <cols>
    <col min="2" max="2" width="6.5" style="5" customWidth="1"/>
    <col min="3" max="4" width="13.8984375" bestFit="1" customWidth="1"/>
    <col min="5" max="5" width="13.796875" customWidth="1"/>
    <col min="8" max="8" width="13.8984375" bestFit="1" customWidth="1"/>
  </cols>
  <sheetData>
    <row r="13" spans="2:8" x14ac:dyDescent="0.3">
      <c r="C13" t="s">
        <v>15</v>
      </c>
      <c r="D13" t="s">
        <v>16</v>
      </c>
      <c r="E13" t="s">
        <v>17</v>
      </c>
    </row>
    <row r="14" spans="2:8" x14ac:dyDescent="0.3">
      <c r="B14" s="5">
        <v>0</v>
      </c>
      <c r="C14" s="13">
        <v>0</v>
      </c>
      <c r="D14" s="13">
        <v>-2500000</v>
      </c>
      <c r="E14" s="13">
        <f>C14+D14</f>
        <v>-2500000</v>
      </c>
      <c r="G14" s="11" t="s">
        <v>6</v>
      </c>
      <c r="H14" s="12">
        <v>0.1</v>
      </c>
    </row>
    <row r="15" spans="2:8" x14ac:dyDescent="0.3">
      <c r="B15" s="5">
        <v>1</v>
      </c>
      <c r="C15" s="13">
        <v>700000</v>
      </c>
      <c r="D15" s="13">
        <v>-200000</v>
      </c>
      <c r="E15" s="13">
        <f t="shared" ref="E15:E24" si="0">C15+D15</f>
        <v>500000</v>
      </c>
    </row>
    <row r="16" spans="2:8" x14ac:dyDescent="0.3">
      <c r="B16" s="5">
        <v>2</v>
      </c>
      <c r="C16" s="13">
        <v>700000</v>
      </c>
      <c r="D16" s="13">
        <v>-200000</v>
      </c>
      <c r="E16" s="13">
        <f t="shared" si="0"/>
        <v>500000</v>
      </c>
      <c r="H16" s="13"/>
    </row>
    <row r="17" spans="2:8" x14ac:dyDescent="0.3">
      <c r="B17" s="5">
        <v>3</v>
      </c>
      <c r="C17" s="13">
        <v>700000</v>
      </c>
      <c r="D17" s="13">
        <v>-200000</v>
      </c>
      <c r="E17" s="13">
        <f t="shared" si="0"/>
        <v>500000</v>
      </c>
      <c r="H17" s="14"/>
    </row>
    <row r="18" spans="2:8" x14ac:dyDescent="0.3">
      <c r="B18" s="5">
        <v>4</v>
      </c>
      <c r="C18" s="13">
        <v>700000</v>
      </c>
      <c r="D18" s="13">
        <v>-200000</v>
      </c>
      <c r="E18" s="13">
        <f t="shared" si="0"/>
        <v>500000</v>
      </c>
      <c r="H18" s="14"/>
    </row>
    <row r="19" spans="2:8" x14ac:dyDescent="0.3">
      <c r="B19" s="5">
        <v>5</v>
      </c>
      <c r="C19" s="13">
        <v>2000000</v>
      </c>
      <c r="D19" s="13">
        <v>-300000</v>
      </c>
      <c r="E19" s="13">
        <f t="shared" si="0"/>
        <v>1700000</v>
      </c>
    </row>
    <row r="20" spans="2:8" x14ac:dyDescent="0.3">
      <c r="B20" s="5">
        <v>6</v>
      </c>
      <c r="C20" s="13">
        <v>2000000</v>
      </c>
      <c r="D20" s="13">
        <v>-300000</v>
      </c>
      <c r="E20" s="13">
        <f t="shared" si="0"/>
        <v>1700000</v>
      </c>
    </row>
    <row r="21" spans="2:8" x14ac:dyDescent="0.3">
      <c r="B21" s="5">
        <v>7</v>
      </c>
      <c r="C21" s="13">
        <v>2000000</v>
      </c>
      <c r="D21" s="13">
        <v>-300000</v>
      </c>
      <c r="E21" s="13">
        <f t="shared" si="0"/>
        <v>1700000</v>
      </c>
    </row>
    <row r="22" spans="2:8" x14ac:dyDescent="0.3">
      <c r="B22" s="5">
        <v>8</v>
      </c>
      <c r="C22" s="13">
        <v>2000000</v>
      </c>
      <c r="D22" s="13">
        <v>-300000</v>
      </c>
      <c r="E22" s="13">
        <f t="shared" si="0"/>
        <v>1700000</v>
      </c>
    </row>
    <row r="23" spans="2:8" x14ac:dyDescent="0.3">
      <c r="B23" s="5">
        <v>9</v>
      </c>
      <c r="C23" s="13">
        <v>2000000</v>
      </c>
      <c r="D23" s="13">
        <v>-300000</v>
      </c>
      <c r="E23" s="13">
        <f t="shared" si="0"/>
        <v>1700000</v>
      </c>
    </row>
    <row r="24" spans="2:8" x14ac:dyDescent="0.3">
      <c r="B24" s="5">
        <v>10</v>
      </c>
      <c r="C24" s="13">
        <v>2000000</v>
      </c>
      <c r="D24" s="13">
        <v>-300000</v>
      </c>
      <c r="E24" s="13">
        <f t="shared" si="0"/>
        <v>1700000</v>
      </c>
    </row>
    <row r="25" spans="2:8" x14ac:dyDescent="0.3">
      <c r="D25" s="11" t="s">
        <v>18</v>
      </c>
      <c r="E25" s="15">
        <f>NPV(H14,E15:E24)+E14</f>
        <v>4141925.5440788055</v>
      </c>
    </row>
    <row r="26" spans="2:8" x14ac:dyDescent="0.3">
      <c r="D26" s="16" t="s">
        <v>19</v>
      </c>
      <c r="E26" s="17">
        <f>-PMT(H14,B24,E25)</f>
        <v>674079.30824506702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7620</xdr:colOff>
                <xdr:row>0</xdr:row>
                <xdr:rowOff>30480</xdr:rowOff>
              </from>
              <to>
                <xdr:col>6</xdr:col>
                <xdr:colOff>784860</xdr:colOff>
                <xdr:row>11</xdr:row>
                <xdr:rowOff>152400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A613-122A-C447-AF7E-39B191A7B848}">
  <dimension ref="B12:H24"/>
  <sheetViews>
    <sheetView tabSelected="1" workbookViewId="0">
      <selection activeCell="G21" sqref="G21"/>
    </sheetView>
  </sheetViews>
  <sheetFormatPr baseColWidth="10" defaultRowHeight="15.6" x14ac:dyDescent="0.3"/>
  <cols>
    <col min="2" max="2" width="5.796875" style="5" customWidth="1"/>
    <col min="3" max="3" width="12.3984375" style="13" bestFit="1" customWidth="1"/>
    <col min="4" max="4" width="11.19921875" style="13"/>
    <col min="6" max="6" width="13.796875" bestFit="1" customWidth="1"/>
  </cols>
  <sheetData>
    <row r="12" spans="2:8" x14ac:dyDescent="0.3">
      <c r="B12" s="5">
        <v>0</v>
      </c>
      <c r="C12" s="13">
        <v>0</v>
      </c>
      <c r="D12" t="s">
        <v>23</v>
      </c>
    </row>
    <row r="13" spans="2:8" x14ac:dyDescent="0.3">
      <c r="B13" s="5">
        <v>1</v>
      </c>
      <c r="C13" s="13">
        <v>-22000</v>
      </c>
      <c r="D13" s="14">
        <f>FV($G$15,10-B13,,C13)</f>
        <v>52945.623141203861</v>
      </c>
      <c r="F13" t="s">
        <v>20</v>
      </c>
      <c r="G13" s="2">
        <v>0.08</v>
      </c>
    </row>
    <row r="14" spans="2:8" x14ac:dyDescent="0.3">
      <c r="B14" s="5">
        <v>2</v>
      </c>
      <c r="C14" s="13">
        <v>-22000</v>
      </c>
      <c r="D14" s="14">
        <f>FV($G$15,10-B14,,C14)</f>
        <v>48023.240944402591</v>
      </c>
      <c r="F14" t="s">
        <v>6</v>
      </c>
      <c r="G14" s="2">
        <v>0.1</v>
      </c>
      <c r="H14" t="s">
        <v>21</v>
      </c>
    </row>
    <row r="15" spans="2:8" x14ac:dyDescent="0.3">
      <c r="B15" s="5">
        <v>3</v>
      </c>
      <c r="C15" s="13">
        <f>C14+($G$13*C14)</f>
        <v>-23760</v>
      </c>
      <c r="D15" s="14">
        <f>FV($G$15,10-B15,,C15)</f>
        <v>47043.174802680078</v>
      </c>
      <c r="F15" s="11" t="s">
        <v>11</v>
      </c>
      <c r="G15" s="11">
        <f>EFFECT(G14,2)</f>
        <v>0.10250000000000004</v>
      </c>
      <c r="H15" t="s">
        <v>22</v>
      </c>
    </row>
    <row r="16" spans="2:8" x14ac:dyDescent="0.3">
      <c r="B16" s="5">
        <v>4</v>
      </c>
      <c r="C16" s="13">
        <f t="shared" ref="C16:C22" si="0">C15+($G$13*C15)</f>
        <v>-25660.799999999999</v>
      </c>
      <c r="D16" s="14">
        <f>FV($G$15,10-B16,,C16)</f>
        <v>46083.110010788652</v>
      </c>
    </row>
    <row r="17" spans="2:5" x14ac:dyDescent="0.3">
      <c r="B17" s="5">
        <v>5</v>
      </c>
      <c r="C17" s="13">
        <f t="shared" si="0"/>
        <v>-27713.664000000001</v>
      </c>
      <c r="D17" s="14">
        <f>FV($G$15,10-B17,,C17)</f>
        <v>45142.63837791542</v>
      </c>
    </row>
    <row r="18" spans="2:5" x14ac:dyDescent="0.3">
      <c r="B18" s="5">
        <v>6</v>
      </c>
      <c r="C18" s="13">
        <f t="shared" si="0"/>
        <v>-29930.757120000002</v>
      </c>
      <c r="D18" s="14">
        <f>FV($G$15,10-B18,,C18)</f>
        <v>44221.360043672248</v>
      </c>
    </row>
    <row r="19" spans="2:5" x14ac:dyDescent="0.3">
      <c r="B19" s="5">
        <v>7</v>
      </c>
      <c r="C19" s="13">
        <f t="shared" si="0"/>
        <v>-32325.217689600002</v>
      </c>
      <c r="D19" s="14">
        <f>FV($G$15,10-B19,,C19)</f>
        <v>43318.883308087097</v>
      </c>
    </row>
    <row r="20" spans="2:5" x14ac:dyDescent="0.3">
      <c r="B20" s="5">
        <v>8</v>
      </c>
      <c r="C20" s="13">
        <f t="shared" si="0"/>
        <v>-34911.235104767999</v>
      </c>
      <c r="D20" s="14">
        <f>FV($G$15,10-B20,,C20)</f>
        <v>42434.824465064907</v>
      </c>
    </row>
    <row r="21" spans="2:5" x14ac:dyDescent="0.3">
      <c r="B21" s="5">
        <v>9</v>
      </c>
      <c r="C21" s="13">
        <f t="shared" si="0"/>
        <v>-37704.133913149439</v>
      </c>
      <c r="D21" s="14">
        <f>FV($G$15,10-B21,,C21)</f>
        <v>41568.807639247258</v>
      </c>
    </row>
    <row r="22" spans="2:5" x14ac:dyDescent="0.3">
      <c r="B22" s="5">
        <v>10</v>
      </c>
      <c r="C22" s="13">
        <f t="shared" si="0"/>
        <v>-40720.464626201392</v>
      </c>
      <c r="D22" s="14">
        <f>FV($G$15,10-B22,,C22)</f>
        <v>40720.464626201392</v>
      </c>
    </row>
    <row r="23" spans="2:5" x14ac:dyDescent="0.3">
      <c r="B23" s="8" t="s">
        <v>5</v>
      </c>
      <c r="C23" s="18">
        <f>NPV(G15,C13:C22)+C12</f>
        <v>-170166.4032964925</v>
      </c>
    </row>
    <row r="24" spans="2:5" x14ac:dyDescent="0.3">
      <c r="B24" s="8" t="s">
        <v>23</v>
      </c>
      <c r="C24" s="18">
        <f>FV(G15,B22,,C23)</f>
        <v>451502.12735926354</v>
      </c>
      <c r="D24" s="17">
        <f>SUM(D13:D22)</f>
        <v>451502.12735926354</v>
      </c>
      <c r="E24" s="19"/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266700</xdr:colOff>
                <xdr:row>10</xdr:row>
                <xdr:rowOff>144780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PROBLEMA1</vt:lpstr>
      <vt:lpstr>PROBLEMA2</vt:lpstr>
      <vt:lpstr>PROBLEMA3</vt:lpstr>
      <vt:lpstr>PROBLEMA4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Cristhofer Patzán</cp:lastModifiedBy>
  <dcterms:created xsi:type="dcterms:W3CDTF">2020-08-13T19:28:06Z</dcterms:created>
  <dcterms:modified xsi:type="dcterms:W3CDTF">2023-08-10T21:56:33Z</dcterms:modified>
</cp:coreProperties>
</file>