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cap6\"/>
    </mc:Choice>
  </mc:AlternateContent>
  <xr:revisionPtr revIDLastSave="0" documentId="13_ncr:1_{3130759B-91D8-43D3-B33F-1C24A99689A3}" xr6:coauthVersionLast="47" xr6:coauthVersionMax="47" xr10:uidLastSave="{00000000-0000-0000-0000-000000000000}"/>
  <bookViews>
    <workbookView xWindow="-108" yWindow="-108" windowWidth="23256" windowHeight="12576" xr2:uid="{1F29EB11-AEDE-41FA-B2F8-271D03665A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" l="1"/>
  <c r="B81" i="1"/>
  <c r="B80" i="1"/>
  <c r="C71" i="1"/>
  <c r="C70" i="1"/>
  <c r="C59" i="1"/>
  <c r="C60" i="1" s="1"/>
  <c r="C58" i="1"/>
  <c r="C57" i="1"/>
  <c r="C42" i="1"/>
  <c r="C41" i="1"/>
  <c r="B16" i="1"/>
  <c r="G19" i="1"/>
  <c r="G20" i="1"/>
  <c r="G21" i="1"/>
  <c r="G22" i="1"/>
  <c r="G18" i="1"/>
  <c r="E24" i="1"/>
  <c r="E23" i="1"/>
  <c r="C20" i="1"/>
  <c r="D9" i="1"/>
  <c r="D8" i="1"/>
  <c r="C4" i="1"/>
  <c r="D4" i="1" s="1"/>
  <c r="B17" i="1"/>
  <c r="E19" i="1"/>
  <c r="E20" i="1" s="1"/>
  <c r="E21" i="1" s="1"/>
  <c r="E22" i="1" s="1"/>
  <c r="D38" i="1"/>
  <c r="D26" i="1" l="1"/>
  <c r="D28" i="1" s="1"/>
</calcChain>
</file>

<file path=xl/sharedStrings.xml><?xml version="1.0" encoding="utf-8"?>
<sst xmlns="http://schemas.openxmlformats.org/spreadsheetml/2006/main" count="70" uniqueCount="43">
  <si>
    <t>Ejemplo 6.2</t>
  </si>
  <si>
    <t>TMAR</t>
  </si>
  <si>
    <t>P</t>
  </si>
  <si>
    <t>S</t>
  </si>
  <si>
    <t>VP TOTAL</t>
  </si>
  <si>
    <t>VA</t>
  </si>
  <si>
    <t>A</t>
  </si>
  <si>
    <t>RC</t>
  </si>
  <si>
    <t>Ejemplo 6.3</t>
  </si>
  <si>
    <t>a.)</t>
  </si>
  <si>
    <t>b.)</t>
  </si>
  <si>
    <t>RC+COA</t>
  </si>
  <si>
    <t>IA</t>
  </si>
  <si>
    <t>Ejemplo 6.5</t>
  </si>
  <si>
    <t>Propuesta A</t>
  </si>
  <si>
    <t>Propuesta B</t>
  </si>
  <si>
    <t>A cada 5 años</t>
  </si>
  <si>
    <t>CC=A/i --&gt;  A=CC*i</t>
  </si>
  <si>
    <t>CC*i</t>
  </si>
  <si>
    <t>A/F cada 5 años</t>
  </si>
  <si>
    <t>Propuesta C</t>
  </si>
  <si>
    <t>Ejemplo 6.6</t>
  </si>
  <si>
    <t>CC=A/i</t>
  </si>
  <si>
    <t>n</t>
  </si>
  <si>
    <t>VP $5M año 1</t>
  </si>
  <si>
    <t>nper</t>
  </si>
  <si>
    <t>G</t>
  </si>
  <si>
    <t>Valor anual COG</t>
  </si>
  <si>
    <t>VP (VNA)</t>
  </si>
  <si>
    <t>VA B.)</t>
  </si>
  <si>
    <t>VA A.)</t>
  </si>
  <si>
    <t>VA C.)</t>
  </si>
  <si>
    <t>valor rescate</t>
  </si>
  <si>
    <t>Valor de inversion inicial</t>
  </si>
  <si>
    <t>costos anuales</t>
  </si>
  <si>
    <t>Lo que debe generar al año para llegar a su punto de equilibrio</t>
  </si>
  <si>
    <t>Lo minimo que debe generar para recuperar las inversiones</t>
  </si>
  <si>
    <t>el porcentaje minimo que deseo ganar</t>
  </si>
  <si>
    <t>serie equivalente</t>
  </si>
  <si>
    <t>Lo minimo que debo generar</t>
  </si>
  <si>
    <t>Lo que estoy generando</t>
  </si>
  <si>
    <t>Si es negativo pierdo dinero anualmente si es positivo eso gano anualmente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</si>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</sst>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9" fontId="0" fillId="0" borderId="0" xfId="1" applyFont="1"/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0" borderId="0" xfId="0" applyAlignment="1">
      <alignment horizontal="center"/>
    </xf>
    <xf numFmtId="2" fontId="0" fillId="2" borderId="0" xfId="0" applyNumberForma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1A80-7899-4DE7-AA29-2C75C0B19123}">
  <dimension ref="A1:K82"/>
  <sheetViews>
    <sheetView tabSelected="1" topLeftCell="A68" workbookViewId="0">
      <selection activeCell="C83" sqref="C83"/>
    </sheetView>
  </sheetViews>
  <sheetFormatPr baseColWidth="10" defaultRowHeight="14.4" x14ac:dyDescent="0.3"/>
  <cols>
    <col min="1" max="1" width="12.6640625" bestFit="1" customWidth="1"/>
    <col min="2" max="4" width="15.5546875" style="1" bestFit="1" customWidth="1"/>
    <col min="5" max="5" width="14.5546875" style="1" bestFit="1" customWidth="1"/>
  </cols>
  <sheetData>
    <row r="1" spans="1:11" x14ac:dyDescent="0.3">
      <c r="A1" t="s">
        <v>0</v>
      </c>
    </row>
    <row r="3" spans="1:11" x14ac:dyDescent="0.3">
      <c r="A3" t="s">
        <v>1</v>
      </c>
      <c r="B3" s="2">
        <v>0.12</v>
      </c>
      <c r="C3" s="1" t="s">
        <v>24</v>
      </c>
      <c r="D3" s="1" t="s">
        <v>4</v>
      </c>
      <c r="E3" s="3"/>
      <c r="J3" t="s">
        <v>1</v>
      </c>
      <c r="K3" t="s">
        <v>37</v>
      </c>
    </row>
    <row r="4" spans="1:11" x14ac:dyDescent="0.3">
      <c r="A4" t="s">
        <v>2</v>
      </c>
      <c r="B4" s="1">
        <v>-8000000</v>
      </c>
      <c r="C4" s="4">
        <f>-PV(B3,1,,-5000000)</f>
        <v>-4464285.7142857136</v>
      </c>
      <c r="D4" s="1">
        <f>SUM(B4:C4)</f>
        <v>-12464285.714285713</v>
      </c>
      <c r="E4" s="1" t="s">
        <v>33</v>
      </c>
    </row>
    <row r="5" spans="1:11" x14ac:dyDescent="0.3">
      <c r="A5" t="s">
        <v>3</v>
      </c>
      <c r="D5" s="1">
        <v>500000</v>
      </c>
      <c r="E5" s="1" t="s">
        <v>32</v>
      </c>
    </row>
    <row r="6" spans="1:11" x14ac:dyDescent="0.3">
      <c r="A6" t="s">
        <v>6</v>
      </c>
      <c r="D6" s="1">
        <v>-900000</v>
      </c>
      <c r="E6" s="1" t="s">
        <v>34</v>
      </c>
    </row>
    <row r="8" spans="1:11" x14ac:dyDescent="0.3">
      <c r="C8" s="1" t="s">
        <v>7</v>
      </c>
      <c r="D8" s="4">
        <f>-PMT(B3,8,D4,D5)</f>
        <v>-2468444.7093271813</v>
      </c>
      <c r="E8" s="1" t="s">
        <v>36</v>
      </c>
    </row>
    <row r="9" spans="1:11" x14ac:dyDescent="0.3">
      <c r="C9" s="1" t="s">
        <v>5</v>
      </c>
      <c r="D9" s="4">
        <f>D8+D6</f>
        <v>-3368444.7093271813</v>
      </c>
      <c r="E9" s="1" t="s">
        <v>35</v>
      </c>
    </row>
    <row r="13" spans="1:11" x14ac:dyDescent="0.3">
      <c r="A13" t="s">
        <v>8</v>
      </c>
    </row>
    <row r="15" spans="1:11" x14ac:dyDescent="0.3">
      <c r="A15" t="s">
        <v>1</v>
      </c>
      <c r="B15" s="2">
        <v>0.1</v>
      </c>
    </row>
    <row r="16" spans="1:11" x14ac:dyDescent="0.3">
      <c r="A16" t="s">
        <v>2</v>
      </c>
      <c r="B16" s="1">
        <f>-5*4600</f>
        <v>-23000</v>
      </c>
      <c r="E16" s="2">
        <v>0.1</v>
      </c>
      <c r="G16" t="s">
        <v>38</v>
      </c>
    </row>
    <row r="17" spans="1:7" x14ac:dyDescent="0.3">
      <c r="A17" t="s">
        <v>3</v>
      </c>
      <c r="B17" s="1">
        <f>5*300</f>
        <v>1500</v>
      </c>
      <c r="D17">
        <v>0</v>
      </c>
      <c r="E17" s="1">
        <v>0</v>
      </c>
    </row>
    <row r="18" spans="1:7" x14ac:dyDescent="0.3">
      <c r="A18" t="s">
        <v>6</v>
      </c>
      <c r="B18" s="1">
        <v>-650</v>
      </c>
      <c r="D18">
        <v>1</v>
      </c>
      <c r="E18" s="1">
        <v>-650</v>
      </c>
      <c r="F18" s="1">
        <v>-50</v>
      </c>
      <c r="G18" s="1">
        <f>$E$24</f>
        <v>-740.50629801313653</v>
      </c>
    </row>
    <row r="19" spans="1:7" x14ac:dyDescent="0.3">
      <c r="A19" t="s">
        <v>26</v>
      </c>
      <c r="B19" s="1">
        <v>50</v>
      </c>
      <c r="D19">
        <v>2</v>
      </c>
      <c r="E19" s="1">
        <f>E18+$F$18</f>
        <v>-700</v>
      </c>
      <c r="G19" s="1">
        <f t="shared" ref="G19:G22" si="0">$E$24</f>
        <v>-740.50629801313653</v>
      </c>
    </row>
    <row r="20" spans="1:7" x14ac:dyDescent="0.3">
      <c r="A20" t="s">
        <v>9</v>
      </c>
      <c r="B20" s="1" t="s">
        <v>7</v>
      </c>
      <c r="C20" s="4">
        <f>-PMT(B15,5,B16,B17)</f>
        <v>-5821.6458370870268</v>
      </c>
      <c r="D20">
        <v>3</v>
      </c>
      <c r="E20" s="1">
        <f t="shared" ref="E20:E22" si="1">E19+$F$18</f>
        <v>-750</v>
      </c>
      <c r="G20" s="1">
        <f t="shared" si="0"/>
        <v>-740.50629801313653</v>
      </c>
    </row>
    <row r="21" spans="1:7" x14ac:dyDescent="0.3">
      <c r="D21">
        <v>4</v>
      </c>
      <c r="E21" s="1">
        <f t="shared" si="1"/>
        <v>-800</v>
      </c>
      <c r="G21" s="1">
        <f t="shared" si="0"/>
        <v>-740.50629801313653</v>
      </c>
    </row>
    <row r="22" spans="1:7" x14ac:dyDescent="0.3">
      <c r="D22">
        <v>5</v>
      </c>
      <c r="E22" s="1">
        <f t="shared" si="1"/>
        <v>-850</v>
      </c>
      <c r="F22" s="5" t="s">
        <v>5</v>
      </c>
      <c r="G22" s="1">
        <f t="shared" si="0"/>
        <v>-740.50629801313653</v>
      </c>
    </row>
    <row r="23" spans="1:7" x14ac:dyDescent="0.3">
      <c r="D23" s="1" t="s">
        <v>28</v>
      </c>
      <c r="E23" s="4">
        <f>NPV(E16,E18:E22)+E17</f>
        <v>-2807.1014771718269</v>
      </c>
    </row>
    <row r="24" spans="1:7" x14ac:dyDescent="0.3">
      <c r="D24" s="1" t="s">
        <v>27</v>
      </c>
      <c r="E24" s="4">
        <f>-PMT(E16,5,E23)</f>
        <v>-740.50629801313653</v>
      </c>
      <c r="F24" s="1"/>
    </row>
    <row r="25" spans="1:7" x14ac:dyDescent="0.3">
      <c r="F25" s="1"/>
    </row>
    <row r="26" spans="1:7" x14ac:dyDescent="0.3">
      <c r="A26" t="s">
        <v>10</v>
      </c>
      <c r="B26" s="1" t="s">
        <v>5</v>
      </c>
      <c r="C26" s="1" t="s">
        <v>11</v>
      </c>
      <c r="D26" s="1">
        <f>C20+E24</f>
        <v>-6562.1521351001629</v>
      </c>
      <c r="E26" s="1" t="s">
        <v>39</v>
      </c>
    </row>
    <row r="27" spans="1:7" x14ac:dyDescent="0.3">
      <c r="C27" s="1" t="s">
        <v>12</v>
      </c>
      <c r="D27" s="1">
        <v>1200</v>
      </c>
      <c r="E27" s="1" t="s">
        <v>40</v>
      </c>
    </row>
    <row r="28" spans="1:7" x14ac:dyDescent="0.3">
      <c r="D28" s="4">
        <f>SUM(D26:D27)</f>
        <v>-5362.1521351001629</v>
      </c>
      <c r="E28" s="1" t="s">
        <v>41</v>
      </c>
    </row>
    <row r="31" spans="1:7" x14ac:dyDescent="0.3">
      <c r="A31" t="s">
        <v>13</v>
      </c>
    </row>
    <row r="33" spans="1:4" x14ac:dyDescent="0.3">
      <c r="A33" t="s">
        <v>14</v>
      </c>
    </row>
    <row r="35" spans="1:4" x14ac:dyDescent="0.3">
      <c r="A35" t="s">
        <v>1</v>
      </c>
      <c r="B35" s="2">
        <v>0.05</v>
      </c>
    </row>
    <row r="36" spans="1:4" x14ac:dyDescent="0.3">
      <c r="A36" t="s">
        <v>2</v>
      </c>
      <c r="B36" s="1">
        <v>-650000</v>
      </c>
    </row>
    <row r="37" spans="1:4" x14ac:dyDescent="0.3">
      <c r="A37" t="s">
        <v>3</v>
      </c>
      <c r="B37" s="1">
        <v>17000</v>
      </c>
    </row>
    <row r="38" spans="1:4" x14ac:dyDescent="0.3">
      <c r="A38" t="s">
        <v>6</v>
      </c>
      <c r="B38" s="1">
        <v>-50000</v>
      </c>
      <c r="C38" s="1">
        <v>-120000</v>
      </c>
      <c r="D38" s="4">
        <f>SUM(B38:C38)</f>
        <v>-170000</v>
      </c>
    </row>
    <row r="39" spans="1:4" x14ac:dyDescent="0.3">
      <c r="A39" t="s">
        <v>23</v>
      </c>
      <c r="B39">
        <v>10</v>
      </c>
    </row>
    <row r="41" spans="1:4" x14ac:dyDescent="0.3">
      <c r="B41" s="1" t="s">
        <v>7</v>
      </c>
      <c r="C41" s="4">
        <f>-PMT(B35,B39,B36,B37)</f>
        <v>-82826.395953134066</v>
      </c>
    </row>
    <row r="42" spans="1:4" x14ac:dyDescent="0.3">
      <c r="B42" s="1" t="s">
        <v>30</v>
      </c>
      <c r="C42" s="4">
        <f>C41+D38</f>
        <v>-252826.39595313405</v>
      </c>
    </row>
    <row r="47" spans="1:4" x14ac:dyDescent="0.3">
      <c r="A47" t="s">
        <v>15</v>
      </c>
    </row>
    <row r="49" spans="1:3" x14ac:dyDescent="0.3">
      <c r="A49" t="s">
        <v>1</v>
      </c>
      <c r="B49" s="2">
        <v>0.05</v>
      </c>
    </row>
    <row r="50" spans="1:3" x14ac:dyDescent="0.3">
      <c r="A50" t="s">
        <v>2</v>
      </c>
      <c r="B50" s="1">
        <v>-4000000</v>
      </c>
    </row>
    <row r="51" spans="1:3" x14ac:dyDescent="0.3">
      <c r="A51" t="s">
        <v>3</v>
      </c>
      <c r="B51" s="1">
        <v>0</v>
      </c>
    </row>
    <row r="52" spans="1:3" x14ac:dyDescent="0.3">
      <c r="A52" t="s">
        <v>6</v>
      </c>
      <c r="B52" s="1">
        <v>-5000</v>
      </c>
    </row>
    <row r="53" spans="1:3" x14ac:dyDescent="0.3">
      <c r="A53" t="s">
        <v>16</v>
      </c>
      <c r="B53" s="1">
        <v>-30000</v>
      </c>
    </row>
    <row r="55" spans="1:3" x14ac:dyDescent="0.3">
      <c r="A55" t="s">
        <v>17</v>
      </c>
    </row>
    <row r="57" spans="1:3" x14ac:dyDescent="0.3">
      <c r="B57" s="1" t="s">
        <v>18</v>
      </c>
      <c r="C57" s="4">
        <f>B50*B49</f>
        <v>-200000</v>
      </c>
    </row>
    <row r="58" spans="1:3" x14ac:dyDescent="0.3">
      <c r="B58" s="1" t="s">
        <v>19</v>
      </c>
      <c r="C58" s="4">
        <f>-PMT(B49,5,,B53)</f>
        <v>-5429.2439438480433</v>
      </c>
    </row>
    <row r="59" spans="1:3" x14ac:dyDescent="0.3">
      <c r="B59" s="1" t="s">
        <v>6</v>
      </c>
      <c r="C59" s="4">
        <f>B52</f>
        <v>-5000</v>
      </c>
    </row>
    <row r="60" spans="1:3" x14ac:dyDescent="0.3">
      <c r="B60" s="1" t="s">
        <v>29</v>
      </c>
      <c r="C60" s="4">
        <f>SUM(C57:C59)</f>
        <v>-210429.24394384804</v>
      </c>
    </row>
    <row r="63" spans="1:3" x14ac:dyDescent="0.3">
      <c r="A63" t="s">
        <v>20</v>
      </c>
    </row>
    <row r="65" spans="1:3" x14ac:dyDescent="0.3">
      <c r="A65" t="s">
        <v>1</v>
      </c>
      <c r="B65" s="2">
        <v>0.05</v>
      </c>
    </row>
    <row r="66" spans="1:3" x14ac:dyDescent="0.3">
      <c r="A66" t="s">
        <v>2</v>
      </c>
      <c r="B66" s="1">
        <v>-6000000</v>
      </c>
    </row>
    <row r="67" spans="1:3" x14ac:dyDescent="0.3">
      <c r="A67" t="s">
        <v>3</v>
      </c>
      <c r="B67" s="1">
        <v>0</v>
      </c>
    </row>
    <row r="68" spans="1:3" x14ac:dyDescent="0.3">
      <c r="A68" t="s">
        <v>6</v>
      </c>
      <c r="B68" s="1">
        <v>-3000</v>
      </c>
    </row>
    <row r="69" spans="1:3" x14ac:dyDescent="0.3">
      <c r="A69" t="s">
        <v>23</v>
      </c>
      <c r="B69">
        <v>50</v>
      </c>
    </row>
    <row r="70" spans="1:3" x14ac:dyDescent="0.3">
      <c r="B70" s="1" t="s">
        <v>7</v>
      </c>
      <c r="C70" s="4">
        <f>-PMT(B65,B69,B66,B67)</f>
        <v>-328660.41291441885</v>
      </c>
    </row>
    <row r="71" spans="1:3" x14ac:dyDescent="0.3">
      <c r="B71" s="1" t="s">
        <v>31</v>
      </c>
      <c r="C71" s="4">
        <f>C70+B68</f>
        <v>-331660.41291441885</v>
      </c>
    </row>
    <row r="75" spans="1:3" x14ac:dyDescent="0.3">
      <c r="A75" t="s">
        <v>21</v>
      </c>
    </row>
    <row r="77" spans="1:3" x14ac:dyDescent="0.3">
      <c r="A77" t="s">
        <v>1</v>
      </c>
      <c r="B77" s="2">
        <v>0.08</v>
      </c>
    </row>
    <row r="78" spans="1:3" x14ac:dyDescent="0.3">
      <c r="A78" t="s">
        <v>2</v>
      </c>
      <c r="B78" s="1">
        <v>-10000</v>
      </c>
    </row>
    <row r="79" spans="1:3" x14ac:dyDescent="0.3">
      <c r="A79" t="s">
        <v>6</v>
      </c>
      <c r="B79" s="1">
        <v>2000</v>
      </c>
    </row>
    <row r="80" spans="1:3" x14ac:dyDescent="0.3">
      <c r="A80" t="s">
        <v>22</v>
      </c>
      <c r="B80" s="4">
        <f>B79/B77</f>
        <v>25000</v>
      </c>
    </row>
    <row r="81" spans="1:3" x14ac:dyDescent="0.3">
      <c r="A81" t="s">
        <v>25</v>
      </c>
      <c r="B81" s="6">
        <f>NPER(B77,,B78,B80)</f>
        <v>11.905903537004178</v>
      </c>
    </row>
    <row r="82" spans="1:3" x14ac:dyDescent="0.3">
      <c r="B82" s="1">
        <f>ROUNDUP(B81,1)</f>
        <v>12</v>
      </c>
      <c r="C82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2020-08-27T14:24:32Z</dcterms:created>
  <dcterms:modified xsi:type="dcterms:W3CDTF">2023-08-30T02:04:20Z</dcterms:modified>
</cp:coreProperties>
</file>