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8\"/>
    </mc:Choice>
  </mc:AlternateContent>
  <xr:revisionPtr revIDLastSave="0" documentId="13_ncr:1_{0D79C620-9947-4049-A0E5-130F6259E95D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Ejemplo 8.3" sheetId="1" r:id="rId1"/>
    <sheet name="Ejemplo 8.4" sheetId="2" r:id="rId2"/>
    <sheet name="Ejercicio 8.13" sheetId="5" r:id="rId3"/>
    <sheet name="Ejercicio 8.14" sheetId="3" r:id="rId4"/>
    <sheet name="Ejercicio 8.17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4" l="1"/>
  <c r="F17" i="4"/>
  <c r="F18" i="4"/>
  <c r="F19" i="4"/>
  <c r="F20" i="4"/>
  <c r="F21" i="4"/>
  <c r="G16" i="4"/>
  <c r="G17" i="4"/>
  <c r="G18" i="4"/>
  <c r="G19" i="4"/>
  <c r="G20" i="4"/>
  <c r="G21" i="4"/>
  <c r="G15" i="4"/>
  <c r="F15" i="4"/>
  <c r="D21" i="4"/>
  <c r="D17" i="4"/>
  <c r="D18" i="4"/>
  <c r="D19" i="4"/>
  <c r="D20" i="4"/>
  <c r="D16" i="4"/>
  <c r="D15" i="4"/>
  <c r="C23" i="4"/>
  <c r="B23" i="4"/>
  <c r="D23" i="3"/>
  <c r="D22" i="3"/>
  <c r="D21" i="3"/>
  <c r="D20" i="3"/>
  <c r="D19" i="3"/>
  <c r="D18" i="3"/>
  <c r="D18" i="5"/>
  <c r="D17" i="5"/>
  <c r="D16" i="5"/>
  <c r="D15" i="5"/>
  <c r="D29" i="2"/>
  <c r="D28" i="2"/>
  <c r="D22" i="2"/>
  <c r="D23" i="2"/>
  <c r="D24" i="2"/>
  <c r="D25" i="2"/>
  <c r="D26" i="2"/>
  <c r="D27" i="2"/>
  <c r="D21" i="2"/>
  <c r="D20" i="2"/>
  <c r="D30" i="1"/>
  <c r="D18" i="1"/>
  <c r="D19" i="1"/>
  <c r="D20" i="1"/>
  <c r="D21" i="1"/>
  <c r="D22" i="1"/>
  <c r="D23" i="1"/>
  <c r="D24" i="1"/>
  <c r="D25" i="1"/>
  <c r="D26" i="1"/>
  <c r="D17" i="1"/>
  <c r="D16" i="1"/>
  <c r="H15" i="4"/>
  <c r="D24" i="3"/>
  <c r="D19" i="5"/>
  <c r="D32" i="2"/>
  <c r="C29" i="2"/>
  <c r="C27" i="1"/>
  <c r="C26" i="1"/>
  <c r="C21" i="1"/>
  <c r="C17" i="1"/>
  <c r="B17" i="1"/>
  <c r="C18" i="1"/>
  <c r="B18" i="1"/>
  <c r="C19" i="1"/>
  <c r="B19" i="1"/>
  <c r="C20" i="1"/>
  <c r="B20" i="1"/>
  <c r="B21" i="1"/>
  <c r="C22" i="1"/>
  <c r="B22" i="1"/>
  <c r="C23" i="1"/>
  <c r="B23" i="1"/>
  <c r="C24" i="1"/>
  <c r="B24" i="1"/>
  <c r="C25" i="1"/>
  <c r="B25" i="1"/>
  <c r="B26" i="1"/>
  <c r="C16" i="1"/>
  <c r="B16" i="1"/>
  <c r="G16" i="1"/>
  <c r="B27" i="1"/>
  <c r="I17" i="1"/>
  <c r="I18" i="1"/>
  <c r="I19" i="1"/>
  <c r="I20" i="1"/>
  <c r="I21" i="1"/>
  <c r="I22" i="1"/>
  <c r="I23" i="1"/>
  <c r="I24" i="1"/>
  <c r="I25" i="1"/>
  <c r="I26" i="1"/>
  <c r="I16" i="1"/>
  <c r="H17" i="1"/>
  <c r="H18" i="1"/>
  <c r="H19" i="1"/>
  <c r="H20" i="1"/>
  <c r="H21" i="1"/>
  <c r="H22" i="1"/>
  <c r="H23" i="1"/>
  <c r="H24" i="1"/>
  <c r="H25" i="1"/>
  <c r="H26" i="1"/>
  <c r="H16" i="1"/>
  <c r="G17" i="1"/>
  <c r="G18" i="1"/>
  <c r="G19" i="1"/>
  <c r="G20" i="1"/>
  <c r="G21" i="1"/>
  <c r="G22" i="1"/>
  <c r="G23" i="1"/>
  <c r="G24" i="1"/>
  <c r="G25" i="1"/>
  <c r="G26" i="1"/>
  <c r="E16" i="1"/>
  <c r="E17" i="1"/>
  <c r="E18" i="1"/>
  <c r="E19" i="1"/>
  <c r="E20" i="1"/>
  <c r="E21" i="1"/>
  <c r="E22" i="1"/>
  <c r="E23" i="1"/>
  <c r="E24" i="1"/>
  <c r="E25" i="1"/>
  <c r="E26" i="1"/>
  <c r="C20" i="2"/>
  <c r="B20" i="2"/>
  <c r="C21" i="2"/>
  <c r="B21" i="2"/>
  <c r="C22" i="2"/>
  <c r="B22" i="2"/>
  <c r="C23" i="2"/>
  <c r="B23" i="2"/>
  <c r="C24" i="2"/>
  <c r="B24" i="2"/>
  <c r="C25" i="2"/>
  <c r="B25" i="2"/>
  <c r="C26" i="2"/>
  <c r="B26" i="2"/>
  <c r="C27" i="2"/>
  <c r="B27" i="2"/>
  <c r="C28" i="2"/>
  <c r="B28" i="2"/>
  <c r="E29" i="2"/>
  <c r="H29" i="2"/>
  <c r="G29" i="2"/>
  <c r="F29" i="2"/>
  <c r="H21" i="2"/>
  <c r="H22" i="2"/>
  <c r="H23" i="2"/>
  <c r="H24" i="2"/>
  <c r="H25" i="2"/>
  <c r="H26" i="2"/>
  <c r="H27" i="2"/>
  <c r="H28" i="2"/>
  <c r="G21" i="2"/>
  <c r="G22" i="2"/>
  <c r="G23" i="2"/>
  <c r="G24" i="2"/>
  <c r="G25" i="2"/>
  <c r="G26" i="2"/>
  <c r="G27" i="2"/>
  <c r="G28" i="2"/>
  <c r="G20" i="2"/>
  <c r="H20" i="2"/>
  <c r="F20" i="2"/>
  <c r="F21" i="2"/>
  <c r="F22" i="2"/>
  <c r="F23" i="2"/>
  <c r="F24" i="2"/>
  <c r="F25" i="2"/>
  <c r="F26" i="2"/>
  <c r="F27" i="2"/>
  <c r="F28" i="2"/>
  <c r="B29" i="2"/>
  <c r="B16" i="5"/>
  <c r="B17" i="5"/>
  <c r="B10" i="5"/>
  <c r="B18" i="5"/>
  <c r="B15" i="5"/>
  <c r="B24" i="5"/>
  <c r="C16" i="5"/>
  <c r="C17" i="5"/>
  <c r="C10" i="5"/>
  <c r="C18" i="5"/>
  <c r="C15" i="5"/>
  <c r="C24" i="5"/>
  <c r="C20" i="5"/>
  <c r="B20" i="5"/>
  <c r="C14" i="5"/>
  <c r="G14" i="5"/>
  <c r="B14" i="5"/>
  <c r="F14" i="5"/>
  <c r="H16" i="5"/>
  <c r="H17" i="5"/>
  <c r="H18" i="5"/>
  <c r="H15" i="5"/>
  <c r="G16" i="5"/>
  <c r="G17" i="5"/>
  <c r="G18" i="5"/>
  <c r="G15" i="5"/>
  <c r="F16" i="5"/>
  <c r="F17" i="5"/>
  <c r="F18" i="5"/>
  <c r="F15" i="5"/>
  <c r="C18" i="3"/>
  <c r="C19" i="3"/>
  <c r="C20" i="3"/>
  <c r="C21" i="3"/>
  <c r="C22" i="3"/>
  <c r="C23" i="3"/>
  <c r="B18" i="3"/>
  <c r="B19" i="3"/>
  <c r="B20" i="3"/>
  <c r="B21" i="3"/>
  <c r="B22" i="3"/>
  <c r="B23" i="3"/>
  <c r="H19" i="3"/>
  <c r="H20" i="3"/>
  <c r="H21" i="3"/>
  <c r="H22" i="3"/>
  <c r="H23" i="3"/>
  <c r="H18" i="3"/>
  <c r="G19" i="3"/>
  <c r="G20" i="3"/>
  <c r="G21" i="3"/>
  <c r="G22" i="3"/>
  <c r="G23" i="3"/>
  <c r="G18" i="3"/>
  <c r="F19" i="3"/>
  <c r="F20" i="3"/>
  <c r="F21" i="3"/>
  <c r="F22" i="3"/>
  <c r="F23" i="3"/>
  <c r="F18" i="3"/>
  <c r="C16" i="4"/>
  <c r="C17" i="4"/>
  <c r="C18" i="4"/>
  <c r="C19" i="4"/>
  <c r="C20" i="4"/>
  <c r="C21" i="4"/>
  <c r="C15" i="4"/>
  <c r="B16" i="4"/>
  <c r="B17" i="4"/>
  <c r="B18" i="4"/>
  <c r="B19" i="4"/>
  <c r="B20" i="4"/>
  <c r="B21" i="4"/>
  <c r="B15" i="4"/>
  <c r="H16" i="4"/>
  <c r="H17" i="4"/>
  <c r="H18" i="4"/>
  <c r="H19" i="4"/>
  <c r="H20" i="4"/>
  <c r="H21" i="4"/>
  <c r="D22" i="4"/>
  <c r="C14" i="4"/>
  <c r="B14" i="4"/>
  <c r="G14" i="4"/>
  <c r="F14" i="4"/>
</calcChain>
</file>

<file path=xl/sharedStrings.xml><?xml version="1.0" encoding="utf-8"?>
<sst xmlns="http://schemas.openxmlformats.org/spreadsheetml/2006/main" count="154" uniqueCount="103">
  <si>
    <t>Nótese que el valor es ligeramente inferior a la TMAR</t>
    <phoneticPr fontId="4" type="noConversion"/>
  </si>
  <si>
    <t>INCREMENTAL</t>
    <phoneticPr fontId="4" type="noConversion"/>
  </si>
  <si>
    <t>B</t>
    <phoneticPr fontId="4" type="noConversion"/>
  </si>
  <si>
    <t xml:space="preserve">software y el departamento de mercadeo.  Éstos se utilizarán en un nuevo banco en línea </t>
    <phoneticPr fontId="4" type="noConversion"/>
  </si>
  <si>
    <t>y en servicios de préstamo a pasajeros en cruceros y en barcos militares en aguas internacionales</t>
    <phoneticPr fontId="4" type="noConversion"/>
  </si>
  <si>
    <t xml:space="preserve">Para cada sistema, las estimaciones de inicio, ingreso neto anual y valor de salvamento </t>
    <phoneticPr fontId="4" type="noConversion"/>
  </si>
  <si>
    <t>(es decir, valor de venta a otra corporación financiera) se detallan.</t>
    <phoneticPr fontId="4" type="noConversion"/>
  </si>
  <si>
    <t>Inversión inicial (miles $)</t>
    <phoneticPr fontId="4" type="noConversion"/>
  </si>
  <si>
    <t>Ingreso anual neto estimado (miles $)</t>
    <phoneticPr fontId="4" type="noConversion"/>
  </si>
  <si>
    <t>Valor de salvamento (miles $)</t>
    <phoneticPr fontId="4" type="noConversion"/>
  </si>
  <si>
    <t>Vida útil estimada (años)</t>
    <phoneticPr fontId="4" type="noConversion"/>
  </si>
  <si>
    <t xml:space="preserve">SISTEMA </t>
    <phoneticPr fontId="4" type="noConversion"/>
  </si>
  <si>
    <t>SISTEMA</t>
    <phoneticPr fontId="4" type="noConversion"/>
  </si>
  <si>
    <t>A</t>
    <phoneticPr fontId="4" type="noConversion"/>
  </si>
  <si>
    <t>B</t>
    <phoneticPr fontId="4" type="noConversion"/>
  </si>
  <si>
    <t>AÑOS</t>
    <phoneticPr fontId="4" type="noConversion"/>
  </si>
  <si>
    <t>A</t>
    <phoneticPr fontId="4" type="noConversion"/>
  </si>
  <si>
    <t>B</t>
    <phoneticPr fontId="4" type="noConversion"/>
  </si>
  <si>
    <t>TIR</t>
    <phoneticPr fontId="4" type="noConversion"/>
  </si>
  <si>
    <t xml:space="preserve">Estimación </t>
    <phoneticPr fontId="4" type="noConversion"/>
  </si>
  <si>
    <t>i*</t>
    <phoneticPr fontId="4" type="noConversion"/>
  </si>
  <si>
    <t xml:space="preserve">VP </t>
    <phoneticPr fontId="4" type="noConversion"/>
  </si>
  <si>
    <t>Nostrom: 3 cambios de signos</t>
    <phoneticPr fontId="4" type="noConversion"/>
  </si>
  <si>
    <t>VPN</t>
    <phoneticPr fontId="4" type="noConversion"/>
  </si>
  <si>
    <t xml:space="preserve">Estimacion </t>
    <phoneticPr fontId="4" type="noConversion"/>
  </si>
  <si>
    <t>I*</t>
    <phoneticPr fontId="4" type="noConversion"/>
  </si>
  <si>
    <t>Se descartan los  otros valores por ser muy positivos o muy negativos</t>
    <phoneticPr fontId="4" type="noConversion"/>
  </si>
  <si>
    <t>Como TMAR (15%) &gt; i*incrental (12.65%) --&gt; la inversión adicional NO está justificada.  Se selecciona la opción A</t>
    <phoneticPr fontId="4" type="noConversion"/>
  </si>
  <si>
    <t>A y B por unidad. Si TMAR=15%</t>
    <phoneticPr fontId="4" type="noConversion"/>
  </si>
  <si>
    <t>Ejemplo 8.4</t>
    <phoneticPr fontId="4" type="noConversion"/>
  </si>
  <si>
    <t xml:space="preserve">que se consideran riesgosos, es decir, la respuesta del público al servicio que no se ha </t>
    <phoneticPr fontId="4" type="noConversion"/>
  </si>
  <si>
    <t xml:space="preserve">establecido bien por pruebas de mercadeo.  Dos sistemas de software alternativos y los </t>
    <phoneticPr fontId="4" type="noConversion"/>
  </si>
  <si>
    <t>VPN</t>
  </si>
  <si>
    <t>que rectificarse, especialmente para los servicios de larga distancia internacional e inalámbrica y de video.</t>
    <phoneticPr fontId="4" type="noConversion"/>
  </si>
  <si>
    <t>El Bank of America emplea una TMAR de 30% sobre alternativas para sus propios negocios</t>
    <phoneticPr fontId="4" type="noConversion"/>
  </si>
  <si>
    <t>VNA</t>
    <phoneticPr fontId="4" type="noConversion"/>
  </si>
  <si>
    <t>Una planta que recicla desechos sólidos considera dos tipos de tambos de almacenamiento</t>
    <phoneticPr fontId="4" type="noConversion"/>
  </si>
  <si>
    <t>(vea tabla de la página siguiente).  Determine cuál debe elegirse según el criterio de la</t>
    <phoneticPr fontId="4" type="noConversion"/>
  </si>
  <si>
    <t>tasa de rendimiento.  Suponga que la TMAR es de 20% anual.</t>
    <phoneticPr fontId="4" type="noConversion"/>
  </si>
  <si>
    <t>ALTERNATIVA</t>
    <phoneticPr fontId="4" type="noConversion"/>
  </si>
  <si>
    <t>P</t>
    <phoneticPr fontId="4" type="noConversion"/>
  </si>
  <si>
    <t>Q</t>
    <phoneticPr fontId="4" type="noConversion"/>
  </si>
  <si>
    <t>TIR</t>
    <phoneticPr fontId="4" type="noConversion"/>
  </si>
  <si>
    <t xml:space="preserve">VP </t>
    <phoneticPr fontId="4" type="noConversion"/>
  </si>
  <si>
    <t>Ejercicio 8.13</t>
    <phoneticPr fontId="4" type="noConversion"/>
  </si>
  <si>
    <t xml:space="preserve">planes de mercadeo/entrega han sido desarrollados conjuntamente por ingenieros de </t>
    <phoneticPr fontId="4" type="noConversion"/>
  </si>
  <si>
    <t>Ejercicio 8.3</t>
    <phoneticPr fontId="4" type="noConversion"/>
  </si>
  <si>
    <t>En 2,000, Bell Atlantic y GTE se fusionaron para formar una gigantesca corporación de telecomunicaciones</t>
    <phoneticPr fontId="4" type="noConversion"/>
  </si>
  <si>
    <t>denominada Verizon Communications.  Como se esperaba, algunas incompatibilidades de equipo tuvieron</t>
    <phoneticPr fontId="4" type="noConversion"/>
  </si>
  <si>
    <t>Un equipo tiene dos proveedores: una firma (A) estadounidense y una firma (B) asiática.  Se necesitaron</t>
    <phoneticPr fontId="4" type="noConversion"/>
  </si>
  <si>
    <t>Como TMAR (30%) &gt; i*incrental (29.41%) --&gt; la inversión adicional NO está justificada.  Se selecciona la opción A</t>
    <phoneticPr fontId="4" type="noConversion"/>
  </si>
  <si>
    <t>aproximadamente 3,000 unidades de este equipo.  Se proporcionaron estimaciones para los vendedores</t>
    <phoneticPr fontId="4" type="noConversion"/>
  </si>
  <si>
    <t>Desembolsos anuales ($)</t>
    <phoneticPr fontId="4" type="noConversion"/>
  </si>
  <si>
    <t>Costo Inicial ($)</t>
    <phoneticPr fontId="4" type="noConversion"/>
  </si>
  <si>
    <t>Valor de salvamento ($)</t>
    <phoneticPr fontId="4" type="noConversion"/>
  </si>
  <si>
    <t>Vida, Años</t>
    <phoneticPr fontId="4" type="noConversion"/>
  </si>
  <si>
    <t>B</t>
    <phoneticPr fontId="4" type="noConversion"/>
  </si>
  <si>
    <t>A</t>
    <phoneticPr fontId="4" type="noConversion"/>
  </si>
  <si>
    <t>Año</t>
    <phoneticPr fontId="4" type="noConversion"/>
  </si>
  <si>
    <t>MCM</t>
    <phoneticPr fontId="4" type="noConversion"/>
  </si>
  <si>
    <t>Flujo de efectivo</t>
    <phoneticPr fontId="4" type="noConversion"/>
  </si>
  <si>
    <t>Flujo de efectivo</t>
    <phoneticPr fontId="4" type="noConversion"/>
  </si>
  <si>
    <t>Incremental (B-A)</t>
    <phoneticPr fontId="4" type="noConversion"/>
  </si>
  <si>
    <t>TIR INCREMENTAL</t>
    <phoneticPr fontId="4" type="noConversion"/>
  </si>
  <si>
    <t>Ejercicio 8.14</t>
    <phoneticPr fontId="4" type="noConversion"/>
  </si>
  <si>
    <t>Una compañía de plásticos analiza dos procesos de moldeo por inyección</t>
    <phoneticPr fontId="4" type="noConversion"/>
  </si>
  <si>
    <t>PROCESO</t>
    <phoneticPr fontId="4" type="noConversion"/>
  </si>
  <si>
    <t>X</t>
    <phoneticPr fontId="4" type="noConversion"/>
  </si>
  <si>
    <t>PROCESO</t>
    <phoneticPr fontId="4" type="noConversion"/>
  </si>
  <si>
    <t>Y</t>
    <phoneticPr fontId="4" type="noConversion"/>
  </si>
  <si>
    <t>Inversión inicial ($)</t>
    <phoneticPr fontId="4" type="noConversion"/>
  </si>
  <si>
    <t>Costos anuales ($)</t>
    <phoneticPr fontId="4" type="noConversion"/>
  </si>
  <si>
    <t>Valor de salvamento ($)</t>
    <phoneticPr fontId="4" type="noConversion"/>
  </si>
  <si>
    <t>a.) Cuál es la tasa de rendimiento sobre el incremento de la inversión entre las dos?</t>
    <phoneticPr fontId="4" type="noConversion"/>
  </si>
  <si>
    <t>b.) Cuál proceso debería seleccionar la compañía sobre la base de un análisis de la tasa</t>
    <phoneticPr fontId="4" type="noConversion"/>
  </si>
  <si>
    <t>Incremental</t>
    <phoneticPr fontId="4" type="noConversion"/>
  </si>
  <si>
    <t>A</t>
    <phoneticPr fontId="4" type="noConversion"/>
  </si>
  <si>
    <t>B</t>
    <phoneticPr fontId="4" type="noConversion"/>
  </si>
  <si>
    <t>Una firma de consultoría debe decidir entre dos modelos de vehículos que se detallan</t>
    <phoneticPr fontId="4" type="noConversion"/>
  </si>
  <si>
    <t>TOYOTA</t>
    <phoneticPr fontId="4" type="noConversion"/>
  </si>
  <si>
    <t>4RUNNERS</t>
    <phoneticPr fontId="4" type="noConversion"/>
  </si>
  <si>
    <t>FORD</t>
    <phoneticPr fontId="4" type="noConversion"/>
  </si>
  <si>
    <t>EXPLORER</t>
    <phoneticPr fontId="4" type="noConversion"/>
  </si>
  <si>
    <t>TIR</t>
    <phoneticPr fontId="4" type="noConversion"/>
  </si>
  <si>
    <t>Cómo i*Incremental (TIR Incremental) 20.33%&gt;= 20% (TMAR).  Se justifica la inversión Adicional! Hacer Proyecto Y</t>
    <phoneticPr fontId="4" type="noConversion"/>
  </si>
  <si>
    <t xml:space="preserve">a continuación.  </t>
    <phoneticPr fontId="4" type="noConversion"/>
  </si>
  <si>
    <t>a.) Cuál es la tasa de rendimiento relativa a la de Ford, si se selecciona Toyota.</t>
    <phoneticPr fontId="4" type="noConversion"/>
  </si>
  <si>
    <t>b.) Si la TMAR de la firma es de 18% anual, ¿qué marca de vehículo deberá comprar?</t>
    <phoneticPr fontId="4" type="noConversion"/>
  </si>
  <si>
    <t>Cómo i*Incremental (TIR Incremental) 21.95%&gt;= 18% (TMAR).  Se justifica la inversión Adicional! Comprar TOYOTA</t>
    <phoneticPr fontId="4" type="noConversion"/>
  </si>
  <si>
    <t>VPN</t>
    <phoneticPr fontId="4" type="noConversion"/>
  </si>
  <si>
    <t>de rendimiento, si la TMAR es de 20% anual?</t>
    <phoneticPr fontId="4" type="noConversion"/>
  </si>
  <si>
    <t>Y</t>
    <phoneticPr fontId="4" type="noConversion"/>
  </si>
  <si>
    <t>X</t>
    <phoneticPr fontId="4" type="noConversion"/>
  </si>
  <si>
    <t>VP</t>
    <phoneticPr fontId="4" type="noConversion"/>
  </si>
  <si>
    <t>Y</t>
    <phoneticPr fontId="4" type="noConversion"/>
  </si>
  <si>
    <t>INCREMENTAL.</t>
    <phoneticPr fontId="4" type="noConversion"/>
  </si>
  <si>
    <t>Ejercicio 8.17</t>
    <phoneticPr fontId="4" type="noConversion"/>
  </si>
  <si>
    <t xml:space="preserve">VP </t>
    <phoneticPr fontId="4" type="noConversion"/>
  </si>
  <si>
    <t xml:space="preserve">VP </t>
    <phoneticPr fontId="4" type="noConversion"/>
  </si>
  <si>
    <t>Descartes: 3 cambios de signos</t>
    <phoneticPr fontId="4" type="noConversion"/>
  </si>
  <si>
    <t>Flujo de efectivo acumulado</t>
    <phoneticPr fontId="4" type="noConversion"/>
  </si>
  <si>
    <t>del Incremental (So)</t>
    <phoneticPr fontId="4" type="noConversion"/>
  </si>
  <si>
    <t>Siendo que TIR es menor a la TMAR no se justifica el gasto adicional. Selecciono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</si>
</sst>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#,##0_ ;\-#,##0\ "/>
    <numFmt numFmtId="166" formatCode="_-[$$-409]* #,##0_ ;_-[$$-409]* \-#,##0\ ;_-[$$-409]* &quot;-&quot;_ ;_-@_ "/>
    <numFmt numFmtId="167" formatCode="_([$$-409]* #,##0.00_);_([$$-409]* \(#,##0.00\);_([$$-409]* &quot;-&quot;??_);_(@_)"/>
  </numFmts>
  <fonts count="5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0" fillId="0" borderId="6" xfId="0" applyNumberFormat="1" applyBorder="1"/>
    <xf numFmtId="0" fontId="2" fillId="0" borderId="0" xfId="0" applyFont="1"/>
    <xf numFmtId="166" fontId="0" fillId="0" borderId="0" xfId="0" applyNumberFormat="1"/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3" fillId="0" borderId="2" xfId="0" applyNumberFormat="1" applyFont="1" applyBorder="1"/>
    <xf numFmtId="0" fontId="3" fillId="0" borderId="4" xfId="0" applyFont="1" applyBorder="1"/>
    <xf numFmtId="166" fontId="3" fillId="0" borderId="0" xfId="0" applyNumberFormat="1" applyFont="1"/>
    <xf numFmtId="0" fontId="3" fillId="0" borderId="6" xfId="0" applyFont="1" applyBorder="1"/>
    <xf numFmtId="166" fontId="3" fillId="0" borderId="7" xfId="0" applyNumberFormat="1" applyFont="1" applyBorder="1"/>
    <xf numFmtId="166" fontId="0" fillId="0" borderId="9" xfId="0" applyNumberFormat="1" applyBorder="1"/>
    <xf numFmtId="10" fontId="0" fillId="0" borderId="0" xfId="0" applyNumberFormat="1"/>
    <xf numFmtId="10" fontId="2" fillId="0" borderId="0" xfId="0" applyNumberFormat="1" applyFont="1"/>
    <xf numFmtId="0" fontId="2" fillId="0" borderId="0" xfId="0" applyFont="1" applyAlignment="1">
      <alignment horizontal="center" wrapText="1"/>
    </xf>
    <xf numFmtId="166" fontId="3" fillId="2" borderId="3" xfId="0" applyNumberFormat="1" applyFont="1" applyFill="1" applyBorder="1"/>
    <xf numFmtId="166" fontId="3" fillId="2" borderId="5" xfId="0" applyNumberFormat="1" applyFont="1" applyFill="1" applyBorder="1"/>
    <xf numFmtId="166" fontId="0" fillId="0" borderId="10" xfId="0" applyNumberFormat="1" applyBorder="1"/>
    <xf numFmtId="166" fontId="0" fillId="0" borderId="2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0" fontId="2" fillId="0" borderId="0" xfId="0" applyNumberFormat="1" applyFont="1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0" fontId="0" fillId="0" borderId="12" xfId="0" applyBorder="1"/>
    <xf numFmtId="166" fontId="0" fillId="0" borderId="12" xfId="0" applyNumberFormat="1" applyBorder="1"/>
    <xf numFmtId="9" fontId="0" fillId="0" borderId="12" xfId="0" applyNumberFormat="1" applyBorder="1"/>
    <xf numFmtId="0" fontId="0" fillId="0" borderId="11" xfId="0" applyBorder="1"/>
    <xf numFmtId="166" fontId="0" fillId="0" borderId="11" xfId="0" applyNumberFormat="1" applyBorder="1"/>
    <xf numFmtId="9" fontId="0" fillId="0" borderId="11" xfId="0" applyNumberFormat="1" applyBorder="1"/>
    <xf numFmtId="10" fontId="1" fillId="0" borderId="0" xfId="0" applyNumberFormat="1" applyFont="1"/>
    <xf numFmtId="0" fontId="1" fillId="0" borderId="0" xfId="0" applyFont="1" applyAlignment="1">
      <alignment horizontal="center"/>
    </xf>
    <xf numFmtId="9" fontId="0" fillId="0" borderId="2" xfId="0" applyNumberFormat="1" applyBorder="1"/>
    <xf numFmtId="166" fontId="1" fillId="0" borderId="2" xfId="0" applyNumberFormat="1" applyFont="1" applyBorder="1" applyAlignment="1">
      <alignment horizontal="center"/>
    </xf>
    <xf numFmtId="10" fontId="0" fillId="3" borderId="0" xfId="0" applyNumberFormat="1" applyFill="1"/>
    <xf numFmtId="166" fontId="0" fillId="3" borderId="0" xfId="0" applyNumberFormat="1" applyFill="1"/>
    <xf numFmtId="167" fontId="0" fillId="0" borderId="0" xfId="0" applyNumberFormat="1"/>
    <xf numFmtId="10" fontId="1" fillId="0" borderId="2" xfId="0" applyNumberFormat="1" applyFont="1" applyBorder="1" applyAlignment="1">
      <alignment horizontal="center"/>
    </xf>
    <xf numFmtId="166" fontId="3" fillId="2" borderId="14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_tradnl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624725141170301"/>
          <c:y val="0.10259433009635199"/>
          <c:w val="0.85789608685277996"/>
          <c:h val="0.85502984711532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'Ejemplo 8.3'!$G$14</c:f>
              <c:strCache>
                <c:ptCount val="1"/>
                <c:pt idx="0">
                  <c:v>VPN</c:v>
                </c:pt>
              </c:strCache>
            </c:strRef>
          </c:tx>
          <c:xVal>
            <c:numRef>
              <c:f>'Ejemplo 8.3'!$F$16:$F$27</c:f>
              <c:numCache>
                <c:formatCode>0.00%</c:formatCode>
                <c:ptCount val="12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8.3'!$G$16:$G$27</c:f>
              <c:numCache>
                <c:formatCode>_-[$$-409]* #,##0_ ;_-[$$-409]* \-#,##0\ ;_-[$$-409]* "-"_ ;_-@_ </c:formatCode>
                <c:ptCount val="12"/>
                <c:pt idx="0">
                  <c:v>889.12599671169392</c:v>
                </c:pt>
                <c:pt idx="1">
                  <c:v>749.24032058952525</c:v>
                </c:pt>
                <c:pt idx="2">
                  <c:v>615.62952604725069</c:v>
                </c:pt>
                <c:pt idx="3">
                  <c:v>487.96717943394651</c:v>
                </c:pt>
                <c:pt idx="4">
                  <c:v>365.94517007307877</c:v>
                </c:pt>
                <c:pt idx="5">
                  <c:v>249.27261173533407</c:v>
                </c:pt>
                <c:pt idx="6">
                  <c:v>137.67481425744063</c:v>
                </c:pt>
                <c:pt idx="7">
                  <c:v>30.892320548728094</c:v>
                </c:pt>
                <c:pt idx="8">
                  <c:v>-71.319995431201278</c:v>
                </c:pt>
                <c:pt idx="9">
                  <c:v>-169.19377382409311</c:v>
                </c:pt>
                <c:pt idx="10">
                  <c:v>-262.94796096237224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8-477E-82B4-D290B276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70120"/>
        <c:axId val="561066424"/>
      </c:scatterChart>
      <c:valAx>
        <c:axId val="561070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066424"/>
        <c:crosses val="autoZero"/>
        <c:crossBetween val="midCat"/>
      </c:valAx>
      <c:valAx>
        <c:axId val="561066424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0701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ES_tradnl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22432412666701"/>
          <c:y val="2.21238938053097E-2"/>
          <c:w val="0.72023548913970903"/>
          <c:h val="0.95132743362831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'Ejemplo 8.3'!$G$15</c:f>
              <c:strCache>
                <c:ptCount val="1"/>
                <c:pt idx="0">
                  <c:v>INCREMENTAL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8.3'!$G$16:$G$26</c:f>
              <c:numCache>
                <c:formatCode>_-[$$-409]* #,##0_ ;_-[$$-409]* \-#,##0\ ;_-[$$-409]* "-"_ ;_-@_ </c:formatCode>
                <c:ptCount val="11"/>
                <c:pt idx="0">
                  <c:v>889.12599671169392</c:v>
                </c:pt>
                <c:pt idx="1">
                  <c:v>749.24032058952525</c:v>
                </c:pt>
                <c:pt idx="2">
                  <c:v>615.62952604725069</c:v>
                </c:pt>
                <c:pt idx="3">
                  <c:v>487.96717943394651</c:v>
                </c:pt>
                <c:pt idx="4">
                  <c:v>365.94517007307877</c:v>
                </c:pt>
                <c:pt idx="5">
                  <c:v>249.27261173533407</c:v>
                </c:pt>
                <c:pt idx="6">
                  <c:v>137.67481425744063</c:v>
                </c:pt>
                <c:pt idx="7">
                  <c:v>30.892320548728094</c:v>
                </c:pt>
                <c:pt idx="8">
                  <c:v>-71.319995431201278</c:v>
                </c:pt>
                <c:pt idx="9">
                  <c:v>-169.19377382409311</c:v>
                </c:pt>
                <c:pt idx="10">
                  <c:v>-262.94796096237224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4-49DD-AA80-D2DBDA5CBCF0}"/>
            </c:ext>
          </c:extLst>
        </c:ser>
        <c:ser>
          <c:idx val="1"/>
          <c:order val="1"/>
          <c:tx>
            <c:strRef>
              <c:f>'Ejemplo 8.3'!$H$15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8.3'!$H$16:$H$26</c:f>
              <c:numCache>
                <c:formatCode>_-[$$-409]* #,##0_ ;_-[$$-409]* \-#,##0\ ;_-[$$-409]* "-"_ ;_-@_ </c:formatCode>
                <c:ptCount val="11"/>
                <c:pt idx="0">
                  <c:v>-30461.801954056522</c:v>
                </c:pt>
                <c:pt idx="1">
                  <c:v>-29975.793120125731</c:v>
                </c:pt>
                <c:pt idx="2">
                  <c:v>-29505.984869966378</c:v>
                </c:pt>
                <c:pt idx="3">
                  <c:v>-29051.704591510897</c:v>
                </c:pt>
                <c:pt idx="4">
                  <c:v>-28612.31203899422</c:v>
                </c:pt>
                <c:pt idx="5">
                  <c:v>-28187.197588964402</c:v>
                </c:pt>
                <c:pt idx="6">
                  <c:v>-27775.780599438018</c:v>
                </c:pt>
                <c:pt idx="7">
                  <c:v>-27377.507865591717</c:v>
                </c:pt>
                <c:pt idx="8">
                  <c:v>-26991.852165835098</c:v>
                </c:pt>
                <c:pt idx="9">
                  <c:v>-26618.310892532045</c:v>
                </c:pt>
                <c:pt idx="10">
                  <c:v>-26256.40476202752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4-49DD-AA80-D2DBDA5CBCF0}"/>
            </c:ext>
          </c:extLst>
        </c:ser>
        <c:ser>
          <c:idx val="2"/>
          <c:order val="2"/>
          <c:tx>
            <c:strRef>
              <c:f>'Ejemplo 8.3'!$I$15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8.3'!$I$16:$I$26</c:f>
              <c:numCache>
                <c:formatCode>_-[$$-409]* #,##0_ ;_-[$$-409]* \-#,##0\ ;_-[$$-409]* "-"_ ;_-@_ </c:formatCode>
                <c:ptCount val="11"/>
                <c:pt idx="0">
                  <c:v>-29572.675957344829</c:v>
                </c:pt>
                <c:pt idx="1">
                  <c:v>-29226.552799536206</c:v>
                </c:pt>
                <c:pt idx="2">
                  <c:v>-28890.355343919127</c:v>
                </c:pt>
                <c:pt idx="3">
                  <c:v>-28563.737412076953</c:v>
                </c:pt>
                <c:pt idx="4">
                  <c:v>-28246.366868921137</c:v>
                </c:pt>
                <c:pt idx="5">
                  <c:v>-27937.924977229068</c:v>
                </c:pt>
                <c:pt idx="6">
                  <c:v>-27638.105785180582</c:v>
                </c:pt>
                <c:pt idx="7">
                  <c:v>-27346.615545042987</c:v>
                </c:pt>
                <c:pt idx="8">
                  <c:v>-27063.172161266302</c:v>
                </c:pt>
                <c:pt idx="9">
                  <c:v>-26787.504666356137</c:v>
                </c:pt>
                <c:pt idx="10">
                  <c:v>-26519.352722989897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4-49DD-AA80-D2DBDA5C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51704"/>
        <c:axId val="561155000"/>
      </c:scatterChart>
      <c:valAx>
        <c:axId val="561151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155000"/>
        <c:crosses val="autoZero"/>
        <c:crossBetween val="midCat"/>
      </c:valAx>
      <c:valAx>
        <c:axId val="561155000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1517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ES_tradnl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3799640415196E-2"/>
          <c:y val="0.225395214221281"/>
          <c:w val="0.65243372679634104"/>
          <c:h val="0.74801192927305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'Ejemplo 8.3'!$G$15</c:f>
              <c:strCache>
                <c:ptCount val="1"/>
                <c:pt idx="0">
                  <c:v>INCREMENTAL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8.3'!$G$16:$G$26</c:f>
              <c:numCache>
                <c:formatCode>_-[$$-409]* #,##0_ ;_-[$$-409]* \-#,##0\ ;_-[$$-409]* "-"_ ;_-@_ </c:formatCode>
                <c:ptCount val="11"/>
                <c:pt idx="0">
                  <c:v>889.12599671169392</c:v>
                </c:pt>
                <c:pt idx="1">
                  <c:v>749.24032058952525</c:v>
                </c:pt>
                <c:pt idx="2">
                  <c:v>615.62952604725069</c:v>
                </c:pt>
                <c:pt idx="3">
                  <c:v>487.96717943394651</c:v>
                </c:pt>
                <c:pt idx="4">
                  <c:v>365.94517007307877</c:v>
                </c:pt>
                <c:pt idx="5">
                  <c:v>249.27261173533407</c:v>
                </c:pt>
                <c:pt idx="6">
                  <c:v>137.67481425744063</c:v>
                </c:pt>
                <c:pt idx="7">
                  <c:v>30.892320548728094</c:v>
                </c:pt>
                <c:pt idx="8">
                  <c:v>-71.319995431201278</c:v>
                </c:pt>
                <c:pt idx="9">
                  <c:v>-169.19377382409311</c:v>
                </c:pt>
                <c:pt idx="10">
                  <c:v>-262.94796096237224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2-490B-82A4-0C0A854ABD66}"/>
            </c:ext>
          </c:extLst>
        </c:ser>
        <c:ser>
          <c:idx val="1"/>
          <c:order val="1"/>
          <c:tx>
            <c:strRef>
              <c:f>'Ejemplo 8.3'!$H$15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8.3'!$H$16:$H$26</c:f>
              <c:numCache>
                <c:formatCode>_-[$$-409]* #,##0_ ;_-[$$-409]* \-#,##0\ ;_-[$$-409]* "-"_ ;_-@_ </c:formatCode>
                <c:ptCount val="11"/>
                <c:pt idx="0">
                  <c:v>-30461.801954056522</c:v>
                </c:pt>
                <c:pt idx="1">
                  <c:v>-29975.793120125731</c:v>
                </c:pt>
                <c:pt idx="2">
                  <c:v>-29505.984869966378</c:v>
                </c:pt>
                <c:pt idx="3">
                  <c:v>-29051.704591510897</c:v>
                </c:pt>
                <c:pt idx="4">
                  <c:v>-28612.31203899422</c:v>
                </c:pt>
                <c:pt idx="5">
                  <c:v>-28187.197588964402</c:v>
                </c:pt>
                <c:pt idx="6">
                  <c:v>-27775.780599438018</c:v>
                </c:pt>
                <c:pt idx="7">
                  <c:v>-27377.507865591717</c:v>
                </c:pt>
                <c:pt idx="8">
                  <c:v>-26991.852165835098</c:v>
                </c:pt>
                <c:pt idx="9">
                  <c:v>-26618.310892532045</c:v>
                </c:pt>
                <c:pt idx="10">
                  <c:v>-26256.40476202752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2-490B-82A4-0C0A854ABD66}"/>
            </c:ext>
          </c:extLst>
        </c:ser>
        <c:ser>
          <c:idx val="2"/>
          <c:order val="2"/>
          <c:tx>
            <c:strRef>
              <c:f>'Ejemplo 8.3'!$I$15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'Ejemplo 8.3'!$F$16:$F$26</c:f>
              <c:numCache>
                <c:formatCode>0.00%</c:formatCode>
                <c:ptCount val="1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</c:numCache>
            </c:numRef>
          </c:xVal>
          <c:yVal>
            <c:numRef>
              <c:f>'Ejemplo 8.3'!$I$16:$I$26</c:f>
              <c:numCache>
                <c:formatCode>_-[$$-409]* #,##0_ ;_-[$$-409]* \-#,##0\ ;_-[$$-409]* "-"_ ;_-@_ </c:formatCode>
                <c:ptCount val="11"/>
                <c:pt idx="0">
                  <c:v>-29572.675957344829</c:v>
                </c:pt>
                <c:pt idx="1">
                  <c:v>-29226.552799536206</c:v>
                </c:pt>
                <c:pt idx="2">
                  <c:v>-28890.355343919127</c:v>
                </c:pt>
                <c:pt idx="3">
                  <c:v>-28563.737412076953</c:v>
                </c:pt>
                <c:pt idx="4">
                  <c:v>-28246.366868921137</c:v>
                </c:pt>
                <c:pt idx="5">
                  <c:v>-27937.924977229068</c:v>
                </c:pt>
                <c:pt idx="6">
                  <c:v>-27638.105785180582</c:v>
                </c:pt>
                <c:pt idx="7">
                  <c:v>-27346.615545042987</c:v>
                </c:pt>
                <c:pt idx="8">
                  <c:v>-27063.172161266302</c:v>
                </c:pt>
                <c:pt idx="9">
                  <c:v>-26787.504666356137</c:v>
                </c:pt>
                <c:pt idx="10">
                  <c:v>-26519.352722989897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2-490B-82A4-0C0A854A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68664"/>
        <c:axId val="561171832"/>
      </c:scatterChart>
      <c:valAx>
        <c:axId val="561168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171832"/>
        <c:crosses val="autoZero"/>
        <c:crossBetween val="midCat"/>
      </c:valAx>
      <c:valAx>
        <c:axId val="561171832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1686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4869654889099"/>
          <c:y val="4.8048048048047999E-2"/>
          <c:w val="0.80495964939046316"/>
          <c:h val="0.8607748164999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'Ejemplo 8.4'!$F$19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'Ejemplo 8.4'!$E$20:$E$28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'Ejemplo 8.4'!$F$20:$F$28</c:f>
              <c:numCache>
                <c:formatCode>_-[$$-409]* #,##0_ ;_-[$$-409]* \-#,##0\ ;_-[$$-409]* "-"_ ;_-@_ </c:formatCode>
                <c:ptCount val="9"/>
                <c:pt idx="0">
                  <c:v>30500</c:v>
                </c:pt>
                <c:pt idx="1">
                  <c:v>22008.162202202991</c:v>
                </c:pt>
                <c:pt idx="2">
                  <c:v>15840.89944003765</c:v>
                </c:pt>
                <c:pt idx="3">
                  <c:v>11253.861973076513</c:v>
                </c:pt>
                <c:pt idx="4">
                  <c:v>7767.2191143689997</c:v>
                </c:pt>
                <c:pt idx="5">
                  <c:v>5063.9872000000032</c:v>
                </c:pt>
                <c:pt idx="6">
                  <c:v>2929.9824518929654</c:v>
                </c:pt>
                <c:pt idx="7">
                  <c:v>1217.4326552815437</c:v>
                </c:pt>
                <c:pt idx="8">
                  <c:v>-177.60361545871092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4-471D-954C-DB41C9BD686A}"/>
            </c:ext>
          </c:extLst>
        </c:ser>
        <c:ser>
          <c:idx val="1"/>
          <c:order val="1"/>
          <c:tx>
            <c:strRef>
              <c:f>'Ejemplo 8.4'!$G$19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'Ejemplo 8.4'!$E$20:$E$28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'Ejemplo 8.4'!$G$20:$G$28</c:f>
              <c:numCache>
                <c:formatCode>_-[$$-409]* #,##0_ ;_-[$$-409]* \-#,##0\ ;_-[$$-409]* "-"_ ;_-@_ </c:formatCode>
                <c:ptCount val="9"/>
                <c:pt idx="0">
                  <c:v>41000</c:v>
                </c:pt>
                <c:pt idx="1">
                  <c:v>29273.007402069838</c:v>
                </c:pt>
                <c:pt idx="2">
                  <c:v>20744.005525947847</c:v>
                </c:pt>
                <c:pt idx="3">
                  <c:v>14391.955875384039</c:v>
                </c:pt>
                <c:pt idx="4">
                  <c:v>9557.8227404359131</c:v>
                </c:pt>
                <c:pt idx="5">
                  <c:v>5805.6960000000036</c:v>
                </c:pt>
                <c:pt idx="6">
                  <c:v>2840.6806956581422</c:v>
                </c:pt>
                <c:pt idx="7">
                  <c:v>459.08467852732065</c:v>
                </c:pt>
                <c:pt idx="8">
                  <c:v>-1482.5252424151295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4-471D-954C-DB41C9BD686A}"/>
            </c:ext>
          </c:extLst>
        </c:ser>
        <c:ser>
          <c:idx val="2"/>
          <c:order val="2"/>
          <c:tx>
            <c:strRef>
              <c:f>'Ejemplo 8.4'!$H$19</c:f>
              <c:strCache>
                <c:ptCount val="1"/>
                <c:pt idx="0">
                  <c:v>Incremental</c:v>
                </c:pt>
              </c:strCache>
            </c:strRef>
          </c:tx>
          <c:xVal>
            <c:numRef>
              <c:f>'Ejemplo 8.4'!$E$20:$E$28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'Ejemplo 8.4'!$H$20:$H$28</c:f>
              <c:numCache>
                <c:formatCode>_-[$$-409]* #,##0_ ;_-[$$-409]* \-#,##0\ ;_-[$$-409]* "-"_ ;_-@_ </c:formatCode>
                <c:ptCount val="9"/>
                <c:pt idx="0">
                  <c:v>10500</c:v>
                </c:pt>
                <c:pt idx="1">
                  <c:v>7264.8451998668534</c:v>
                </c:pt>
                <c:pt idx="2">
                  <c:v>4903.1060859101926</c:v>
                </c:pt>
                <c:pt idx="3">
                  <c:v>3138.0939023075207</c:v>
                </c:pt>
                <c:pt idx="4">
                  <c:v>1790.6036260669107</c:v>
                </c:pt>
                <c:pt idx="5">
                  <c:v>741.70880000000034</c:v>
                </c:pt>
                <c:pt idx="6">
                  <c:v>-89.301756234825916</c:v>
                </c:pt>
                <c:pt idx="7">
                  <c:v>-758.34797675422669</c:v>
                </c:pt>
                <c:pt idx="8">
                  <c:v>-1304.9216269564195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4-471D-954C-DB41C9B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46200"/>
        <c:axId val="561249496"/>
      </c:scatterChart>
      <c:valAx>
        <c:axId val="561246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249496"/>
        <c:crosses val="autoZero"/>
        <c:crossBetween val="midCat"/>
      </c:valAx>
      <c:valAx>
        <c:axId val="561249496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2462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ES_tradnl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8.13'!$F$14</c:f>
              <c:strCache>
                <c:ptCount val="1"/>
                <c:pt idx="0">
                  <c:v>FORD</c:v>
                </c:pt>
              </c:strCache>
            </c:strRef>
          </c:tx>
          <c:xVal>
            <c:numRef>
              <c:f>'Ejercicio 8.13'!$E$15:$E$18</c:f>
              <c:numCache>
                <c:formatCode>0%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'Ejercicio 8.13'!$F$15:$F$18</c:f>
              <c:numCache>
                <c:formatCode>_-[$$-409]* #,##0_ ;_-[$$-409]* \-#,##0\ ;_-[$$-409]* "-"_ ;_-@_ </c:formatCode>
                <c:ptCount val="4"/>
                <c:pt idx="0">
                  <c:v>-15100</c:v>
                </c:pt>
                <c:pt idx="1">
                  <c:v>-19922.659653160183</c:v>
                </c:pt>
                <c:pt idx="2">
                  <c:v>-22763.313609467456</c:v>
                </c:pt>
                <c:pt idx="3">
                  <c:v>-24542.416663249827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0-46A1-898D-0F7E0FB2BA50}"/>
            </c:ext>
          </c:extLst>
        </c:ser>
        <c:ser>
          <c:idx val="1"/>
          <c:order val="1"/>
          <c:tx>
            <c:strRef>
              <c:f>'Ejercicio 8.13'!$G$14</c:f>
              <c:strCache>
                <c:ptCount val="1"/>
                <c:pt idx="0">
                  <c:v>TOYOTA</c:v>
                </c:pt>
              </c:strCache>
            </c:strRef>
          </c:tx>
          <c:xVal>
            <c:numRef>
              <c:f>'Ejercicio 8.13'!$E$15:$E$18</c:f>
              <c:numCache>
                <c:formatCode>0%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'Ejercicio 8.13'!$G$15:$G$18</c:f>
              <c:numCache>
                <c:formatCode>_-[$$-409]* #,##0_ ;_-[$$-409]* \-#,##0\ ;_-[$$-409]* "-"_ ;_-@_ </c:formatCode>
                <c:ptCount val="4"/>
                <c:pt idx="0">
                  <c:v>-12800</c:v>
                </c:pt>
                <c:pt idx="1">
                  <c:v>-19375.688337305823</c:v>
                </c:pt>
                <c:pt idx="2">
                  <c:v>-23260.810195721439</c:v>
                </c:pt>
                <c:pt idx="3">
                  <c:v>-25702.078806019108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0-46A1-898D-0F7E0FB2BA50}"/>
            </c:ext>
          </c:extLst>
        </c:ser>
        <c:ser>
          <c:idx val="2"/>
          <c:order val="2"/>
          <c:tx>
            <c:strRef>
              <c:f>'Ejercicio 8.13'!$H$14</c:f>
              <c:strCache>
                <c:ptCount val="1"/>
                <c:pt idx="0">
                  <c:v>INCREMENTAL.</c:v>
                </c:pt>
              </c:strCache>
            </c:strRef>
          </c:tx>
          <c:xVal>
            <c:numRef>
              <c:f>'Ejercicio 8.13'!$E$15:$E$18</c:f>
              <c:numCache>
                <c:formatCode>0%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'Ejercicio 8.13'!$H$15:$H$18</c:f>
              <c:numCache>
                <c:formatCode>_-[$$-409]* #,##0_ ;_-[$$-409]* \-#,##0\ ;_-[$$-409]* "-"_ ;_-@_ </c:formatCode>
                <c:ptCount val="4"/>
                <c:pt idx="0">
                  <c:v>2300</c:v>
                </c:pt>
                <c:pt idx="1">
                  <c:v>546.97131585436091</c:v>
                </c:pt>
                <c:pt idx="2">
                  <c:v>-497.49658625398297</c:v>
                </c:pt>
                <c:pt idx="3">
                  <c:v>-1159.6621427692812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0-46A1-898D-0F7E0FB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3032"/>
        <c:axId val="561296328"/>
      </c:scatterChart>
      <c:valAx>
        <c:axId val="561293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296328"/>
        <c:crosses val="autoZero"/>
        <c:crossBetween val="midCat"/>
      </c:valAx>
      <c:valAx>
        <c:axId val="561296328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2930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8.14'!$F$17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'Ejercicio 8.14'!$E$18:$E$23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'Ejercicio 8.14'!$F$18:$F$23</c:f>
              <c:numCache>
                <c:formatCode>_-[$$-409]* #,##0_ ;_-[$$-409]* \-#,##0\ ;_-[$$-409]* "-"_ ;_-@_ </c:formatCode>
                <c:ptCount val="6"/>
                <c:pt idx="0">
                  <c:v>-1500000</c:v>
                </c:pt>
                <c:pt idx="1">
                  <c:v>-1387542.7174793179</c:v>
                </c:pt>
                <c:pt idx="2">
                  <c:v>-1296065.221575774</c:v>
                </c:pt>
                <c:pt idx="3">
                  <c:v>-1220713.3460724517</c:v>
                </c:pt>
                <c:pt idx="4">
                  <c:v>-1157934.6707818932</c:v>
                </c:pt>
                <c:pt idx="5">
                  <c:v>-1105088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3-4D30-B538-5EE561862978}"/>
            </c:ext>
          </c:extLst>
        </c:ser>
        <c:ser>
          <c:idx val="1"/>
          <c:order val="1"/>
          <c:tx>
            <c:strRef>
              <c:f>'Ejercicio 8.14'!$G$17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'Ejercicio 8.14'!$E$18:$E$23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'Ejercicio 8.14'!$G$18:$G$23</c:f>
              <c:numCache>
                <c:formatCode>_-[$$-409]* #,##0_ ;_-[$$-409]* \-#,##0\ ;_-[$$-409]* "-"_ ;_-@_ </c:formatCode>
                <c:ptCount val="6"/>
                <c:pt idx="0">
                  <c:v>-1320000</c:v>
                </c:pt>
                <c:pt idx="1">
                  <c:v>-1269210.4823068772</c:v>
                </c:pt>
                <c:pt idx="2">
                  <c:v>-1225806.1111076614</c:v>
                </c:pt>
                <c:pt idx="3">
                  <c:v>-1188472.6155831036</c:v>
                </c:pt>
                <c:pt idx="4">
                  <c:v>-1156159.9794238685</c:v>
                </c:pt>
                <c:pt idx="5">
                  <c:v>-1128025.6000000001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3-4D30-B538-5EE561862978}"/>
            </c:ext>
          </c:extLst>
        </c:ser>
        <c:ser>
          <c:idx val="2"/>
          <c:order val="2"/>
          <c:tx>
            <c:strRef>
              <c:f>'Ejercicio 8.14'!$H$17</c:f>
              <c:strCache>
                <c:ptCount val="1"/>
                <c:pt idx="0">
                  <c:v>INCREMENTAL.</c:v>
                </c:pt>
              </c:strCache>
            </c:strRef>
          </c:tx>
          <c:xVal>
            <c:numRef>
              <c:f>'Ejercicio 8.14'!$E$18:$E$23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'Ejercicio 8.14'!$H$18:$H$23</c:f>
              <c:numCache>
                <c:formatCode>_-[$$-409]* #,##0_ ;_-[$$-409]* \-#,##0\ ;_-[$$-409]* "-"_ ;_-@_ </c:formatCode>
                <c:ptCount val="6"/>
                <c:pt idx="0">
                  <c:v>180000</c:v>
                </c:pt>
                <c:pt idx="1">
                  <c:v>118332.23517244059</c:v>
                </c:pt>
                <c:pt idx="2">
                  <c:v>70259.110468112514</c:v>
                </c:pt>
                <c:pt idx="3">
                  <c:v>32240.730489347829</c:v>
                </c:pt>
                <c:pt idx="4">
                  <c:v>1774.6913580247201</c:v>
                </c:pt>
                <c:pt idx="5">
                  <c:v>-22937.600000000006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3-4D30-B538-5EE56186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40232"/>
        <c:axId val="561343528"/>
      </c:scatterChart>
      <c:valAx>
        <c:axId val="561340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343528"/>
        <c:crosses val="autoZero"/>
        <c:crossBetween val="midCat"/>
      </c:valAx>
      <c:valAx>
        <c:axId val="561343528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GT"/>
          </a:p>
        </c:txPr>
        <c:crossAx val="5613402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ES_tradnl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8.17'!$F$14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'Ejercicio 8.17'!$E$15:$E$21</c:f>
              <c:numCache>
                <c:formatCode>0%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</c:numCache>
            </c:numRef>
          </c:xVal>
          <c:yVal>
            <c:numRef>
              <c:f>'Ejercicio 8.17'!$F$15:$F$21</c:f>
              <c:numCache>
                <c:formatCode>_-[$$-409]* #,##0_ ;_-[$$-409]* \-#,##0\ ;_-[$$-409]* "-"_ ;_-@_ </c:formatCode>
                <c:ptCount val="7"/>
                <c:pt idx="0">
                  <c:v>-58000</c:v>
                </c:pt>
                <c:pt idx="1">
                  <c:v>-53291.170998660804</c:v>
                </c:pt>
                <c:pt idx="2">
                  <c:v>-49356.497126304537</c:v>
                </c:pt>
                <c:pt idx="3">
                  <c:v>-46039.262385739967</c:v>
                </c:pt>
                <c:pt idx="4">
                  <c:v>-43219.681828850153</c:v>
                </c:pt>
                <c:pt idx="5">
                  <c:v>-40805.105452674899</c:v>
                </c:pt>
                <c:pt idx="6">
                  <c:v>-38723.081767139171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F-455F-A61D-CA23747319D8}"/>
            </c:ext>
          </c:extLst>
        </c:ser>
        <c:ser>
          <c:idx val="1"/>
          <c:order val="1"/>
          <c:tx>
            <c:strRef>
              <c:f>'Ejercicio 8.17'!$G$14</c:f>
              <c:strCache>
                <c:ptCount val="1"/>
                <c:pt idx="0">
                  <c:v>Q</c:v>
                </c:pt>
              </c:strCache>
            </c:strRef>
          </c:tx>
          <c:xVal>
            <c:numRef>
              <c:f>'Ejercicio 8.17'!$E$15:$E$21</c:f>
              <c:numCache>
                <c:formatCode>0%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</c:numCache>
            </c:numRef>
          </c:xVal>
          <c:yVal>
            <c:numRef>
              <c:f>'Ejercicio 8.17'!$G$15:$G$21</c:f>
              <c:numCache>
                <c:formatCode>_-[$$-409]* #,##0_ ;_-[$$-409]* \-#,##0\ ;_-[$$-409]* "-"_ ;_-@_ </c:formatCode>
                <c:ptCount val="7"/>
                <c:pt idx="0">
                  <c:v>-53900</c:v>
                </c:pt>
                <c:pt idx="1">
                  <c:v>-51737.843464815465</c:v>
                </c:pt>
                <c:pt idx="2">
                  <c:v>-49940.908797675896</c:v>
                </c:pt>
                <c:pt idx="3">
                  <c:v>-48433.162337501599</c:v>
                </c:pt>
                <c:pt idx="4">
                  <c:v>-47156.855182381121</c:v>
                </c:pt>
                <c:pt idx="5">
                  <c:v>-46067.611882716054</c:v>
                </c:pt>
                <c:pt idx="6">
                  <c:v>-45130.962096257492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F-455F-A61D-CA23747319D8}"/>
            </c:ext>
          </c:extLst>
        </c:ser>
        <c:ser>
          <c:idx val="2"/>
          <c:order val="2"/>
          <c:tx>
            <c:strRef>
              <c:f>'Ejercicio 8.17'!$H$14</c:f>
              <c:strCache>
                <c:ptCount val="1"/>
                <c:pt idx="0">
                  <c:v>INCREMENTAL.</c:v>
                </c:pt>
              </c:strCache>
            </c:strRef>
          </c:tx>
          <c:xVal>
            <c:numRef>
              <c:f>'Ejercicio 8.17'!$E$15:$E$21</c:f>
              <c:numCache>
                <c:formatCode>0%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</c:numCache>
            </c:numRef>
          </c:xVal>
          <c:yVal>
            <c:numRef>
              <c:f>'Ejercicio 8.17'!$H$15:$H$21</c:f>
              <c:numCache>
                <c:formatCode>_-[$$-409]* #,##0_ ;_-[$$-409]* \-#,##0\ ;_-[$$-409]* "-"_ ;_-@_ </c:formatCode>
                <c:ptCount val="7"/>
                <c:pt idx="0">
                  <c:v>4100</c:v>
                </c:pt>
                <c:pt idx="1">
                  <c:v>1553.327533845335</c:v>
                </c:pt>
                <c:pt idx="2">
                  <c:v>-584.41167137136654</c:v>
                </c:pt>
                <c:pt idx="3">
                  <c:v>-2393.8999517616394</c:v>
                </c:pt>
                <c:pt idx="4">
                  <c:v>-3937.1733535309704</c:v>
                </c:pt>
                <c:pt idx="5">
                  <c:v>-5262.5064300411505</c:v>
                </c:pt>
                <c:pt idx="6">
                  <c:v>-6407.8803291183212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F-455F-A61D-CA237473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89240"/>
        <c:axId val="561392536"/>
      </c:scatterChart>
      <c:valAx>
        <c:axId val="561389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392536"/>
        <c:crosses val="autoZero"/>
        <c:crossBetween val="midCat"/>
      </c:valAx>
      <c:valAx>
        <c:axId val="561392536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613892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105835</xdr:colOff>
      <xdr:row>13</xdr:row>
      <xdr:rowOff>135467</xdr:rowOff>
    </xdr:from>
    <xdr:to>
      <xdr:col>29</xdr:col>
      <xdr:colOff>84667</xdr:colOff>
      <xdr:row>33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51</xdr:row>
      <xdr:rowOff>127000</xdr:rowOff>
    </xdr:from>
    <xdr:to>
      <xdr:col>11</xdr:col>
      <xdr:colOff>38100</xdr:colOff>
      <xdr:row>78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129645</xdr:colOff>
      <xdr:row>10</xdr:row>
      <xdr:rowOff>137583</xdr:rowOff>
    </xdr:from>
    <xdr:to>
      <xdr:col>21</xdr:col>
      <xdr:colOff>761998</xdr:colOff>
      <xdr:row>42</xdr:row>
      <xdr:rowOff>161396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63500</xdr:rowOff>
    </xdr:from>
    <xdr:to>
      <xdr:col>18</xdr:col>
      <xdr:colOff>889000</xdr:colOff>
      <xdr:row>25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728518</xdr:colOff>
      <xdr:row>0</xdr:row>
      <xdr:rowOff>0</xdr:rowOff>
    </xdr:from>
    <xdr:to>
      <xdr:col>17</xdr:col>
      <xdr:colOff>640773</xdr:colOff>
      <xdr:row>24</xdr:row>
      <xdr:rowOff>140277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12700</xdr:rowOff>
    </xdr:from>
    <xdr:to>
      <xdr:col>18</xdr:col>
      <xdr:colOff>228600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138546</xdr:colOff>
      <xdr:row>0</xdr:row>
      <xdr:rowOff>0</xdr:rowOff>
    </xdr:from>
    <xdr:to>
      <xdr:col>15</xdr:col>
      <xdr:colOff>243319</xdr:colOff>
      <xdr:row>24</xdr:row>
      <xdr:rowOff>100014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106" zoomScaleNormal="100" zoomScalePageLayoutView="120" workbookViewId="0">
      <selection activeCell="C43" sqref="C43"/>
    </sheetView>
  </sheetViews>
  <sheetFormatPr baseColWidth="10" defaultRowHeight="12.6" x14ac:dyDescent="0.2"/>
  <cols>
    <col min="2" max="2" width="14.36328125" customWidth="1"/>
    <col min="3" max="3" width="14" customWidth="1"/>
    <col min="4" max="4" width="16.36328125" customWidth="1"/>
    <col min="5" max="5" width="23.6328125" customWidth="1"/>
    <col min="7" max="7" width="14.26953125" customWidth="1"/>
    <col min="8" max="8" width="11.26953125" bestFit="1" customWidth="1"/>
  </cols>
  <sheetData>
    <row r="1" spans="1:9" x14ac:dyDescent="0.2">
      <c r="A1" t="s">
        <v>46</v>
      </c>
    </row>
    <row r="2" spans="1:9" x14ac:dyDescent="0.2">
      <c r="A2" t="s">
        <v>47</v>
      </c>
    </row>
    <row r="3" spans="1:9" x14ac:dyDescent="0.2">
      <c r="A3" t="s">
        <v>48</v>
      </c>
    </row>
    <row r="4" spans="1:9" x14ac:dyDescent="0.2">
      <c r="A4" t="s">
        <v>33</v>
      </c>
    </row>
    <row r="5" spans="1:9" x14ac:dyDescent="0.2">
      <c r="A5" t="s">
        <v>49</v>
      </c>
    </row>
    <row r="6" spans="1:9" x14ac:dyDescent="0.2">
      <c r="A6" t="s">
        <v>51</v>
      </c>
    </row>
    <row r="7" spans="1:9" x14ac:dyDescent="0.2">
      <c r="A7" t="s">
        <v>28</v>
      </c>
    </row>
    <row r="8" spans="1:9" x14ac:dyDescent="0.2">
      <c r="C8" s="1" t="s">
        <v>57</v>
      </c>
      <c r="D8" s="1" t="s">
        <v>56</v>
      </c>
    </row>
    <row r="9" spans="1:9" x14ac:dyDescent="0.2">
      <c r="A9" s="3" t="s">
        <v>53</v>
      </c>
      <c r="B9" s="4"/>
      <c r="C9" s="12">
        <v>-8000</v>
      </c>
      <c r="D9" s="13">
        <v>-13000</v>
      </c>
    </row>
    <row r="10" spans="1:9" x14ac:dyDescent="0.2">
      <c r="A10" s="5" t="s">
        <v>52</v>
      </c>
      <c r="C10" s="14">
        <v>-3500</v>
      </c>
      <c r="D10" s="15">
        <v>-1600</v>
      </c>
      <c r="E10" t="s">
        <v>59</v>
      </c>
      <c r="F10">
        <v>10</v>
      </c>
    </row>
    <row r="11" spans="1:9" x14ac:dyDescent="0.2">
      <c r="A11" s="5" t="s">
        <v>54</v>
      </c>
      <c r="C11" s="14">
        <v>0</v>
      </c>
      <c r="D11" s="15">
        <v>2000</v>
      </c>
    </row>
    <row r="12" spans="1:9" x14ac:dyDescent="0.2">
      <c r="A12" s="6" t="s">
        <v>55</v>
      </c>
      <c r="B12" s="7"/>
      <c r="C12" s="9">
        <v>10</v>
      </c>
      <c r="D12" s="8">
        <v>5</v>
      </c>
    </row>
    <row r="14" spans="1:9" x14ac:dyDescent="0.2">
      <c r="B14" s="10" t="s">
        <v>60</v>
      </c>
      <c r="C14" s="10" t="s">
        <v>61</v>
      </c>
      <c r="D14" s="10" t="s">
        <v>61</v>
      </c>
      <c r="E14" s="10" t="s">
        <v>100</v>
      </c>
      <c r="F14" s="10" t="s">
        <v>24</v>
      </c>
      <c r="G14" s="1" t="s">
        <v>23</v>
      </c>
      <c r="H14" s="44" t="s">
        <v>32</v>
      </c>
      <c r="I14" s="44" t="s">
        <v>32</v>
      </c>
    </row>
    <row r="15" spans="1:9" x14ac:dyDescent="0.2">
      <c r="A15" t="s">
        <v>58</v>
      </c>
      <c r="B15" s="1" t="s">
        <v>57</v>
      </c>
      <c r="C15" s="1" t="s">
        <v>56</v>
      </c>
      <c r="D15" s="1" t="s">
        <v>62</v>
      </c>
      <c r="E15" s="1" t="s">
        <v>101</v>
      </c>
      <c r="F15" s="1" t="s">
        <v>25</v>
      </c>
      <c r="G15" s="1" t="s">
        <v>1</v>
      </c>
      <c r="H15" s="1" t="s">
        <v>57</v>
      </c>
      <c r="I15" s="1" t="s">
        <v>2</v>
      </c>
    </row>
    <row r="16" spans="1:9" x14ac:dyDescent="0.2">
      <c r="A16" s="4">
        <v>0</v>
      </c>
      <c r="B16" s="16">
        <f>C9</f>
        <v>-8000</v>
      </c>
      <c r="C16" s="16">
        <f>D9</f>
        <v>-13000</v>
      </c>
      <c r="D16" s="25">
        <f>C16-B16</f>
        <v>-5000</v>
      </c>
      <c r="E16" s="11">
        <f>D16</f>
        <v>-5000</v>
      </c>
      <c r="F16" s="22">
        <v>0.09</v>
      </c>
      <c r="G16" s="11">
        <f>NPV(F16,$D$17:$D$26)+$D$16</f>
        <v>889.12599671169392</v>
      </c>
      <c r="H16" s="11">
        <f>NPV(F16,$B$17:$B$26)+$B$16</f>
        <v>-30461.801954056522</v>
      </c>
      <c r="I16" s="11">
        <f>NPV(F16,$C$17:$C$26)+$C$16</f>
        <v>-29572.675957344829</v>
      </c>
    </row>
    <row r="17" spans="1:9" x14ac:dyDescent="0.2">
      <c r="A17" s="17">
        <v>1</v>
      </c>
      <c r="B17" s="11">
        <f>C10</f>
        <v>-3500</v>
      </c>
      <c r="C17" s="11">
        <f>D10</f>
        <v>-1600</v>
      </c>
      <c r="D17" s="26">
        <f>C17-B17</f>
        <v>1900</v>
      </c>
      <c r="E17" s="11">
        <f>D17+E16</f>
        <v>-3100</v>
      </c>
      <c r="F17" s="22">
        <v>9.5000000000000001E-2</v>
      </c>
      <c r="G17" s="11">
        <f t="shared" ref="G17:G26" si="0">NPV(F17,$D$17:$D$26)+$D$16</f>
        <v>749.24032058952525</v>
      </c>
      <c r="H17" s="11">
        <f t="shared" ref="H17:H26" si="1">NPV(F17,$B$17:$B$26)+$B$16</f>
        <v>-29975.793120125731</v>
      </c>
      <c r="I17" s="11">
        <f t="shared" ref="I17:I26" si="2">NPV(F17,$C$17:$C$26)+$C$16</f>
        <v>-29226.552799536206</v>
      </c>
    </row>
    <row r="18" spans="1:9" x14ac:dyDescent="0.2">
      <c r="A18" s="17">
        <v>2</v>
      </c>
      <c r="B18" s="18">
        <f>$C$10</f>
        <v>-3500</v>
      </c>
      <c r="C18" s="18">
        <f>$D$10</f>
        <v>-1600</v>
      </c>
      <c r="D18" s="26">
        <f t="shared" ref="D18:D26" si="3">C18-B18</f>
        <v>1900</v>
      </c>
      <c r="E18" s="11">
        <f>D18+E17</f>
        <v>-1200</v>
      </c>
      <c r="F18" s="22">
        <v>0.1</v>
      </c>
      <c r="G18" s="11">
        <f t="shared" si="0"/>
        <v>615.62952604725069</v>
      </c>
      <c r="H18" s="11">
        <f t="shared" si="1"/>
        <v>-29505.984869966378</v>
      </c>
      <c r="I18" s="11">
        <f t="shared" si="2"/>
        <v>-28890.355343919127</v>
      </c>
    </row>
    <row r="19" spans="1:9" x14ac:dyDescent="0.2">
      <c r="A19" s="17">
        <v>3</v>
      </c>
      <c r="B19" s="18">
        <f t="shared" ref="B19:B26" si="4">$C$10</f>
        <v>-3500</v>
      </c>
      <c r="C19" s="18">
        <f t="shared" ref="C19:C25" si="5">$D$10</f>
        <v>-1600</v>
      </c>
      <c r="D19" s="26">
        <f t="shared" si="3"/>
        <v>1900</v>
      </c>
      <c r="E19" s="11">
        <f t="shared" ref="E19:E26" si="6">D19+E18</f>
        <v>700</v>
      </c>
      <c r="F19" s="22">
        <v>0.105</v>
      </c>
      <c r="G19" s="11">
        <f t="shared" si="0"/>
        <v>487.96717943394651</v>
      </c>
      <c r="H19" s="11">
        <f t="shared" si="1"/>
        <v>-29051.704591510897</v>
      </c>
      <c r="I19" s="11">
        <f t="shared" si="2"/>
        <v>-28563.737412076953</v>
      </c>
    </row>
    <row r="20" spans="1:9" x14ac:dyDescent="0.2">
      <c r="A20" s="17">
        <v>4</v>
      </c>
      <c r="B20" s="18">
        <f t="shared" si="4"/>
        <v>-3500</v>
      </c>
      <c r="C20" s="18">
        <f t="shared" si="5"/>
        <v>-1600</v>
      </c>
      <c r="D20" s="26">
        <f t="shared" si="3"/>
        <v>1900</v>
      </c>
      <c r="E20" s="11">
        <f t="shared" si="6"/>
        <v>2600</v>
      </c>
      <c r="F20" s="22">
        <v>0.11</v>
      </c>
      <c r="G20" s="11">
        <f t="shared" si="0"/>
        <v>365.94517007307877</v>
      </c>
      <c r="H20" s="11">
        <f t="shared" si="1"/>
        <v>-28612.31203899422</v>
      </c>
      <c r="I20" s="11">
        <f t="shared" si="2"/>
        <v>-28246.366868921137</v>
      </c>
    </row>
    <row r="21" spans="1:9" x14ac:dyDescent="0.2">
      <c r="A21" s="17">
        <v>5</v>
      </c>
      <c r="B21" s="18">
        <f t="shared" si="4"/>
        <v>-3500</v>
      </c>
      <c r="C21" s="18">
        <f>$D$10+D9+D11</f>
        <v>-12600</v>
      </c>
      <c r="D21" s="26">
        <f t="shared" si="3"/>
        <v>-9100</v>
      </c>
      <c r="E21" s="11">
        <f t="shared" si="6"/>
        <v>-6500</v>
      </c>
      <c r="F21" s="22">
        <v>0.115</v>
      </c>
      <c r="G21" s="11">
        <f t="shared" si="0"/>
        <v>249.27261173533407</v>
      </c>
      <c r="H21" s="11">
        <f t="shared" si="1"/>
        <v>-28187.197588964402</v>
      </c>
      <c r="I21" s="11">
        <f t="shared" si="2"/>
        <v>-27937.924977229068</v>
      </c>
    </row>
    <row r="22" spans="1:9" x14ac:dyDescent="0.2">
      <c r="A22" s="17">
        <v>6</v>
      </c>
      <c r="B22" s="18">
        <f t="shared" si="4"/>
        <v>-3500</v>
      </c>
      <c r="C22" s="18">
        <f t="shared" si="5"/>
        <v>-1600</v>
      </c>
      <c r="D22" s="26">
        <f t="shared" si="3"/>
        <v>1900</v>
      </c>
      <c r="E22" s="11">
        <f t="shared" si="6"/>
        <v>-4600</v>
      </c>
      <c r="F22" s="22">
        <v>0.12</v>
      </c>
      <c r="G22" s="11">
        <f t="shared" si="0"/>
        <v>137.67481425744063</v>
      </c>
      <c r="H22" s="11">
        <f t="shared" si="1"/>
        <v>-27775.780599438018</v>
      </c>
      <c r="I22" s="11">
        <f t="shared" si="2"/>
        <v>-27638.105785180582</v>
      </c>
    </row>
    <row r="23" spans="1:9" x14ac:dyDescent="0.2">
      <c r="A23" s="17">
        <v>7</v>
      </c>
      <c r="B23" s="18">
        <f t="shared" si="4"/>
        <v>-3500</v>
      </c>
      <c r="C23" s="18">
        <f t="shared" si="5"/>
        <v>-1600</v>
      </c>
      <c r="D23" s="26">
        <f t="shared" si="3"/>
        <v>1900</v>
      </c>
      <c r="E23" s="11">
        <f t="shared" si="6"/>
        <v>-2700</v>
      </c>
      <c r="F23" s="47">
        <v>0.125</v>
      </c>
      <c r="G23" s="48">
        <f t="shared" si="0"/>
        <v>30.892320548728094</v>
      </c>
      <c r="H23" s="11">
        <f t="shared" si="1"/>
        <v>-27377.507865591717</v>
      </c>
      <c r="I23" s="11">
        <f t="shared" si="2"/>
        <v>-27346.615545042987</v>
      </c>
    </row>
    <row r="24" spans="1:9" x14ac:dyDescent="0.2">
      <c r="A24" s="17">
        <v>8</v>
      </c>
      <c r="B24" s="18">
        <f t="shared" si="4"/>
        <v>-3500</v>
      </c>
      <c r="C24" s="18">
        <f t="shared" si="5"/>
        <v>-1600</v>
      </c>
      <c r="D24" s="26">
        <f t="shared" si="3"/>
        <v>1900</v>
      </c>
      <c r="E24" s="11">
        <f t="shared" si="6"/>
        <v>-800</v>
      </c>
      <c r="F24" s="47">
        <v>0.13</v>
      </c>
      <c r="G24" s="48">
        <f t="shared" si="0"/>
        <v>-71.319995431201278</v>
      </c>
      <c r="H24" s="11">
        <f t="shared" si="1"/>
        <v>-26991.852165835098</v>
      </c>
      <c r="I24" s="11">
        <f t="shared" si="2"/>
        <v>-27063.172161266302</v>
      </c>
    </row>
    <row r="25" spans="1:9" x14ac:dyDescent="0.2">
      <c r="A25" s="17">
        <v>9</v>
      </c>
      <c r="B25" s="18">
        <f t="shared" si="4"/>
        <v>-3500</v>
      </c>
      <c r="C25" s="18">
        <f t="shared" si="5"/>
        <v>-1600</v>
      </c>
      <c r="D25" s="26">
        <f t="shared" si="3"/>
        <v>1900</v>
      </c>
      <c r="E25" s="11">
        <f t="shared" si="6"/>
        <v>1100</v>
      </c>
      <c r="F25" s="22">
        <v>0.13500000000000001</v>
      </c>
      <c r="G25" s="11">
        <f t="shared" si="0"/>
        <v>-169.19377382409311</v>
      </c>
      <c r="H25" s="11">
        <f t="shared" si="1"/>
        <v>-26618.310892532045</v>
      </c>
      <c r="I25" s="11">
        <f t="shared" si="2"/>
        <v>-26787.504666356137</v>
      </c>
    </row>
    <row r="26" spans="1:9" x14ac:dyDescent="0.2">
      <c r="A26" s="19">
        <v>10</v>
      </c>
      <c r="B26" s="20">
        <f t="shared" si="4"/>
        <v>-3500</v>
      </c>
      <c r="C26" s="20">
        <f>$D$10+D11</f>
        <v>400</v>
      </c>
      <c r="D26" s="26">
        <f t="shared" si="3"/>
        <v>3900</v>
      </c>
      <c r="E26" s="11">
        <f t="shared" si="6"/>
        <v>5000</v>
      </c>
      <c r="F26" s="22">
        <v>0.14000000000000001</v>
      </c>
      <c r="G26" s="11">
        <f t="shared" si="0"/>
        <v>-262.94796096237224</v>
      </c>
      <c r="H26" s="11">
        <f t="shared" si="1"/>
        <v>-26256.40476202752</v>
      </c>
      <c r="I26" s="11">
        <f t="shared" si="2"/>
        <v>-26519.352722989897</v>
      </c>
    </row>
    <row r="27" spans="1:9" ht="13.2" thickBot="1" x14ac:dyDescent="0.25">
      <c r="B27" s="21">
        <f>SUM(B16:B26)</f>
        <v>-43000</v>
      </c>
      <c r="C27" s="21">
        <f>SUM(C16:C26)</f>
        <v>-38000</v>
      </c>
      <c r="D27" s="51"/>
      <c r="E27" s="11"/>
      <c r="F27" s="22"/>
      <c r="G27" s="2"/>
      <c r="H27" s="2"/>
    </row>
    <row r="28" spans="1:9" ht="13.2" thickTop="1" x14ac:dyDescent="0.2">
      <c r="D28" t="s">
        <v>99</v>
      </c>
      <c r="E28" s="11"/>
      <c r="H28" t="s">
        <v>26</v>
      </c>
    </row>
    <row r="29" spans="1:9" x14ac:dyDescent="0.2">
      <c r="D29" t="s">
        <v>22</v>
      </c>
      <c r="E29" s="11"/>
    </row>
    <row r="30" spans="1:9" ht="25.2" x14ac:dyDescent="0.2">
      <c r="C30" s="24" t="s">
        <v>63</v>
      </c>
      <c r="D30" s="23">
        <f>IRR(D16:D26)</f>
        <v>0.12648833933014636</v>
      </c>
      <c r="E30" s="11"/>
    </row>
    <row r="33" spans="3:3" x14ac:dyDescent="0.2">
      <c r="C33" s="10" t="s">
        <v>27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="98" zoomScaleNormal="98" zoomScalePageLayoutView="130" workbookViewId="0">
      <selection activeCell="O32" sqref="O32"/>
    </sheetView>
  </sheetViews>
  <sheetFormatPr baseColWidth="10" defaultRowHeight="12.6" x14ac:dyDescent="0.2"/>
  <cols>
    <col min="2" max="2" width="14.36328125" customWidth="1"/>
    <col min="3" max="3" width="14.7265625" customWidth="1"/>
    <col min="4" max="4" width="18" customWidth="1"/>
    <col min="6" max="6" width="12.26953125" customWidth="1"/>
    <col min="7" max="7" width="14.36328125" customWidth="1"/>
    <col min="8" max="8" width="15.90625" customWidth="1"/>
  </cols>
  <sheetData>
    <row r="1" spans="1:5" x14ac:dyDescent="0.2">
      <c r="A1" t="s">
        <v>29</v>
      </c>
    </row>
    <row r="2" spans="1:5" x14ac:dyDescent="0.2">
      <c r="A2" t="s">
        <v>34</v>
      </c>
    </row>
    <row r="3" spans="1:5" x14ac:dyDescent="0.2">
      <c r="A3" t="s">
        <v>30</v>
      </c>
    </row>
    <row r="4" spans="1:5" x14ac:dyDescent="0.2">
      <c r="A4" t="s">
        <v>31</v>
      </c>
    </row>
    <row r="5" spans="1:5" x14ac:dyDescent="0.2">
      <c r="A5" t="s">
        <v>45</v>
      </c>
    </row>
    <row r="6" spans="1:5" x14ac:dyDescent="0.2">
      <c r="A6" t="s">
        <v>3</v>
      </c>
    </row>
    <row r="7" spans="1:5" x14ac:dyDescent="0.2">
      <c r="A7" t="s">
        <v>4</v>
      </c>
    </row>
    <row r="8" spans="1:5" x14ac:dyDescent="0.2">
      <c r="A8" t="s">
        <v>5</v>
      </c>
    </row>
    <row r="9" spans="1:5" x14ac:dyDescent="0.2">
      <c r="A9" t="s">
        <v>6</v>
      </c>
    </row>
    <row r="11" spans="1:5" x14ac:dyDescent="0.2">
      <c r="D11" s="1" t="s">
        <v>11</v>
      </c>
      <c r="E11" s="1" t="s">
        <v>12</v>
      </c>
    </row>
    <row r="12" spans="1:5" x14ac:dyDescent="0.2">
      <c r="D12" s="1" t="s">
        <v>13</v>
      </c>
      <c r="E12" s="1" t="s">
        <v>14</v>
      </c>
    </row>
    <row r="13" spans="1:5" x14ac:dyDescent="0.2">
      <c r="A13" t="s">
        <v>7</v>
      </c>
      <c r="D13" s="11">
        <v>-12000</v>
      </c>
      <c r="E13" s="11">
        <v>-18000</v>
      </c>
    </row>
    <row r="14" spans="1:5" x14ac:dyDescent="0.2">
      <c r="A14" t="s">
        <v>8</v>
      </c>
      <c r="D14" s="11">
        <v>5000</v>
      </c>
      <c r="E14" s="11">
        <v>7000</v>
      </c>
    </row>
    <row r="15" spans="1:5" x14ac:dyDescent="0.2">
      <c r="A15" t="s">
        <v>9</v>
      </c>
      <c r="D15" s="11">
        <v>2500</v>
      </c>
      <c r="E15" s="11">
        <v>3000</v>
      </c>
    </row>
    <row r="16" spans="1:5" x14ac:dyDescent="0.2">
      <c r="A16" t="s">
        <v>10</v>
      </c>
      <c r="D16" s="11">
        <v>8</v>
      </c>
      <c r="E16" s="11">
        <v>8</v>
      </c>
    </row>
    <row r="18" spans="1:8" x14ac:dyDescent="0.2">
      <c r="B18" s="10" t="s">
        <v>60</v>
      </c>
      <c r="C18" s="10" t="s">
        <v>60</v>
      </c>
      <c r="D18" s="1" t="s">
        <v>61</v>
      </c>
      <c r="E18" s="1" t="s">
        <v>19</v>
      </c>
      <c r="F18" s="1" t="s">
        <v>97</v>
      </c>
      <c r="G18" s="1" t="s">
        <v>98</v>
      </c>
      <c r="H18" s="1" t="s">
        <v>21</v>
      </c>
    </row>
    <row r="19" spans="1:8" x14ac:dyDescent="0.2">
      <c r="A19" t="s">
        <v>15</v>
      </c>
      <c r="B19" s="1" t="s">
        <v>16</v>
      </c>
      <c r="C19" s="1" t="s">
        <v>17</v>
      </c>
      <c r="D19" s="1" t="s">
        <v>62</v>
      </c>
      <c r="E19" s="1" t="s">
        <v>20</v>
      </c>
      <c r="F19" s="1" t="s">
        <v>76</v>
      </c>
      <c r="G19" s="1" t="s">
        <v>77</v>
      </c>
      <c r="H19" s="1" t="s">
        <v>75</v>
      </c>
    </row>
    <row r="20" spans="1:8" x14ac:dyDescent="0.2">
      <c r="A20" s="3">
        <v>0</v>
      </c>
      <c r="B20" s="28">
        <f>D13</f>
        <v>-12000</v>
      </c>
      <c r="C20" s="28">
        <f>E13</f>
        <v>-18000</v>
      </c>
      <c r="D20" s="13">
        <f>C20-B20</f>
        <v>-6000</v>
      </c>
      <c r="E20" s="32">
        <v>0</v>
      </c>
      <c r="F20" s="11">
        <f>NPV($E20,B$21:B$28)+$B$20</f>
        <v>30500</v>
      </c>
      <c r="G20" s="11">
        <f>NPV($E20,C$21:C$28)+C$20</f>
        <v>41000</v>
      </c>
      <c r="H20" s="11">
        <f>NPV($E20,D$21:D$28)+D$20</f>
        <v>10500</v>
      </c>
    </row>
    <row r="21" spans="1:8" x14ac:dyDescent="0.2">
      <c r="A21" s="5">
        <v>1</v>
      </c>
      <c r="B21" s="11">
        <f>$D$14</f>
        <v>5000</v>
      </c>
      <c r="C21" s="11">
        <f>$E$14</f>
        <v>7000</v>
      </c>
      <c r="D21" s="15">
        <f>C21-B21</f>
        <v>2000</v>
      </c>
      <c r="E21" s="32">
        <v>0.05</v>
      </c>
      <c r="F21" s="11">
        <f t="shared" ref="F21:F28" si="0">NPV(E21,B$21:B$28)+$B$20</f>
        <v>22008.162202202991</v>
      </c>
      <c r="G21" s="11">
        <f t="shared" ref="G21:G28" si="1">NPV($E21,C$21:C$28)+C$20</f>
        <v>29273.007402069838</v>
      </c>
      <c r="H21" s="11">
        <f t="shared" ref="H21:H28" si="2">NPV($E21,D$21:D$28)+D$20</f>
        <v>7264.8451998668534</v>
      </c>
    </row>
    <row r="22" spans="1:8" x14ac:dyDescent="0.2">
      <c r="A22" s="5">
        <v>2</v>
      </c>
      <c r="B22" s="11">
        <f t="shared" ref="B22:B27" si="3">$D$14</f>
        <v>5000</v>
      </c>
      <c r="C22" s="11">
        <f t="shared" ref="C22:C27" si="4">$E$14</f>
        <v>7000</v>
      </c>
      <c r="D22" s="15">
        <f t="shared" ref="D22:D27" si="5">C22-B22</f>
        <v>2000</v>
      </c>
      <c r="E22" s="32">
        <v>0.1</v>
      </c>
      <c r="F22" s="11">
        <f t="shared" si="0"/>
        <v>15840.89944003765</v>
      </c>
      <c r="G22" s="11">
        <f t="shared" si="1"/>
        <v>20744.005525947847</v>
      </c>
      <c r="H22" s="11">
        <f t="shared" si="2"/>
        <v>4903.1060859101926</v>
      </c>
    </row>
    <row r="23" spans="1:8" x14ac:dyDescent="0.2">
      <c r="A23" s="5">
        <v>3</v>
      </c>
      <c r="B23" s="11">
        <f t="shared" si="3"/>
        <v>5000</v>
      </c>
      <c r="C23" s="11">
        <f t="shared" si="4"/>
        <v>7000</v>
      </c>
      <c r="D23" s="15">
        <f t="shared" si="5"/>
        <v>2000</v>
      </c>
      <c r="E23" s="32">
        <v>0.15</v>
      </c>
      <c r="F23" s="11">
        <f t="shared" si="0"/>
        <v>11253.861973076513</v>
      </c>
      <c r="G23" s="11">
        <f t="shared" si="1"/>
        <v>14391.955875384039</v>
      </c>
      <c r="H23" s="11">
        <f t="shared" si="2"/>
        <v>3138.0939023075207</v>
      </c>
    </row>
    <row r="24" spans="1:8" x14ac:dyDescent="0.2">
      <c r="A24" s="5">
        <v>4</v>
      </c>
      <c r="B24" s="11">
        <f t="shared" si="3"/>
        <v>5000</v>
      </c>
      <c r="C24" s="11">
        <f t="shared" si="4"/>
        <v>7000</v>
      </c>
      <c r="D24" s="15">
        <f t="shared" si="5"/>
        <v>2000</v>
      </c>
      <c r="E24" s="32">
        <v>0.2</v>
      </c>
      <c r="F24" s="11">
        <f t="shared" si="0"/>
        <v>7767.2191143689997</v>
      </c>
      <c r="G24" s="11">
        <f t="shared" si="1"/>
        <v>9557.8227404359131</v>
      </c>
      <c r="H24" s="11">
        <f t="shared" si="2"/>
        <v>1790.6036260669107</v>
      </c>
    </row>
    <row r="25" spans="1:8" x14ac:dyDescent="0.2">
      <c r="A25" s="5">
        <v>5</v>
      </c>
      <c r="B25" s="11">
        <f t="shared" si="3"/>
        <v>5000</v>
      </c>
      <c r="C25" s="11">
        <f t="shared" si="4"/>
        <v>7000</v>
      </c>
      <c r="D25" s="15">
        <f t="shared" si="5"/>
        <v>2000</v>
      </c>
      <c r="E25" s="32">
        <v>0.25</v>
      </c>
      <c r="F25" s="11">
        <f t="shared" si="0"/>
        <v>5063.9872000000032</v>
      </c>
      <c r="G25" s="11">
        <f t="shared" si="1"/>
        <v>5805.6960000000036</v>
      </c>
      <c r="H25" s="11">
        <f t="shared" si="2"/>
        <v>741.70880000000034</v>
      </c>
    </row>
    <row r="26" spans="1:8" x14ac:dyDescent="0.2">
      <c r="A26" s="5">
        <v>6</v>
      </c>
      <c r="B26" s="11">
        <f t="shared" si="3"/>
        <v>5000</v>
      </c>
      <c r="C26" s="11">
        <f t="shared" si="4"/>
        <v>7000</v>
      </c>
      <c r="D26" s="15">
        <f t="shared" si="5"/>
        <v>2000</v>
      </c>
      <c r="E26" s="32">
        <v>0.3</v>
      </c>
      <c r="F26" s="11">
        <f t="shared" si="0"/>
        <v>2929.9824518929654</v>
      </c>
      <c r="G26" s="11">
        <f t="shared" si="1"/>
        <v>2840.6806956581422</v>
      </c>
      <c r="H26" s="11">
        <f t="shared" si="2"/>
        <v>-89.301756234825916</v>
      </c>
    </row>
    <row r="27" spans="1:8" x14ac:dyDescent="0.2">
      <c r="A27" s="5">
        <v>7</v>
      </c>
      <c r="B27" s="11">
        <f t="shared" si="3"/>
        <v>5000</v>
      </c>
      <c r="C27" s="11">
        <f t="shared" si="4"/>
        <v>7000</v>
      </c>
      <c r="D27" s="15">
        <f t="shared" si="5"/>
        <v>2000</v>
      </c>
      <c r="E27" s="32">
        <v>0.35</v>
      </c>
      <c r="F27" s="11">
        <f t="shared" si="0"/>
        <v>1217.4326552815437</v>
      </c>
      <c r="G27" s="11">
        <f t="shared" si="1"/>
        <v>459.08467852732065</v>
      </c>
      <c r="H27" s="11">
        <f t="shared" si="2"/>
        <v>-758.34797675422669</v>
      </c>
    </row>
    <row r="28" spans="1:8" x14ac:dyDescent="0.2">
      <c r="A28" s="6">
        <v>8</v>
      </c>
      <c r="B28" s="29">
        <f>$D$14+D15</f>
        <v>7500</v>
      </c>
      <c r="C28" s="29">
        <f>$E$14+E15</f>
        <v>10000</v>
      </c>
      <c r="D28" s="30">
        <f>C28-B28</f>
        <v>2500</v>
      </c>
      <c r="E28" s="32">
        <v>0.4</v>
      </c>
      <c r="F28" s="11">
        <f t="shared" si="0"/>
        <v>-177.60361545871092</v>
      </c>
      <c r="G28" s="11">
        <f t="shared" si="1"/>
        <v>-1482.5252424151295</v>
      </c>
      <c r="H28" s="11">
        <f t="shared" si="2"/>
        <v>-1304.9216269564195</v>
      </c>
    </row>
    <row r="29" spans="1:8" ht="13.2" thickBot="1" x14ac:dyDescent="0.25">
      <c r="B29" s="27">
        <f>SUM(B20:B28)</f>
        <v>30500</v>
      </c>
      <c r="C29" s="27">
        <f>SUM(C20:C28)</f>
        <v>41000</v>
      </c>
      <c r="D29" s="27">
        <f>C29-B29</f>
        <v>10500</v>
      </c>
      <c r="E29" s="22">
        <f>D32</f>
        <v>0.29406192955194865</v>
      </c>
      <c r="F29" s="11">
        <f t="shared" ref="F29" si="6">NPV(E29,B$21:B$28)+$B$20</f>
        <v>3158.9532922616872</v>
      </c>
      <c r="G29" s="11">
        <f t="shared" ref="G29" si="7">NPV($E29,C$21:C$28)+C$20</f>
        <v>3158.9532923197112</v>
      </c>
      <c r="H29" s="11">
        <f t="shared" ref="H29" si="8">NPV($E29,D$21:D$28)+D$20</f>
        <v>5.8019395510200411E-8</v>
      </c>
    </row>
    <row r="30" spans="1:8" ht="13.2" thickTop="1" x14ac:dyDescent="0.2"/>
    <row r="32" spans="1:8" x14ac:dyDescent="0.2">
      <c r="A32" s="10" t="s">
        <v>18</v>
      </c>
      <c r="B32" s="31"/>
      <c r="C32" s="31"/>
      <c r="D32" s="31">
        <f>IRR(D20:D28)</f>
        <v>0.29406192955194865</v>
      </c>
    </row>
    <row r="35" spans="2:2" x14ac:dyDescent="0.2">
      <c r="B35" s="10" t="s">
        <v>50</v>
      </c>
    </row>
    <row r="36" spans="2:2" x14ac:dyDescent="0.2">
      <c r="B36" s="10" t="s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zoomScale="103" zoomScaleNormal="110" zoomScalePageLayoutView="110" workbookViewId="0">
      <selection activeCell="E19" sqref="E19"/>
    </sheetView>
  </sheetViews>
  <sheetFormatPr baseColWidth="10" defaultRowHeight="12.6" x14ac:dyDescent="0.2"/>
  <cols>
    <col min="1" max="1" width="22.7265625" customWidth="1"/>
    <col min="2" max="2" width="19.90625" customWidth="1"/>
    <col min="3" max="3" width="17.08984375" customWidth="1"/>
    <col min="4" max="4" width="17.26953125" customWidth="1"/>
    <col min="8" max="8" width="14.7265625" customWidth="1"/>
  </cols>
  <sheetData>
    <row r="1" spans="1:8" x14ac:dyDescent="0.2">
      <c r="A1" t="s">
        <v>44</v>
      </c>
    </row>
    <row r="2" spans="1:8" x14ac:dyDescent="0.2">
      <c r="A2" t="s">
        <v>78</v>
      </c>
    </row>
    <row r="3" spans="1:8" x14ac:dyDescent="0.2">
      <c r="A3" t="s">
        <v>85</v>
      </c>
    </row>
    <row r="4" spans="1:8" x14ac:dyDescent="0.2">
      <c r="A4" t="s">
        <v>86</v>
      </c>
    </row>
    <row r="5" spans="1:8" x14ac:dyDescent="0.2">
      <c r="A5" t="s">
        <v>87</v>
      </c>
    </row>
    <row r="6" spans="1:8" x14ac:dyDescent="0.2">
      <c r="B6" s="1" t="s">
        <v>81</v>
      </c>
      <c r="C6" s="1" t="s">
        <v>79</v>
      </c>
    </row>
    <row r="7" spans="1:8" x14ac:dyDescent="0.2">
      <c r="B7" s="1" t="s">
        <v>82</v>
      </c>
      <c r="C7" s="1" t="s">
        <v>80</v>
      </c>
    </row>
    <row r="8" spans="1:8" x14ac:dyDescent="0.2">
      <c r="A8" t="s">
        <v>70</v>
      </c>
      <c r="B8" s="11">
        <v>-29000</v>
      </c>
      <c r="C8" s="11">
        <v>-32000</v>
      </c>
    </row>
    <row r="9" spans="1:8" x14ac:dyDescent="0.2">
      <c r="A9" t="s">
        <v>71</v>
      </c>
      <c r="B9" s="11">
        <v>-200</v>
      </c>
      <c r="C9" s="11">
        <v>0</v>
      </c>
    </row>
    <row r="10" spans="1:8" x14ac:dyDescent="0.2">
      <c r="A10" t="s">
        <v>72</v>
      </c>
      <c r="B10" s="11">
        <f>-B8*50%</f>
        <v>14500</v>
      </c>
      <c r="C10" s="11">
        <f>-C8*60%</f>
        <v>19200</v>
      </c>
    </row>
    <row r="11" spans="1:8" x14ac:dyDescent="0.2">
      <c r="A11" t="s">
        <v>10</v>
      </c>
      <c r="B11" s="11">
        <v>3</v>
      </c>
      <c r="C11" s="11">
        <v>3</v>
      </c>
    </row>
    <row r="13" spans="1:8" x14ac:dyDescent="0.2">
      <c r="B13" s="10" t="s">
        <v>60</v>
      </c>
      <c r="C13" s="10" t="s">
        <v>60</v>
      </c>
      <c r="D13" s="1" t="s">
        <v>61</v>
      </c>
      <c r="E13" s="1" t="s">
        <v>19</v>
      </c>
      <c r="F13" s="1" t="s">
        <v>43</v>
      </c>
      <c r="G13" s="1" t="s">
        <v>93</v>
      </c>
      <c r="H13" s="1" t="s">
        <v>93</v>
      </c>
    </row>
    <row r="14" spans="1:8" x14ac:dyDescent="0.2">
      <c r="A14" t="s">
        <v>15</v>
      </c>
      <c r="B14" s="1" t="str">
        <f>B6</f>
        <v>FORD</v>
      </c>
      <c r="C14" s="1" t="str">
        <f>C6</f>
        <v>TOYOTA</v>
      </c>
      <c r="D14" s="1" t="s">
        <v>62</v>
      </c>
      <c r="E14" s="1" t="s">
        <v>20</v>
      </c>
      <c r="F14" s="1" t="str">
        <f>B14</f>
        <v>FORD</v>
      </c>
      <c r="G14" s="1" t="str">
        <f>C14</f>
        <v>TOYOTA</v>
      </c>
      <c r="H14" s="1" t="s">
        <v>95</v>
      </c>
    </row>
    <row r="15" spans="1:8" x14ac:dyDescent="0.2">
      <c r="A15" s="34">
        <v>0</v>
      </c>
      <c r="B15" s="35">
        <f>B8</f>
        <v>-29000</v>
      </c>
      <c r="C15" s="35">
        <f>C8</f>
        <v>-32000</v>
      </c>
      <c r="D15" s="35">
        <f>C15-B15</f>
        <v>-3000</v>
      </c>
      <c r="E15" s="36">
        <v>0</v>
      </c>
      <c r="F15" s="35">
        <f>NPV($E15,B$16:B$18)+$B$15</f>
        <v>-15100</v>
      </c>
      <c r="G15" s="35">
        <f>NPV($E15,C$16:C$18)+$C$15</f>
        <v>-12800</v>
      </c>
      <c r="H15" s="35">
        <f>NPV($E15,D$16:D$18)+$D$15</f>
        <v>2300</v>
      </c>
    </row>
    <row r="16" spans="1:8" x14ac:dyDescent="0.2">
      <c r="A16" s="37">
        <v>1</v>
      </c>
      <c r="B16" s="38">
        <f>$B$9</f>
        <v>-200</v>
      </c>
      <c r="C16" s="38">
        <f>$C$9</f>
        <v>0</v>
      </c>
      <c r="D16" s="38">
        <f>C16-B16</f>
        <v>200</v>
      </c>
      <c r="E16" s="39">
        <v>0.15</v>
      </c>
      <c r="F16" s="38">
        <f t="shared" ref="F16:F18" si="0">NPV($E16,B$16:B$18)+$B$15</f>
        <v>-19922.659653160183</v>
      </c>
      <c r="G16" s="38">
        <f t="shared" ref="G16:G18" si="1">NPV($E16,C$16:C$18)+$C$15</f>
        <v>-19375.688337305823</v>
      </c>
      <c r="H16" s="38">
        <f t="shared" ref="H16:H18" si="2">NPV($E16,D$16:D$18)+$D$15</f>
        <v>546.97131585436091</v>
      </c>
    </row>
    <row r="17" spans="1:8" x14ac:dyDescent="0.2">
      <c r="A17" s="37">
        <v>2</v>
      </c>
      <c r="B17" s="38">
        <f t="shared" ref="B17" si="3">$B$9</f>
        <v>-200</v>
      </c>
      <c r="C17" s="38">
        <f t="shared" ref="C17" si="4">$C$9</f>
        <v>0</v>
      </c>
      <c r="D17" s="38">
        <f>C17-B17</f>
        <v>200</v>
      </c>
      <c r="E17" s="39">
        <v>0.3</v>
      </c>
      <c r="F17" s="38">
        <f t="shared" si="0"/>
        <v>-22763.313609467456</v>
      </c>
      <c r="G17" s="38">
        <f t="shared" si="1"/>
        <v>-23260.810195721439</v>
      </c>
      <c r="H17" s="38">
        <f t="shared" si="2"/>
        <v>-497.49658625398297</v>
      </c>
    </row>
    <row r="18" spans="1:8" x14ac:dyDescent="0.2">
      <c r="A18" s="37">
        <v>3</v>
      </c>
      <c r="B18" s="38">
        <f>$B$9+B10</f>
        <v>14300</v>
      </c>
      <c r="C18" s="38">
        <f>$C$9+C10</f>
        <v>19200</v>
      </c>
      <c r="D18" s="38">
        <f>C18-B18</f>
        <v>4900</v>
      </c>
      <c r="E18" s="39">
        <v>0.45</v>
      </c>
      <c r="F18" s="41">
        <f t="shared" si="0"/>
        <v>-24542.416663249827</v>
      </c>
      <c r="G18" s="41">
        <f t="shared" si="1"/>
        <v>-25702.078806019108</v>
      </c>
      <c r="H18" s="41">
        <f t="shared" si="2"/>
        <v>-1159.6621427692812</v>
      </c>
    </row>
    <row r="19" spans="1:8" x14ac:dyDescent="0.2">
      <c r="A19" s="4"/>
      <c r="B19" s="28"/>
      <c r="C19" s="46" t="s">
        <v>83</v>
      </c>
      <c r="D19" s="50">
        <f>IRR(D15:D18)</f>
        <v>0.21953836310419317</v>
      </c>
      <c r="E19" s="45"/>
      <c r="F19" s="11"/>
      <c r="G19" s="11"/>
      <c r="H19" s="11"/>
    </row>
    <row r="20" spans="1:8" x14ac:dyDescent="0.2">
      <c r="A20" t="s">
        <v>89</v>
      </c>
      <c r="B20" s="11">
        <f>NPV(18%,B16:B18)+B15</f>
        <v>-20609.706932062189</v>
      </c>
      <c r="C20" s="11">
        <f>NPV(18%,C16:C18)+C15</f>
        <v>-20314.287244557621</v>
      </c>
      <c r="D20" s="11"/>
      <c r="E20" s="32"/>
      <c r="F20" s="11"/>
      <c r="G20" s="11"/>
      <c r="H20" s="11"/>
    </row>
    <row r="21" spans="1:8" x14ac:dyDescent="0.2">
      <c r="B21" s="11"/>
      <c r="C21" s="11"/>
      <c r="D21" s="11"/>
      <c r="E21" s="32"/>
      <c r="F21" s="11"/>
      <c r="G21" s="11"/>
      <c r="H21" s="11"/>
    </row>
    <row r="22" spans="1:8" x14ac:dyDescent="0.2">
      <c r="A22" s="33" t="s">
        <v>88</v>
      </c>
      <c r="C22" s="33"/>
      <c r="D22" s="43"/>
    </row>
    <row r="24" spans="1:8" x14ac:dyDescent="0.2">
      <c r="A24" t="s">
        <v>35</v>
      </c>
      <c r="B24" s="2">
        <f>NPV(0.18,B16:B18)+B15</f>
        <v>-20609.706932062189</v>
      </c>
      <c r="C24" s="2">
        <f>NPV(0.18,C16:C18)+C15</f>
        <v>-20314.287244557621</v>
      </c>
    </row>
    <row r="25" spans="1:8" x14ac:dyDescent="0.2">
      <c r="B25" s="32"/>
      <c r="C25" s="32"/>
    </row>
    <row r="26" spans="1:8" x14ac:dyDescent="0.2">
      <c r="B26" s="32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zoomScaleNormal="120" zoomScalePageLayoutView="120" workbookViewId="0">
      <selection activeCell="E24" sqref="E24"/>
    </sheetView>
  </sheetViews>
  <sheetFormatPr baseColWidth="10" defaultRowHeight="12.6" x14ac:dyDescent="0.2"/>
  <cols>
    <col min="2" max="2" width="15.36328125" customWidth="1"/>
    <col min="3" max="3" width="15.6328125" customWidth="1"/>
    <col min="4" max="4" width="17" customWidth="1"/>
    <col min="5" max="5" width="12.7265625" bestFit="1" customWidth="1"/>
    <col min="6" max="6" width="13.26953125" bestFit="1" customWidth="1"/>
    <col min="7" max="7" width="13.7265625" customWidth="1"/>
    <col min="8" max="8" width="12.36328125" customWidth="1"/>
  </cols>
  <sheetData>
    <row r="1" spans="1:8" x14ac:dyDescent="0.2">
      <c r="A1" t="s">
        <v>64</v>
      </c>
    </row>
    <row r="2" spans="1:8" x14ac:dyDescent="0.2">
      <c r="A2" t="s">
        <v>65</v>
      </c>
    </row>
    <row r="4" spans="1:8" x14ac:dyDescent="0.2">
      <c r="D4" s="1" t="s">
        <v>66</v>
      </c>
      <c r="E4" s="1" t="s">
        <v>68</v>
      </c>
    </row>
    <row r="5" spans="1:8" x14ac:dyDescent="0.2">
      <c r="D5" s="1" t="s">
        <v>67</v>
      </c>
      <c r="E5" s="1" t="s">
        <v>69</v>
      </c>
    </row>
    <row r="6" spans="1:8" x14ac:dyDescent="0.2">
      <c r="A6" t="s">
        <v>70</v>
      </c>
      <c r="D6" s="11">
        <v>-600000</v>
      </c>
      <c r="E6" s="11">
        <v>-800000</v>
      </c>
    </row>
    <row r="7" spans="1:8" x14ac:dyDescent="0.2">
      <c r="A7" t="s">
        <v>71</v>
      </c>
      <c r="D7" s="11">
        <v>-200000</v>
      </c>
      <c r="E7" s="11">
        <v>-150000</v>
      </c>
    </row>
    <row r="8" spans="1:8" x14ac:dyDescent="0.2">
      <c r="A8" t="s">
        <v>72</v>
      </c>
      <c r="D8" s="11">
        <v>100000</v>
      </c>
      <c r="E8" s="11">
        <v>230000</v>
      </c>
    </row>
    <row r="9" spans="1:8" x14ac:dyDescent="0.2">
      <c r="A9" t="s">
        <v>10</v>
      </c>
      <c r="D9" s="11">
        <v>5</v>
      </c>
      <c r="E9" s="11">
        <v>5</v>
      </c>
    </row>
    <row r="11" spans="1:8" x14ac:dyDescent="0.2">
      <c r="A11" t="s">
        <v>73</v>
      </c>
    </row>
    <row r="12" spans="1:8" x14ac:dyDescent="0.2">
      <c r="A12" t="s">
        <v>74</v>
      </c>
    </row>
    <row r="13" spans="1:8" x14ac:dyDescent="0.2">
      <c r="A13" t="s">
        <v>90</v>
      </c>
    </row>
    <row r="16" spans="1:8" x14ac:dyDescent="0.2">
      <c r="B16" s="10" t="s">
        <v>60</v>
      </c>
      <c r="C16" s="10" t="s">
        <v>60</v>
      </c>
      <c r="D16" s="1" t="s">
        <v>61</v>
      </c>
      <c r="E16" s="1" t="s">
        <v>19</v>
      </c>
      <c r="F16" s="1" t="s">
        <v>97</v>
      </c>
      <c r="G16" s="1" t="s">
        <v>93</v>
      </c>
      <c r="H16" s="1" t="s">
        <v>93</v>
      </c>
    </row>
    <row r="17" spans="1:8" x14ac:dyDescent="0.2">
      <c r="A17" t="s">
        <v>15</v>
      </c>
      <c r="B17" s="1" t="s">
        <v>67</v>
      </c>
      <c r="C17" s="1" t="s">
        <v>91</v>
      </c>
      <c r="D17" s="1" t="s">
        <v>62</v>
      </c>
      <c r="E17" s="1" t="s">
        <v>20</v>
      </c>
      <c r="F17" s="1" t="s">
        <v>92</v>
      </c>
      <c r="G17" s="1" t="s">
        <v>94</v>
      </c>
      <c r="H17" s="1" t="s">
        <v>95</v>
      </c>
    </row>
    <row r="18" spans="1:8" x14ac:dyDescent="0.2">
      <c r="A18" s="34">
        <v>0</v>
      </c>
      <c r="B18" s="35">
        <f>D6</f>
        <v>-600000</v>
      </c>
      <c r="C18" s="35">
        <f>E6</f>
        <v>-800000</v>
      </c>
      <c r="D18" s="35">
        <f>C18-B18</f>
        <v>-200000</v>
      </c>
      <c r="E18" s="36">
        <v>0</v>
      </c>
      <c r="F18" s="35">
        <f>NPV($E18,B$19:B$23)+$B$18</f>
        <v>-1500000</v>
      </c>
      <c r="G18" s="35">
        <f>NPV($E18,C$19:C$23)+$C$18</f>
        <v>-1320000</v>
      </c>
      <c r="H18" s="35">
        <f>NPV($E18,D$19:D$23)+$D$18</f>
        <v>180000</v>
      </c>
    </row>
    <row r="19" spans="1:8" x14ac:dyDescent="0.2">
      <c r="A19" s="37">
        <v>1</v>
      </c>
      <c r="B19" s="38">
        <f>$D$7</f>
        <v>-200000</v>
      </c>
      <c r="C19" s="38">
        <f>$E$7</f>
        <v>-150000</v>
      </c>
      <c r="D19" s="38">
        <f>C19-B19</f>
        <v>50000</v>
      </c>
      <c r="E19" s="39">
        <v>0.05</v>
      </c>
      <c r="F19" s="38">
        <f t="shared" ref="F19:F23" si="0">NPV($E19,B$19:B$23)+$B$18</f>
        <v>-1387542.7174793179</v>
      </c>
      <c r="G19" s="38">
        <f t="shared" ref="G19:G23" si="1">NPV($E19,C$19:C$23)+$C$18</f>
        <v>-1269210.4823068772</v>
      </c>
      <c r="H19" s="38">
        <f t="shared" ref="H19:H23" si="2">NPV($E19,D$19:D$23)+$D$18</f>
        <v>118332.23517244059</v>
      </c>
    </row>
    <row r="20" spans="1:8" x14ac:dyDescent="0.2">
      <c r="A20" s="37">
        <v>2</v>
      </c>
      <c r="B20" s="38">
        <f t="shared" ref="B20:B22" si="3">$D$7</f>
        <v>-200000</v>
      </c>
      <c r="C20" s="38">
        <f t="shared" ref="C20:C22" si="4">$E$7</f>
        <v>-150000</v>
      </c>
      <c r="D20" s="38">
        <f>C20-B20</f>
        <v>50000</v>
      </c>
      <c r="E20" s="39">
        <v>0.1</v>
      </c>
      <c r="F20" s="38">
        <f t="shared" si="0"/>
        <v>-1296065.221575774</v>
      </c>
      <c r="G20" s="38">
        <f t="shared" si="1"/>
        <v>-1225806.1111076614</v>
      </c>
      <c r="H20" s="38">
        <f t="shared" si="2"/>
        <v>70259.110468112514</v>
      </c>
    </row>
    <row r="21" spans="1:8" x14ac:dyDescent="0.2">
      <c r="A21" s="37">
        <v>3</v>
      </c>
      <c r="B21" s="38">
        <f t="shared" si="3"/>
        <v>-200000</v>
      </c>
      <c r="C21" s="38">
        <f t="shared" si="4"/>
        <v>-150000</v>
      </c>
      <c r="D21" s="38">
        <f>C21-B21</f>
        <v>50000</v>
      </c>
      <c r="E21" s="39">
        <v>0.15</v>
      </c>
      <c r="F21" s="38">
        <f t="shared" si="0"/>
        <v>-1220713.3460724517</v>
      </c>
      <c r="G21" s="38">
        <f t="shared" si="1"/>
        <v>-1188472.6155831036</v>
      </c>
      <c r="H21" s="38">
        <f t="shared" si="2"/>
        <v>32240.730489347829</v>
      </c>
    </row>
    <row r="22" spans="1:8" x14ac:dyDescent="0.2">
      <c r="A22" s="37">
        <v>4</v>
      </c>
      <c r="B22" s="38">
        <f t="shared" si="3"/>
        <v>-200000</v>
      </c>
      <c r="C22" s="38">
        <f t="shared" si="4"/>
        <v>-150000</v>
      </c>
      <c r="D22" s="38">
        <f>C22-B22</f>
        <v>50000</v>
      </c>
      <c r="E22" s="39">
        <v>0.2</v>
      </c>
      <c r="F22" s="38">
        <f t="shared" si="0"/>
        <v>-1157934.6707818932</v>
      </c>
      <c r="G22" s="38">
        <f t="shared" si="1"/>
        <v>-1156159.9794238685</v>
      </c>
      <c r="H22" s="38">
        <f t="shared" si="2"/>
        <v>1774.6913580247201</v>
      </c>
    </row>
    <row r="23" spans="1:8" x14ac:dyDescent="0.2">
      <c r="A23" s="40">
        <v>5</v>
      </c>
      <c r="B23" s="41">
        <f>$D$7+D8</f>
        <v>-100000</v>
      </c>
      <c r="C23" s="41">
        <f>$E$7+E8</f>
        <v>80000</v>
      </c>
      <c r="D23" s="41">
        <f>C23-B23</f>
        <v>180000</v>
      </c>
      <c r="E23" s="42">
        <v>0.25</v>
      </c>
      <c r="F23" s="41">
        <f t="shared" si="0"/>
        <v>-1105088</v>
      </c>
      <c r="G23" s="41">
        <f t="shared" si="1"/>
        <v>-1128025.6000000001</v>
      </c>
      <c r="H23" s="41">
        <f t="shared" si="2"/>
        <v>-22937.600000000006</v>
      </c>
    </row>
    <row r="24" spans="1:8" x14ac:dyDescent="0.2">
      <c r="B24" s="32"/>
      <c r="C24" s="44" t="s">
        <v>42</v>
      </c>
      <c r="D24" s="43">
        <f>IRR(D18:D23)</f>
        <v>0.20326830436765086</v>
      </c>
    </row>
    <row r="25" spans="1:8" x14ac:dyDescent="0.2">
      <c r="B25" s="32"/>
      <c r="C25" s="32"/>
    </row>
    <row r="27" spans="1:8" x14ac:dyDescent="0.2">
      <c r="B27" s="33" t="s">
        <v>84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abSelected="1" zoomScale="110" zoomScaleNormal="110" zoomScalePageLayoutView="110" workbookViewId="0">
      <selection activeCell="F25" sqref="F25"/>
    </sheetView>
  </sheetViews>
  <sheetFormatPr baseColWidth="10" defaultRowHeight="12.6" x14ac:dyDescent="0.2"/>
  <cols>
    <col min="2" max="2" width="16.90625" customWidth="1"/>
    <col min="3" max="3" width="22.36328125" customWidth="1"/>
    <col min="4" max="4" width="16.26953125" customWidth="1"/>
    <col min="5" max="5" width="14.90625" customWidth="1"/>
    <col min="8" max="8" width="14.36328125" customWidth="1"/>
  </cols>
  <sheetData>
    <row r="1" spans="1:8" x14ac:dyDescent="0.2">
      <c r="A1" t="s">
        <v>96</v>
      </c>
    </row>
    <row r="2" spans="1:8" x14ac:dyDescent="0.2">
      <c r="A2" t="s">
        <v>36</v>
      </c>
    </row>
    <row r="3" spans="1:8" x14ac:dyDescent="0.2">
      <c r="A3" t="s">
        <v>37</v>
      </c>
    </row>
    <row r="4" spans="1:8" x14ac:dyDescent="0.2">
      <c r="A4" t="s">
        <v>38</v>
      </c>
    </row>
    <row r="6" spans="1:8" x14ac:dyDescent="0.2">
      <c r="D6" s="1" t="s">
        <v>39</v>
      </c>
      <c r="E6" s="1" t="s">
        <v>39</v>
      </c>
    </row>
    <row r="7" spans="1:8" x14ac:dyDescent="0.2">
      <c r="D7" s="1" t="s">
        <v>40</v>
      </c>
      <c r="E7" s="1" t="s">
        <v>41</v>
      </c>
    </row>
    <row r="8" spans="1:8" x14ac:dyDescent="0.2">
      <c r="C8" t="s">
        <v>70</v>
      </c>
      <c r="D8" s="11">
        <v>-18000</v>
      </c>
      <c r="E8" s="11">
        <v>-35000</v>
      </c>
    </row>
    <row r="9" spans="1:8" x14ac:dyDescent="0.2">
      <c r="C9" t="s">
        <v>71</v>
      </c>
      <c r="D9" s="11">
        <v>-4000</v>
      </c>
      <c r="E9" s="11">
        <v>-3600</v>
      </c>
    </row>
    <row r="10" spans="1:8" x14ac:dyDescent="0.2">
      <c r="C10" t="s">
        <v>72</v>
      </c>
      <c r="D10" s="11">
        <v>1000</v>
      </c>
      <c r="E10" s="11">
        <v>2700</v>
      </c>
    </row>
    <row r="11" spans="1:8" x14ac:dyDescent="0.2">
      <c r="C11" t="s">
        <v>10</v>
      </c>
      <c r="D11" s="11">
        <v>3</v>
      </c>
      <c r="E11" s="11">
        <v>6</v>
      </c>
    </row>
    <row r="13" spans="1:8" x14ac:dyDescent="0.2">
      <c r="B13" s="10" t="s">
        <v>60</v>
      </c>
      <c r="C13" s="10" t="s">
        <v>60</v>
      </c>
      <c r="D13" s="1" t="s">
        <v>61</v>
      </c>
      <c r="E13" s="1" t="s">
        <v>19</v>
      </c>
      <c r="F13" s="1" t="s">
        <v>43</v>
      </c>
      <c r="G13" s="1" t="s">
        <v>93</v>
      </c>
      <c r="H13" s="1" t="s">
        <v>93</v>
      </c>
    </row>
    <row r="14" spans="1:8" x14ac:dyDescent="0.2">
      <c r="A14" t="s">
        <v>15</v>
      </c>
      <c r="B14" s="1" t="str">
        <f>D7</f>
        <v>P</v>
      </c>
      <c r="C14" s="1" t="str">
        <f>E7</f>
        <v>Q</v>
      </c>
      <c r="D14" s="1" t="s">
        <v>62</v>
      </c>
      <c r="E14" s="1" t="s">
        <v>20</v>
      </c>
      <c r="F14" s="1" t="str">
        <f>B14</f>
        <v>P</v>
      </c>
      <c r="G14" s="1" t="str">
        <f>C14</f>
        <v>Q</v>
      </c>
      <c r="H14" s="1" t="s">
        <v>95</v>
      </c>
    </row>
    <row r="15" spans="1:8" x14ac:dyDescent="0.2">
      <c r="A15" s="34">
        <v>0</v>
      </c>
      <c r="B15" s="35">
        <f>D8</f>
        <v>-18000</v>
      </c>
      <c r="C15" s="35">
        <f>E8</f>
        <v>-35000</v>
      </c>
      <c r="D15" s="35">
        <f>C15-B15</f>
        <v>-17000</v>
      </c>
      <c r="E15" s="36">
        <v>0</v>
      </c>
      <c r="F15" s="35">
        <f>NPV(E15,$B$16:$B$21)+$B$15</f>
        <v>-58000</v>
      </c>
      <c r="G15" s="35">
        <f>NPV(E15,$C$16:$C$21)+$C$15</f>
        <v>-53900</v>
      </c>
      <c r="H15" s="38">
        <f t="shared" ref="H15:H21" si="0">NPV($E15,D$16:D$21)+$D$15</f>
        <v>4100</v>
      </c>
    </row>
    <row r="16" spans="1:8" x14ac:dyDescent="0.2">
      <c r="A16" s="37">
        <v>1</v>
      </c>
      <c r="B16" s="38">
        <f>$D$9</f>
        <v>-4000</v>
      </c>
      <c r="C16" s="38">
        <f>$E$9</f>
        <v>-3600</v>
      </c>
      <c r="D16" s="38">
        <f>C16-B16</f>
        <v>400</v>
      </c>
      <c r="E16" s="39">
        <v>0.04</v>
      </c>
      <c r="F16" s="35">
        <f t="shared" ref="F16:F21" si="1">NPV(E16,$B$16:$B$21)+$B$15</f>
        <v>-53291.170998660804</v>
      </c>
      <c r="G16" s="35">
        <f t="shared" ref="G16:G22" si="2">NPV(E16,$C$16:$C$21)+$C$15</f>
        <v>-51737.843464815465</v>
      </c>
      <c r="H16" s="38">
        <f t="shared" si="0"/>
        <v>1553.327533845335</v>
      </c>
    </row>
    <row r="17" spans="1:8" x14ac:dyDescent="0.2">
      <c r="A17" s="37">
        <v>2</v>
      </c>
      <c r="B17" s="38">
        <f t="shared" ref="B17:B20" si="3">$D$9</f>
        <v>-4000</v>
      </c>
      <c r="C17" s="38">
        <f t="shared" ref="C17:C20" si="4">$E$9</f>
        <v>-3600</v>
      </c>
      <c r="D17" s="38">
        <f t="shared" ref="D17:D20" si="5">C17-B17</f>
        <v>400</v>
      </c>
      <c r="E17" s="39">
        <v>0.08</v>
      </c>
      <c r="F17" s="35">
        <f t="shared" si="1"/>
        <v>-49356.497126304537</v>
      </c>
      <c r="G17" s="35">
        <f t="shared" si="2"/>
        <v>-49940.908797675896</v>
      </c>
      <c r="H17" s="38">
        <f t="shared" si="0"/>
        <v>-584.41167137136654</v>
      </c>
    </row>
    <row r="18" spans="1:8" x14ac:dyDescent="0.2">
      <c r="A18" s="37">
        <v>3</v>
      </c>
      <c r="B18" s="38">
        <f>$D$9+D8+D10</f>
        <v>-21000</v>
      </c>
      <c r="C18" s="38">
        <f t="shared" si="4"/>
        <v>-3600</v>
      </c>
      <c r="D18" s="38">
        <f t="shared" si="5"/>
        <v>17400</v>
      </c>
      <c r="E18" s="39">
        <v>0.12</v>
      </c>
      <c r="F18" s="35">
        <f t="shared" si="1"/>
        <v>-46039.262385739967</v>
      </c>
      <c r="G18" s="35">
        <f t="shared" si="2"/>
        <v>-48433.162337501599</v>
      </c>
      <c r="H18" s="38">
        <f t="shared" si="0"/>
        <v>-2393.8999517616394</v>
      </c>
    </row>
    <row r="19" spans="1:8" x14ac:dyDescent="0.2">
      <c r="A19" s="37">
        <v>4</v>
      </c>
      <c r="B19" s="38">
        <f>$D$9</f>
        <v>-4000</v>
      </c>
      <c r="C19" s="38">
        <f>$E$9</f>
        <v>-3600</v>
      </c>
      <c r="D19" s="38">
        <f t="shared" si="5"/>
        <v>400</v>
      </c>
      <c r="E19" s="39">
        <v>0.16</v>
      </c>
      <c r="F19" s="35">
        <f t="shared" si="1"/>
        <v>-43219.681828850153</v>
      </c>
      <c r="G19" s="35">
        <f t="shared" si="2"/>
        <v>-47156.855182381121</v>
      </c>
      <c r="H19" s="38">
        <f t="shared" si="0"/>
        <v>-3937.1733535309704</v>
      </c>
    </row>
    <row r="20" spans="1:8" x14ac:dyDescent="0.2">
      <c r="A20" s="37">
        <v>5</v>
      </c>
      <c r="B20" s="38">
        <f t="shared" si="3"/>
        <v>-4000</v>
      </c>
      <c r="C20" s="38">
        <f t="shared" si="4"/>
        <v>-3600</v>
      </c>
      <c r="D20" s="38">
        <f t="shared" si="5"/>
        <v>400</v>
      </c>
      <c r="E20" s="39">
        <v>0.2</v>
      </c>
      <c r="F20" s="35">
        <f t="shared" si="1"/>
        <v>-40805.105452674899</v>
      </c>
      <c r="G20" s="35">
        <f t="shared" si="2"/>
        <v>-46067.611882716054</v>
      </c>
      <c r="H20" s="38">
        <f t="shared" si="0"/>
        <v>-5262.5064300411505</v>
      </c>
    </row>
    <row r="21" spans="1:8" x14ac:dyDescent="0.2">
      <c r="A21" s="40">
        <v>6</v>
      </c>
      <c r="B21" s="41">
        <f>$D$9+D10</f>
        <v>-3000</v>
      </c>
      <c r="C21" s="41">
        <f>$E$9+E10</f>
        <v>-900</v>
      </c>
      <c r="D21" s="41">
        <f>C21-B21</f>
        <v>2100</v>
      </c>
      <c r="E21" s="42">
        <v>0.24</v>
      </c>
      <c r="F21" s="35">
        <f t="shared" si="1"/>
        <v>-38723.081767139171</v>
      </c>
      <c r="G21" s="35">
        <f t="shared" si="2"/>
        <v>-45130.962096257492</v>
      </c>
      <c r="H21" s="41">
        <f t="shared" si="0"/>
        <v>-6407.8803291183212</v>
      </c>
    </row>
    <row r="22" spans="1:8" x14ac:dyDescent="0.2">
      <c r="C22" s="52" t="s">
        <v>42</v>
      </c>
      <c r="D22" s="43">
        <f>IRR(D15:D21)</f>
        <v>6.8372254084229755E-2</v>
      </c>
      <c r="G22" s="35"/>
    </row>
    <row r="23" spans="1:8" x14ac:dyDescent="0.2">
      <c r="B23" s="11">
        <f>SUM(B15:B21)</f>
        <v>-58000</v>
      </c>
      <c r="C23" s="11">
        <f>SUM(C15:C21)</f>
        <v>-53900</v>
      </c>
    </row>
    <row r="25" spans="1:8" x14ac:dyDescent="0.2">
      <c r="B25" s="53" t="s">
        <v>102</v>
      </c>
    </row>
    <row r="27" spans="1:8" x14ac:dyDescent="0.2">
      <c r="B27" s="49"/>
      <c r="C27" s="49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8.3</vt:lpstr>
      <vt:lpstr>Ejemplo 8.4</vt:lpstr>
      <vt:lpstr>Ejercicio 8.13</vt:lpstr>
      <vt:lpstr>Ejercicio 8.14</vt:lpstr>
      <vt:lpstr>Ejercicio 8.17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2011-05-10T20:58:32Z</dcterms:created>
  <dcterms:modified xsi:type="dcterms:W3CDTF">2023-09-29T02:06:47Z</dcterms:modified>
</cp:coreProperties>
</file>