
<file path=[Content_Types].xml><?xml version="1.0" encoding="utf-8"?>
<Types xmlns="http://schemas.openxmlformats.org/package/2006/content-types"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 Pat\Desktop\U\Semestre_10\Ing_economica\Repaso4\"/>
    </mc:Choice>
  </mc:AlternateContent>
  <xr:revisionPtr revIDLastSave="0" documentId="13_ncr:1_{24905600-997B-45D0-A7A2-CE8BB51E97E9}" xr6:coauthVersionLast="47" xr6:coauthVersionMax="47" xr10:uidLastSave="{00000000-0000-0000-0000-000000000000}"/>
  <bookViews>
    <workbookView xWindow="-108" yWindow="-108" windowWidth="23256" windowHeight="12576" activeTab="2" xr2:uid="{E6916B60-7023-6843-8FF6-FBF2B6B9FAE8}"/>
  </bookViews>
  <sheets>
    <sheet name="PROBLEMA 1" sheetId="1" r:id="rId1"/>
    <sheet name="PROBLEMA 2" sheetId="2" r:id="rId2"/>
    <sheet name="PROBLEMA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3" i="3" l="1"/>
  <c r="I24" i="3"/>
  <c r="I25" i="3"/>
  <c r="I26" i="3"/>
  <c r="I27" i="3"/>
  <c r="I28" i="3"/>
  <c r="I22" i="3"/>
  <c r="H23" i="3"/>
  <c r="H24" i="3"/>
  <c r="H25" i="3"/>
  <c r="H26" i="3"/>
  <c r="H27" i="3"/>
  <c r="H28" i="3"/>
  <c r="H22" i="3"/>
  <c r="G23" i="3"/>
  <c r="G24" i="3"/>
  <c r="G25" i="3"/>
  <c r="G26" i="3"/>
  <c r="G27" i="3"/>
  <c r="G28" i="3"/>
  <c r="G22" i="3"/>
  <c r="F23" i="3"/>
  <c r="F24" i="3"/>
  <c r="F25" i="3"/>
  <c r="F26" i="3"/>
  <c r="F27" i="3"/>
  <c r="F28" i="3"/>
  <c r="F22" i="3"/>
  <c r="E23" i="3"/>
  <c r="E24" i="3"/>
  <c r="E25" i="3"/>
  <c r="E26" i="3"/>
  <c r="E27" i="3"/>
  <c r="E28" i="3"/>
  <c r="E22" i="3"/>
  <c r="D23" i="3"/>
  <c r="D24" i="3"/>
  <c r="D25" i="3"/>
  <c r="D26" i="3"/>
  <c r="D27" i="3"/>
  <c r="D28" i="3"/>
  <c r="D22" i="3"/>
  <c r="H32" i="3"/>
  <c r="H33" i="3"/>
  <c r="H34" i="3"/>
  <c r="H35" i="3"/>
  <c r="H36" i="3"/>
  <c r="H37" i="3"/>
  <c r="G32" i="3"/>
  <c r="G33" i="3"/>
  <c r="G34" i="3"/>
  <c r="G35" i="3"/>
  <c r="G36" i="3"/>
  <c r="G37" i="3"/>
  <c r="H31" i="3"/>
  <c r="G31" i="3"/>
  <c r="F32" i="3"/>
  <c r="F33" i="3"/>
  <c r="F34" i="3"/>
  <c r="F35" i="3"/>
  <c r="F36" i="3"/>
  <c r="F37" i="3"/>
  <c r="F31" i="3"/>
  <c r="E32" i="3"/>
  <c r="E33" i="3"/>
  <c r="E34" i="3"/>
  <c r="E35" i="3"/>
  <c r="E36" i="3"/>
  <c r="E37" i="3"/>
  <c r="E31" i="3"/>
  <c r="D32" i="3"/>
  <c r="D33" i="3"/>
  <c r="D34" i="3"/>
  <c r="D35" i="3"/>
  <c r="D36" i="3"/>
  <c r="D37" i="3"/>
  <c r="D31" i="3"/>
  <c r="C23" i="3"/>
  <c r="C24" i="3"/>
  <c r="C25" i="3"/>
  <c r="C26" i="3"/>
  <c r="C27" i="3"/>
  <c r="C28" i="3"/>
  <c r="C22" i="3"/>
  <c r="B26" i="2" l="1"/>
  <c r="B23" i="2"/>
  <c r="B17" i="2"/>
  <c r="B20" i="2" s="1"/>
  <c r="B18" i="2"/>
  <c r="B15" i="2"/>
  <c r="G27" i="1" l="1"/>
  <c r="G26" i="1"/>
  <c r="G25" i="1"/>
  <c r="F27" i="1"/>
  <c r="F26" i="1"/>
  <c r="F25" i="1"/>
  <c r="D26" i="1"/>
  <c r="E26" i="1"/>
  <c r="E25" i="1"/>
  <c r="C27" i="1"/>
  <c r="D27" i="1" s="1"/>
  <c r="E27" i="1" s="1"/>
  <c r="C25" i="1"/>
  <c r="F23" i="1"/>
  <c r="F22" i="1"/>
  <c r="E22" i="1"/>
  <c r="D22" i="1"/>
  <c r="F21" i="1"/>
  <c r="E21" i="1"/>
  <c r="D21" i="1"/>
  <c r="C26" i="1"/>
  <c r="D25" i="1"/>
</calcChain>
</file>

<file path=xl/sharedStrings.xml><?xml version="1.0" encoding="utf-8"?>
<sst xmlns="http://schemas.openxmlformats.org/spreadsheetml/2006/main" count="49" uniqueCount="45">
  <si>
    <t>COA</t>
  </si>
  <si>
    <t>n (años)</t>
  </si>
  <si>
    <t>Tasa</t>
  </si>
  <si>
    <t>Retador</t>
  </si>
  <si>
    <t>Defensor ( 2años  e incremento 1 año)</t>
    <phoneticPr fontId="0" type="noConversion"/>
  </si>
  <si>
    <t>Defensor (1 año incremento 2 años)</t>
    <phoneticPr fontId="0" type="noConversion"/>
  </si>
  <si>
    <t>Retador (3 años)</t>
    <phoneticPr fontId="0" type="noConversion"/>
  </si>
  <si>
    <t>DEFENSOR</t>
  </si>
  <si>
    <t>DEN. SEGU</t>
  </si>
  <si>
    <t>DENFE. SEGUI</t>
  </si>
  <si>
    <t>VP</t>
  </si>
  <si>
    <t>VA</t>
  </si>
  <si>
    <t>VA TOTAL</t>
    <phoneticPr fontId="0" type="noConversion"/>
  </si>
  <si>
    <t>VAD</t>
  </si>
  <si>
    <t>anual</t>
  </si>
  <si>
    <t>if=i+f+i*f</t>
  </si>
  <si>
    <t>P=</t>
  </si>
  <si>
    <t>n=</t>
  </si>
  <si>
    <t>i=</t>
  </si>
  <si>
    <t>f=</t>
  </si>
  <si>
    <t>a)</t>
  </si>
  <si>
    <t>b)</t>
  </si>
  <si>
    <t>vf=</t>
  </si>
  <si>
    <t>VA(f)</t>
  </si>
  <si>
    <t>c)</t>
  </si>
  <si>
    <t>VF(f)</t>
  </si>
  <si>
    <t>d)</t>
  </si>
  <si>
    <t>P</t>
    <phoneticPr fontId="0" type="noConversion"/>
  </si>
  <si>
    <t>COA</t>
    <phoneticPr fontId="0" type="noConversion"/>
  </si>
  <si>
    <t>VU (años)</t>
    <phoneticPr fontId="0" type="noConversion"/>
  </si>
  <si>
    <t>IA</t>
    <phoneticPr fontId="0" type="noConversion"/>
  </si>
  <si>
    <t>TMAR</t>
    <phoneticPr fontId="0" type="noConversion"/>
  </si>
  <si>
    <t>Sensi VP?</t>
    <phoneticPr fontId="0" type="noConversion"/>
  </si>
  <si>
    <t>S</t>
  </si>
  <si>
    <t>P</t>
  </si>
  <si>
    <t>VU</t>
  </si>
  <si>
    <t>IA</t>
  </si>
  <si>
    <t>TMAR</t>
  </si>
  <si>
    <t>VP Sensi P</t>
  </si>
  <si>
    <t>VP Sensi COA</t>
  </si>
  <si>
    <t>VP Sensi VU</t>
  </si>
  <si>
    <t>VP Sensi IA</t>
  </si>
  <si>
    <t>VP Sensi TMAR</t>
  </si>
  <si>
    <t>VP Sensi S</t>
  </si>
  <si>
    <t>Más sensible es P y el menos sensible es 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</si>
</sst>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$-409]* #,##0.00_ ;_-[$$-409]* \-#,##0.00\ ;_-[$$-409]* &quot;-&quot;??_ ;_-@_ "/>
    <numFmt numFmtId="165" formatCode="_-[$$-409]* #,##0_ ;_-[$$-409]* \-#,##0\ ;_-[$$-409]* &quot;-&quot;??_ ;_-@_ "/>
    <numFmt numFmtId="170" formatCode="_-[$$-409]* #,##0_ ;_-[$$-409]* \-#,##0\ ;_-[$$-409]* &quot;-&quot;_ ;_-@_ "/>
    <numFmt numFmtId="171" formatCode="_-[$$-540A]* #,##0.00_ ;_-[$$-540A]* \-#,##0.00\ ;_-[$$-540A]* &quot;-&quot;??_ ;_-@_ "/>
  </numFmts>
  <fonts count="4" x14ac:knownFonts="1"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0" fontId="0" fillId="0" borderId="0" xfId="0" applyNumberFormat="1"/>
    <xf numFmtId="164" fontId="0" fillId="0" borderId="0" xfId="0" applyNumberFormat="1"/>
    <xf numFmtId="164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/>
    <xf numFmtId="164" fontId="0" fillId="3" borderId="0" xfId="0" applyNumberFormat="1" applyFill="1"/>
    <xf numFmtId="9" fontId="0" fillId="0" borderId="0" xfId="0" applyNumberFormat="1"/>
    <xf numFmtId="0" fontId="0" fillId="0" borderId="0" xfId="0" applyNumberFormat="1"/>
    <xf numFmtId="10" fontId="0" fillId="3" borderId="0" xfId="0" applyNumberFormat="1" applyFill="1"/>
    <xf numFmtId="0" fontId="3" fillId="0" borderId="0" xfId="0" applyFont="1"/>
    <xf numFmtId="0" fontId="0" fillId="0" borderId="0" xfId="0" quotePrefix="1"/>
    <xf numFmtId="170" fontId="0" fillId="4" borderId="0" xfId="0" applyNumberFormat="1" applyFill="1"/>
    <xf numFmtId="170" fontId="0" fillId="0" borderId="0" xfId="0" applyNumberFormat="1"/>
    <xf numFmtId="0" fontId="0" fillId="5" borderId="0" xfId="0" applyFill="1"/>
    <xf numFmtId="170" fontId="0" fillId="6" borderId="0" xfId="0" applyNumberFormat="1" applyFill="1"/>
    <xf numFmtId="171" fontId="0" fillId="0" borderId="0" xfId="0" applyNumberFormat="1"/>
    <xf numFmtId="9" fontId="0" fillId="7" borderId="0" xfId="0" applyNumberFormat="1" applyFill="1"/>
    <xf numFmtId="164" fontId="0" fillId="8" borderId="0" xfId="0" applyNumberFormat="1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'PROBLEMA 3'!$C$21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'PROBLEMA 3'!$B$22:$B$28</c:f>
              <c:numCache>
                <c:formatCode>0%</c:formatCode>
                <c:ptCount val="7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</c:numCache>
            </c:numRef>
          </c:cat>
          <c:val>
            <c:numRef>
              <c:f>'PROBLEMA 3'!$C$22:$C$28</c:f>
              <c:numCache>
                <c:formatCode>_-[$$-409]* #,##0_ ;_-[$$-409]* \-#,##0\ ;_-[$$-409]* "-"_ ;_-@_ </c:formatCode>
                <c:ptCount val="7"/>
                <c:pt idx="0">
                  <c:v>-200200</c:v>
                </c:pt>
                <c:pt idx="1">
                  <c:v>-228800</c:v>
                </c:pt>
                <c:pt idx="2">
                  <c:v>-257400</c:v>
                </c:pt>
                <c:pt idx="3">
                  <c:v>-286000</c:v>
                </c:pt>
                <c:pt idx="4">
                  <c:v>-314600</c:v>
                </c:pt>
                <c:pt idx="5">
                  <c:v>-343200</c:v>
                </c:pt>
                <c:pt idx="6">
                  <c:v>-371800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4-473F-852A-8CA720F655C4}"/>
            </c:ext>
          </c:extLst>
        </c:ser>
        <c:ser>
          <c:idx val="1"/>
          <c:order val="1"/>
          <c:tx>
            <c:strRef>
              <c:f>'PROBLEMA 3'!$D$21</c:f>
              <c:strCache>
                <c:ptCount val="1"/>
                <c:pt idx="0">
                  <c:v>VP Sensi 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'PROBLEMA 3'!$B$22:$B$28</c:f>
              <c:numCache>
                <c:formatCode>0%</c:formatCode>
                <c:ptCount val="7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</c:numCache>
            </c:numRef>
          </c:cat>
          <c:val>
            <c:numRef>
              <c:f>'PROBLEMA 3'!$D$22:$D$28</c:f>
              <c:numCache>
                <c:formatCode>_-[$$-409]* #,##0.00_ ;_-[$$-409]* \-#,##0.00\ ;_-[$$-409]* "-"??_ ;_-@_ </c:formatCode>
                <c:ptCount val="7"/>
                <c:pt idx="0">
                  <c:v>94349.368556645582</c:v>
                </c:pt>
                <c:pt idx="1">
                  <c:v>283564.68072921142</c:v>
                </c:pt>
                <c:pt idx="2">
                  <c:v>762958.47276379599</c:v>
                </c:pt>
                <c:pt idx="3">
                  <c:v>226292.93729083403</c:v>
                </c:pt>
                <c:pt idx="4">
                  <c:v>342853.92066022079</c:v>
                </c:pt>
                <c:pt idx="5">
                  <c:v>169092.09981879074</c:v>
                </c:pt>
                <c:pt idx="6">
                  <c:v>140492.09981879074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4-473F-852A-8CA720F655C4}"/>
            </c:ext>
          </c:extLst>
        </c:ser>
        <c:ser>
          <c:idx val="2"/>
          <c:order val="2"/>
          <c:tx>
            <c:strRef>
              <c:f>'PROBLEMA 3'!$E$21</c:f>
              <c:strCache>
                <c:ptCount val="1"/>
                <c:pt idx="0">
                  <c:v>VP Sensi COA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'PROBLEMA 3'!$B$22:$B$28</c:f>
              <c:numCache>
                <c:formatCode>0%</c:formatCode>
                <c:ptCount val="7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</c:numCache>
            </c:numRef>
          </c:cat>
          <c:val>
            <c:numRef>
              <c:f>'PROBLEMA 3'!$E$22:$E$28</c:f>
              <c:numCache>
                <c:formatCode>_-[$$-409]* #,##0.00_ ;_-[$$-409]* \-#,##0.00\ ;_-[$$-409]* "-"??_ ;_-@_ </c:formatCode>
                <c:ptCount val="7"/>
                <c:pt idx="0">
                  <c:v>73872.18793528917</c:v>
                </c:pt>
                <c:pt idx="1">
                  <c:v>52097.914809074602</c:v>
                </c:pt>
                <c:pt idx="2">
                  <c:v>30323.64168286015</c:v>
                </c:pt>
                <c:pt idx="3">
                  <c:v>8549.3685566455824</c:v>
                </c:pt>
                <c:pt idx="4">
                  <c:v>-13224.904569568927</c:v>
                </c:pt>
                <c:pt idx="5">
                  <c:v>-34999.177695783408</c:v>
                </c:pt>
                <c:pt idx="6">
                  <c:v>-56773.450821997918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54-473F-852A-8CA720F655C4}"/>
            </c:ext>
          </c:extLst>
        </c:ser>
        <c:ser>
          <c:idx val="3"/>
          <c:order val="3"/>
          <c:tx>
            <c:strRef>
              <c:f>'PROBLEMA 3'!$F$21</c:f>
              <c:strCache>
                <c:ptCount val="1"/>
                <c:pt idx="0">
                  <c:v>VP Sensi VU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'PROBLEMA 3'!$B$22:$B$28</c:f>
              <c:numCache>
                <c:formatCode>0%</c:formatCode>
                <c:ptCount val="7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</c:numCache>
            </c:numRef>
          </c:cat>
          <c:val>
            <c:numRef>
              <c:f>'PROBLEMA 3'!$F$22:$F$28</c:f>
              <c:numCache>
                <c:formatCode>_-[$$-409]* #,##0.00_ ;_-[$$-409]* \-#,##0.00\ ;_-[$$-409]* "-"??_ ;_-@_ </c:formatCode>
                <c:ptCount val="7"/>
                <c:pt idx="0">
                  <c:v>-29221.696073657309</c:v>
                </c:pt>
                <c:pt idx="1">
                  <c:v>-14287.585873182979</c:v>
                </c:pt>
                <c:pt idx="2">
                  <c:v>-1834.6383135747164</c:v>
                </c:pt>
                <c:pt idx="3">
                  <c:v>8549.3685566455824</c:v>
                </c:pt>
                <c:pt idx="4">
                  <c:v>17208.169869720004</c:v>
                </c:pt>
                <c:pt idx="5">
                  <c:v>24428.392382699589</c:v>
                </c:pt>
                <c:pt idx="6">
                  <c:v>30449.04249950283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54-473F-852A-8CA720F655C4}"/>
            </c:ext>
          </c:extLst>
        </c:ser>
        <c:ser>
          <c:idx val="4"/>
          <c:order val="4"/>
          <c:tx>
            <c:strRef>
              <c:f>'PROBLEMA 3'!$G$21</c:f>
              <c:strCache>
                <c:ptCount val="1"/>
                <c:pt idx="0">
                  <c:v>VP Sensi 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'PROBLEMA 3'!$B$22:$B$28</c:f>
              <c:numCache>
                <c:formatCode>0%</c:formatCode>
                <c:ptCount val="7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</c:numCache>
            </c:numRef>
          </c:cat>
          <c:val>
            <c:numRef>
              <c:f>'PROBLEMA 3'!$G$22:$G$28</c:f>
              <c:numCache>
                <c:formatCode>_-[$$-409]* #,##0.00_ ;_-[$$-409]* \-#,##0.00\ ;_-[$$-409]* "-"??_ ;_-@_ </c:formatCode>
                <c:ptCount val="7"/>
                <c:pt idx="0">
                  <c:v>-143870.54332685599</c:v>
                </c:pt>
                <c:pt idx="1">
                  <c:v>-93063.906032355444</c:v>
                </c:pt>
                <c:pt idx="2">
                  <c:v>-42257.268737854902</c:v>
                </c:pt>
                <c:pt idx="3">
                  <c:v>8549.3685566455824</c:v>
                </c:pt>
                <c:pt idx="4">
                  <c:v>59356.005851146183</c:v>
                </c:pt>
                <c:pt idx="5">
                  <c:v>110162.64314564667</c:v>
                </c:pt>
                <c:pt idx="6">
                  <c:v>160969.28044014715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54-473F-852A-8CA720F655C4}"/>
            </c:ext>
          </c:extLst>
        </c:ser>
        <c:ser>
          <c:idx val="5"/>
          <c:order val="5"/>
          <c:tx>
            <c:strRef>
              <c:f>'PROBLEMA 3'!$H$21</c:f>
              <c:strCache>
                <c:ptCount val="1"/>
                <c:pt idx="0">
                  <c:v>VP Sensi TMAR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'PROBLEMA 3'!$B$22:$B$28</c:f>
              <c:numCache>
                <c:formatCode>0%</c:formatCode>
                <c:ptCount val="7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</c:numCache>
            </c:numRef>
          </c:cat>
          <c:val>
            <c:numRef>
              <c:f>'PROBLEMA 3'!$H$22:$H$28</c:f>
              <c:numCache>
                <c:formatCode>_-[$$-409]* #,##0.00_ ;_-[$$-409]* \-#,##0.00\ ;_-[$$-409]* "-"??_ ;_-@_ </c:formatCode>
                <c:ptCount val="7"/>
                <c:pt idx="0">
                  <c:v>81098.41115876456</c:v>
                </c:pt>
                <c:pt idx="1">
                  <c:v>53983.046553790104</c:v>
                </c:pt>
                <c:pt idx="2">
                  <c:v>29942.768721081491</c:v>
                </c:pt>
                <c:pt idx="3">
                  <c:v>8549.3685566455824</c:v>
                </c:pt>
                <c:pt idx="4">
                  <c:v>-10557.438433754956</c:v>
                </c:pt>
                <c:pt idx="5">
                  <c:v>-27681.864092833741</c:v>
                </c:pt>
                <c:pt idx="6">
                  <c:v>-43081.668748443597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54-473F-852A-8CA720F655C4}"/>
            </c:ext>
          </c:extLst>
        </c:ser>
        <c:ser>
          <c:idx val="6"/>
          <c:order val="6"/>
          <c:tx>
            <c:strRef>
              <c:f>'PROBLEMA 3'!$I$21</c:f>
              <c:strCache>
                <c:ptCount val="1"/>
                <c:pt idx="0">
                  <c:v>VP Sensi 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'PROBLEMA 3'!$B$22:$B$28</c:f>
              <c:numCache>
                <c:formatCode>0%</c:formatCode>
                <c:ptCount val="7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</c:numCache>
            </c:numRef>
          </c:cat>
          <c:val>
            <c:numRef>
              <c:f>'PROBLEMA 3'!$I$22:$I$28</c:f>
              <c:numCache>
                <c:formatCode>_-[$$-409]* #,##0.00_ ;_-[$$-409]* \-#,##0.00\ ;_-[$$-409]* "-"??_ ;_-@_ </c:formatCode>
                <c:ptCount val="7"/>
                <c:pt idx="0">
                  <c:v>7281.6504945099587</c:v>
                </c:pt>
                <c:pt idx="1">
                  <c:v>7704.2231818885193</c:v>
                </c:pt>
                <c:pt idx="2">
                  <c:v>8126.79586926708</c:v>
                </c:pt>
                <c:pt idx="3">
                  <c:v>8549.3685566455824</c:v>
                </c:pt>
                <c:pt idx="4">
                  <c:v>8971.9412440241431</c:v>
                </c:pt>
                <c:pt idx="5">
                  <c:v>9394.5139314027037</c:v>
                </c:pt>
                <c:pt idx="6">
                  <c:v>9817.0866187812644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54-473F-852A-8CA720F65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57200"/>
        <c:axId val="99379408"/>
      </c:lineChart>
      <c:catAx>
        <c:axId val="10475720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9379408"/>
        <c:crosses val="autoZero"/>
        <c:auto val="1"/>
        <c:lblAlgn val="ctr"/>
        <c:lblOffset val="100"/>
        <c:noMultiLvlLbl val="0"/>
      </c:catAx>
      <c:valAx>
        <c:axId val="993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475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822960</xdr:colOff>
          <xdr:row>9</xdr:row>
          <xdr:rowOff>342900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845820</xdr:colOff>
          <xdr:row>8</xdr:row>
          <xdr:rowOff>68580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868680</xdr:colOff>
          <xdr:row>9</xdr:row>
          <xdr:rowOff>38100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9</xdr:col>
      <xdr:colOff>468630</xdr:colOff>
      <xdr:row>16</xdr:row>
      <xdr:rowOff>156210</xdr:rowOff>
    </xdr:from>
    <xdr:to>
      <xdr:col>17</xdr:col>
      <xdr:colOff>198120</xdr:colOff>
      <xdr:row>33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936FBD2-85BC-997C-DA12-B111164BD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.doc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1.docx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2.doc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B8516-F58D-624F-AD5A-8F09326900FF}">
  <dimension ref="A8:I27"/>
  <sheetViews>
    <sheetView topLeftCell="A8" workbookViewId="0">
      <selection activeCell="J19" sqref="J19"/>
    </sheetView>
  </sheetViews>
  <sheetFormatPr baseColWidth="10" defaultRowHeight="15.6" x14ac:dyDescent="0.3"/>
  <cols>
    <col min="1" max="1" width="33.296875" bestFit="1" customWidth="1"/>
    <col min="2" max="2" width="12.59765625" bestFit="1" customWidth="1"/>
    <col min="4" max="5" width="12.59765625" bestFit="1" customWidth="1"/>
    <col min="6" max="6" width="13.8984375" bestFit="1" customWidth="1"/>
    <col min="7" max="7" width="12.59765625" bestFit="1" customWidth="1"/>
  </cols>
  <sheetData>
    <row r="8" spans="1:9" ht="36.6" x14ac:dyDescent="0.7">
      <c r="I8" s="1"/>
    </row>
    <row r="9" spans="1:9" ht="36.6" x14ac:dyDescent="0.7">
      <c r="I9" s="1"/>
    </row>
    <row r="10" spans="1:9" ht="36.6" x14ac:dyDescent="0.7">
      <c r="I10" s="1"/>
    </row>
    <row r="11" spans="1:9" x14ac:dyDescent="0.3">
      <c r="A11" t="s">
        <v>2</v>
      </c>
      <c r="B11" s="2">
        <v>6.25E-2</v>
      </c>
    </row>
    <row r="13" spans="1:9" x14ac:dyDescent="0.3">
      <c r="A13" t="s">
        <v>13</v>
      </c>
      <c r="B13" s="3">
        <v>-70000</v>
      </c>
    </row>
    <row r="14" spans="1:9" x14ac:dyDescent="0.3">
      <c r="A14" t="s">
        <v>1</v>
      </c>
      <c r="B14">
        <v>2</v>
      </c>
    </row>
    <row r="16" spans="1:9" x14ac:dyDescent="0.3">
      <c r="A16" t="s">
        <v>3</v>
      </c>
    </row>
    <row r="17" spans="1:7" x14ac:dyDescent="0.3">
      <c r="A17">
        <v>1</v>
      </c>
      <c r="B17" s="3">
        <v>-90000</v>
      </c>
    </row>
    <row r="18" spans="1:7" x14ac:dyDescent="0.3">
      <c r="A18">
        <v>2</v>
      </c>
      <c r="B18" s="3">
        <v>-65000</v>
      </c>
    </row>
    <row r="19" spans="1:7" x14ac:dyDescent="0.3">
      <c r="A19">
        <v>3</v>
      </c>
      <c r="B19" s="3">
        <v>-110000</v>
      </c>
    </row>
    <row r="20" spans="1:7" x14ac:dyDescent="0.3">
      <c r="F20" t="s">
        <v>12</v>
      </c>
    </row>
    <row r="21" spans="1:7" x14ac:dyDescent="0.3">
      <c r="A21" t="s">
        <v>4</v>
      </c>
      <c r="D21" s="3">
        <f>PV(B11,B14,-B13)</f>
        <v>-127889.27335640139</v>
      </c>
      <c r="E21" s="3">
        <f>PV(B11,A19,,-B17)</f>
        <v>-75033.584368003256</v>
      </c>
      <c r="F21" s="3">
        <f>PMT(B11,3,-SUM(D21:E21))</f>
        <v>-76266.829865361084</v>
      </c>
    </row>
    <row r="22" spans="1:7" x14ac:dyDescent="0.3">
      <c r="A22" t="s">
        <v>5</v>
      </c>
      <c r="D22" s="3">
        <f>PV(B11,1,,-B13)</f>
        <v>-65882.352941176476</v>
      </c>
      <c r="E22" s="3">
        <f>PV(B11,1,,PV(B11,2,B18))</f>
        <v>-111768.77671483818</v>
      </c>
      <c r="F22" s="4">
        <f>PMT(B11,3,-SUM(D22:E22))</f>
        <v>-66768.665850673206</v>
      </c>
    </row>
    <row r="23" spans="1:7" x14ac:dyDescent="0.3">
      <c r="A23" t="s">
        <v>6</v>
      </c>
      <c r="D23" s="3"/>
      <c r="E23" s="3"/>
      <c r="F23" s="3">
        <f>B19</f>
        <v>-110000</v>
      </c>
    </row>
    <row r="24" spans="1:7" x14ac:dyDescent="0.3">
      <c r="A24" t="s">
        <v>7</v>
      </c>
      <c r="B24" t="s">
        <v>8</v>
      </c>
      <c r="C24" t="s">
        <v>7</v>
      </c>
      <c r="E24" t="s">
        <v>9</v>
      </c>
      <c r="F24" s="5" t="s">
        <v>10</v>
      </c>
      <c r="G24" s="5" t="s">
        <v>11</v>
      </c>
    </row>
    <row r="25" spans="1:7" x14ac:dyDescent="0.3">
      <c r="A25">
        <v>2</v>
      </c>
      <c r="B25">
        <v>1</v>
      </c>
      <c r="C25" s="6">
        <f>B13</f>
        <v>-70000</v>
      </c>
      <c r="D25" s="6">
        <f>C25</f>
        <v>-70000</v>
      </c>
      <c r="E25" s="6">
        <f>B17</f>
        <v>-90000</v>
      </c>
      <c r="F25" s="3">
        <f>NPV(B11,C25:E25)</f>
        <v>-202922.85772440466</v>
      </c>
      <c r="G25" s="3">
        <f>PMT(B11,3,-F25)</f>
        <v>-76266.829865361084</v>
      </c>
    </row>
    <row r="26" spans="1:7" x14ac:dyDescent="0.3">
      <c r="A26">
        <v>1</v>
      </c>
      <c r="B26">
        <v>2</v>
      </c>
      <c r="C26" s="6">
        <f>C25</f>
        <v>-70000</v>
      </c>
      <c r="D26" s="6">
        <f>B18</f>
        <v>-65000</v>
      </c>
      <c r="E26" s="6">
        <f>B18</f>
        <v>-65000</v>
      </c>
      <c r="F26" s="7">
        <f>NPV(B11,C26:E26)</f>
        <v>-177651.12965601467</v>
      </c>
      <c r="G26" s="7">
        <f>PMT(B11,3,-F26)</f>
        <v>-66768.665850673206</v>
      </c>
    </row>
    <row r="27" spans="1:7" x14ac:dyDescent="0.3">
      <c r="A27">
        <v>0</v>
      </c>
      <c r="B27">
        <v>3</v>
      </c>
      <c r="C27" s="6">
        <f>B19</f>
        <v>-110000</v>
      </c>
      <c r="D27" s="6">
        <f>C27</f>
        <v>-110000</v>
      </c>
      <c r="E27" s="6">
        <f>D27</f>
        <v>-110000</v>
      </c>
      <c r="F27" s="3">
        <f>NPV(B11,C27:E27)</f>
        <v>-292676.57235904742</v>
      </c>
      <c r="G27" s="3">
        <f>PMT(B11,3,-F27)</f>
        <v>-110000</v>
      </c>
    </row>
  </sheetData>
  <pageMargins left="0.7" right="0.7" top="0.75" bottom="0.75" header="0.3" footer="0.3"/>
  <pageSetup orientation="portrait" horizontalDpi="0" verticalDpi="0"/>
  <ignoredErrors>
    <ignoredError sqref="D26" formula="1"/>
  </ignoredErrors>
  <drawing r:id="rId1"/>
  <legacyDrawing r:id="rId2"/>
  <oleObjects>
    <mc:AlternateContent xmlns:mc="http://schemas.openxmlformats.org/markup-compatibility/2006">
      <mc:Choice Requires="x14">
        <oleObject progId="Word.Document.12" shapeId="1026" r:id="rId3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822960</xdr:colOff>
                <xdr:row>9</xdr:row>
                <xdr:rowOff>342900</xdr:rowOff>
              </to>
            </anchor>
          </objectPr>
        </oleObject>
      </mc:Choice>
      <mc:Fallback>
        <oleObject progId="Word.Document.12" shapeId="1026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26D4C-E0B5-C54B-BC08-E48DF84C85FF}">
  <dimension ref="A10:C28"/>
  <sheetViews>
    <sheetView topLeftCell="A5" workbookViewId="0">
      <selection activeCell="B23" sqref="B23"/>
    </sheetView>
  </sheetViews>
  <sheetFormatPr baseColWidth="10" defaultRowHeight="15.6" x14ac:dyDescent="0.3"/>
  <cols>
    <col min="2" max="2" width="13.3984375" bestFit="1" customWidth="1"/>
  </cols>
  <sheetData>
    <row r="10" spans="1:3" x14ac:dyDescent="0.3">
      <c r="A10" t="s">
        <v>16</v>
      </c>
      <c r="B10" s="3">
        <v>225000</v>
      </c>
    </row>
    <row r="11" spans="1:3" x14ac:dyDescent="0.3">
      <c r="A11" t="s">
        <v>18</v>
      </c>
      <c r="B11" s="2">
        <v>2.5000000000000001E-3</v>
      </c>
    </row>
    <row r="12" spans="1:3" x14ac:dyDescent="0.3">
      <c r="A12" t="s">
        <v>19</v>
      </c>
      <c r="B12" s="2">
        <v>0.02</v>
      </c>
      <c r="C12" t="s">
        <v>14</v>
      </c>
    </row>
    <row r="13" spans="1:3" x14ac:dyDescent="0.3">
      <c r="B13" s="9"/>
    </row>
    <row r="14" spans="1:3" x14ac:dyDescent="0.3">
      <c r="A14" t="s">
        <v>20</v>
      </c>
    </row>
    <row r="15" spans="1:3" x14ac:dyDescent="0.3">
      <c r="A15" t="s">
        <v>15</v>
      </c>
      <c r="B15" s="10">
        <f>B11+B12+B11*B12</f>
        <v>2.2550000000000001E-2</v>
      </c>
    </row>
    <row r="17" spans="1:3" x14ac:dyDescent="0.3">
      <c r="A17" s="11" t="s">
        <v>18</v>
      </c>
      <c r="B17" s="2">
        <f>B15</f>
        <v>2.2550000000000001E-2</v>
      </c>
    </row>
    <row r="18" spans="1:3" x14ac:dyDescent="0.3">
      <c r="A18" s="11" t="s">
        <v>16</v>
      </c>
      <c r="B18" s="3">
        <f>B10</f>
        <v>225000</v>
      </c>
    </row>
    <row r="19" spans="1:3" x14ac:dyDescent="0.3">
      <c r="A19" s="11" t="s">
        <v>17</v>
      </c>
      <c r="B19">
        <v>15</v>
      </c>
    </row>
    <row r="20" spans="1:3" x14ac:dyDescent="0.3">
      <c r="A20" s="11" t="s">
        <v>22</v>
      </c>
      <c r="B20" s="7">
        <f>-FV(B17,B19,,B18)</f>
        <v>314377.03519863554</v>
      </c>
      <c r="C20" s="12"/>
    </row>
    <row r="22" spans="1:3" x14ac:dyDescent="0.3">
      <c r="A22" s="11" t="s">
        <v>21</v>
      </c>
    </row>
    <row r="23" spans="1:3" x14ac:dyDescent="0.3">
      <c r="A23" t="s">
        <v>23</v>
      </c>
      <c r="B23" s="7">
        <f>-PV(B12,B19,,B20)</f>
        <v>233586.76792270542</v>
      </c>
    </row>
    <row r="25" spans="1:3" x14ac:dyDescent="0.3">
      <c r="A25" t="s">
        <v>24</v>
      </c>
    </row>
    <row r="26" spans="1:3" x14ac:dyDescent="0.3">
      <c r="A26" t="s">
        <v>25</v>
      </c>
      <c r="B26" s="7">
        <f>-FV(B12,B19,,B10)</f>
        <v>302820.3761229291</v>
      </c>
    </row>
    <row r="28" spans="1:3" x14ac:dyDescent="0.3">
      <c r="A28" t="s">
        <v>26</v>
      </c>
    </row>
  </sheetData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Word.Document.12" shapeId="2049" r:id="rId3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6</xdr:col>
                <xdr:colOff>845820</xdr:colOff>
                <xdr:row>8</xdr:row>
                <xdr:rowOff>68580</xdr:rowOff>
              </to>
            </anchor>
          </objectPr>
        </oleObject>
      </mc:Choice>
      <mc:Fallback>
        <oleObject progId="Word.Document.12" shapeId="2049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DCA2A-C7AE-FC49-9CCD-4EDB359B8773}">
  <dimension ref="A11:J37"/>
  <sheetViews>
    <sheetView tabSelected="1" topLeftCell="C16" workbookViewId="0">
      <selection activeCell="J37" sqref="J37"/>
    </sheetView>
  </sheetViews>
  <sheetFormatPr baseColWidth="10" defaultRowHeight="15.6" x14ac:dyDescent="0.3"/>
  <cols>
    <col min="4" max="4" width="12" bestFit="1" customWidth="1"/>
    <col min="5" max="5" width="11.8984375" bestFit="1" customWidth="1"/>
    <col min="6" max="6" width="11.59765625" bestFit="1" customWidth="1"/>
    <col min="7" max="7" width="12.59765625" bestFit="1" customWidth="1"/>
    <col min="8" max="8" width="13.296875" bestFit="1" customWidth="1"/>
    <col min="9" max="9" width="10" bestFit="1" customWidth="1"/>
  </cols>
  <sheetData>
    <row r="11" spans="1:3" x14ac:dyDescent="0.3">
      <c r="A11" t="s">
        <v>27</v>
      </c>
      <c r="B11" s="13">
        <v>-286000</v>
      </c>
      <c r="C11" s="3"/>
    </row>
    <row r="12" spans="1:3" x14ac:dyDescent="0.3">
      <c r="A12" t="s">
        <v>28</v>
      </c>
      <c r="B12" s="14">
        <v>-39000</v>
      </c>
      <c r="C12" s="3"/>
    </row>
    <row r="13" spans="1:3" x14ac:dyDescent="0.3">
      <c r="A13" t="s">
        <v>29</v>
      </c>
      <c r="B13" s="15">
        <v>13</v>
      </c>
    </row>
    <row r="14" spans="1:3" x14ac:dyDescent="0.3">
      <c r="A14" t="s">
        <v>30</v>
      </c>
      <c r="B14" s="16">
        <v>91000</v>
      </c>
      <c r="C14" s="3"/>
    </row>
    <row r="15" spans="1:3" x14ac:dyDescent="0.3">
      <c r="A15" t="s">
        <v>31</v>
      </c>
      <c r="B15" s="18">
        <v>0.15</v>
      </c>
      <c r="C15" s="17"/>
    </row>
    <row r="16" spans="1:3" x14ac:dyDescent="0.3">
      <c r="A16" t="s">
        <v>33</v>
      </c>
      <c r="B16" s="19">
        <v>26000</v>
      </c>
      <c r="C16" s="3"/>
    </row>
    <row r="17" spans="1:9" x14ac:dyDescent="0.3">
      <c r="A17" t="s">
        <v>32</v>
      </c>
      <c r="B17" s="3"/>
      <c r="C17" s="7"/>
    </row>
    <row r="21" spans="1:9" x14ac:dyDescent="0.3">
      <c r="C21" s="23" t="s">
        <v>34</v>
      </c>
      <c r="D21" s="23" t="s">
        <v>38</v>
      </c>
      <c r="E21" t="s">
        <v>39</v>
      </c>
      <c r="F21" s="15" t="s">
        <v>40</v>
      </c>
      <c r="G21" s="22" t="s">
        <v>41</v>
      </c>
      <c r="H21" s="21" t="s">
        <v>42</v>
      </c>
      <c r="I21" s="20" t="s">
        <v>43</v>
      </c>
    </row>
    <row r="22" spans="1:9" x14ac:dyDescent="0.3">
      <c r="B22" s="8">
        <v>-0.3</v>
      </c>
      <c r="C22" s="14">
        <f>$B$11*(1+B22)</f>
        <v>-200200</v>
      </c>
      <c r="D22" s="3">
        <f>-PV($B$15,$B$13,B12+$B$14,$B$16)+C22</f>
        <v>94349.368556645582</v>
      </c>
      <c r="E22" s="3">
        <f>-PV($B$15,$B$13,D31+$B$14,$B$16)+$B$11</f>
        <v>73872.18793528917</v>
      </c>
      <c r="F22" s="3">
        <f>-PV($B$15,E31,$B$12+$B$14,$B$16)+$B$11</f>
        <v>-29221.696073657309</v>
      </c>
      <c r="G22" s="3">
        <f>-PV($B$15,$B$13,$B$12+F31,$B$16)+$B$11</f>
        <v>-143870.54332685599</v>
      </c>
      <c r="H22" s="3">
        <f>-PV(G31,$B$13,$B$12+$B$14,$B$16)+$B$11</f>
        <v>81098.41115876456</v>
      </c>
      <c r="I22" s="3">
        <f>-PV($B$15,$B$13,$B$12+$B$14,H31)+$B$11</f>
        <v>7281.6504945099587</v>
      </c>
    </row>
    <row r="23" spans="1:9" x14ac:dyDescent="0.3">
      <c r="B23" s="8">
        <v>-0.2</v>
      </c>
      <c r="C23" s="14">
        <f t="shared" ref="C23:C28" si="0">$B$11*(1+B23)</f>
        <v>-228800</v>
      </c>
      <c r="D23" s="3">
        <f t="shared" ref="D23:D28" si="1">-PV($B$15,$B$13,B13+$B$14,$B$16)+C23</f>
        <v>283564.68072921142</v>
      </c>
      <c r="E23" s="3">
        <f t="shared" ref="E23:E28" si="2">-PV($B$15,$B$13,D32+$B$14,$B$16)+$B$11</f>
        <v>52097.914809074602</v>
      </c>
      <c r="F23" s="3">
        <f t="shared" ref="F23:F28" si="3">-PV($B$15,E32,$B$12+$B$14,$B$16)+$B$11</f>
        <v>-14287.585873182979</v>
      </c>
      <c r="G23" s="3">
        <f t="shared" ref="G23:G28" si="4">-PV($B$15,$B$13,$B$12+F32,$B$16)+$B$11</f>
        <v>-93063.906032355444</v>
      </c>
      <c r="H23" s="3">
        <f t="shared" ref="H23:H28" si="5">-PV(G32,$B$13,$B$12+$B$14,$B$16)+$B$11</f>
        <v>53983.046553790104</v>
      </c>
      <c r="I23" s="3">
        <f t="shared" ref="I23:I28" si="6">-PV($B$15,$B$13,$B$12+$B$14,H32)+$B$11</f>
        <v>7704.2231818885193</v>
      </c>
    </row>
    <row r="24" spans="1:9" x14ac:dyDescent="0.3">
      <c r="B24" s="8">
        <v>-0.1</v>
      </c>
      <c r="C24" s="14">
        <f t="shared" si="0"/>
        <v>-257400</v>
      </c>
      <c r="D24" s="3">
        <f t="shared" si="1"/>
        <v>762958.47276379599</v>
      </c>
      <c r="E24" s="3">
        <f t="shared" si="2"/>
        <v>30323.64168286015</v>
      </c>
      <c r="F24" s="3">
        <f t="shared" si="3"/>
        <v>-1834.6383135747164</v>
      </c>
      <c r="G24" s="3">
        <f t="shared" si="4"/>
        <v>-42257.268737854902</v>
      </c>
      <c r="H24" s="3">
        <f t="shared" si="5"/>
        <v>29942.768721081491</v>
      </c>
      <c r="I24" s="3">
        <f t="shared" si="6"/>
        <v>8126.79586926708</v>
      </c>
    </row>
    <row r="25" spans="1:9" x14ac:dyDescent="0.3">
      <c r="B25" s="8">
        <v>0</v>
      </c>
      <c r="C25" s="14">
        <f t="shared" si="0"/>
        <v>-286000</v>
      </c>
      <c r="D25" s="3">
        <f t="shared" si="1"/>
        <v>226292.93729083403</v>
      </c>
      <c r="E25" s="3">
        <f t="shared" si="2"/>
        <v>8549.3685566455824</v>
      </c>
      <c r="F25" s="3">
        <f t="shared" si="3"/>
        <v>8549.3685566455824</v>
      </c>
      <c r="G25" s="3">
        <f t="shared" si="4"/>
        <v>8549.3685566455824</v>
      </c>
      <c r="H25" s="3">
        <f t="shared" si="5"/>
        <v>8549.3685566455824</v>
      </c>
      <c r="I25" s="3">
        <f t="shared" si="6"/>
        <v>8549.3685566455824</v>
      </c>
    </row>
    <row r="26" spans="1:9" x14ac:dyDescent="0.3">
      <c r="B26" s="8">
        <v>0.1</v>
      </c>
      <c r="C26" s="14">
        <f t="shared" si="0"/>
        <v>-314600</v>
      </c>
      <c r="D26" s="3">
        <f t="shared" si="1"/>
        <v>342853.92066022079</v>
      </c>
      <c r="E26" s="3">
        <f t="shared" si="2"/>
        <v>-13224.904569568927</v>
      </c>
      <c r="F26" s="3">
        <f t="shared" si="3"/>
        <v>17208.169869720004</v>
      </c>
      <c r="G26" s="3">
        <f t="shared" si="4"/>
        <v>59356.005851146183</v>
      </c>
      <c r="H26" s="3">
        <f t="shared" si="5"/>
        <v>-10557.438433754956</v>
      </c>
      <c r="I26" s="3">
        <f t="shared" si="6"/>
        <v>8971.9412440241431</v>
      </c>
    </row>
    <row r="27" spans="1:9" x14ac:dyDescent="0.3">
      <c r="B27" s="8">
        <v>0.2</v>
      </c>
      <c r="C27" s="14">
        <f t="shared" si="0"/>
        <v>-343200</v>
      </c>
      <c r="D27" s="3">
        <f t="shared" si="1"/>
        <v>169092.09981879074</v>
      </c>
      <c r="E27" s="3">
        <f t="shared" si="2"/>
        <v>-34999.177695783408</v>
      </c>
      <c r="F27" s="3">
        <f t="shared" si="3"/>
        <v>24428.392382699589</v>
      </c>
      <c r="G27" s="3">
        <f t="shared" si="4"/>
        <v>110162.64314564667</v>
      </c>
      <c r="H27" s="3">
        <f t="shared" si="5"/>
        <v>-27681.864092833741</v>
      </c>
      <c r="I27" s="3">
        <f t="shared" si="6"/>
        <v>9394.5139314027037</v>
      </c>
    </row>
    <row r="28" spans="1:9" x14ac:dyDescent="0.3">
      <c r="B28" s="8">
        <v>0.3</v>
      </c>
      <c r="C28" s="14">
        <f t="shared" si="0"/>
        <v>-371800</v>
      </c>
      <c r="D28" s="3">
        <f t="shared" si="1"/>
        <v>140492.09981879074</v>
      </c>
      <c r="E28" s="3">
        <f t="shared" si="2"/>
        <v>-56773.450821997918</v>
      </c>
      <c r="F28" s="3">
        <f t="shared" si="3"/>
        <v>30449.04249950283</v>
      </c>
      <c r="G28" s="3">
        <f t="shared" si="4"/>
        <v>160969.28044014715</v>
      </c>
      <c r="H28" s="3">
        <f t="shared" si="5"/>
        <v>-43081.668748443597</v>
      </c>
      <c r="I28" s="3">
        <f t="shared" si="6"/>
        <v>9817.0866187812644</v>
      </c>
    </row>
    <row r="30" spans="1:9" x14ac:dyDescent="0.3">
      <c r="D30" t="s">
        <v>0</v>
      </c>
      <c r="E30" s="15" t="s">
        <v>35</v>
      </c>
      <c r="F30" s="22" t="s">
        <v>36</v>
      </c>
      <c r="G30" s="21" t="s">
        <v>37</v>
      </c>
      <c r="H30" s="20" t="s">
        <v>33</v>
      </c>
      <c r="I30" s="24"/>
    </row>
    <row r="31" spans="1:9" x14ac:dyDescent="0.3">
      <c r="D31" s="14">
        <f>$B$12*(1+B22)</f>
        <v>-27300</v>
      </c>
      <c r="E31">
        <f>$B$13*(1+B22)</f>
        <v>9.1</v>
      </c>
      <c r="F31" s="14">
        <f>$B$14*(1+B22)</f>
        <v>63699.999999999993</v>
      </c>
      <c r="G31" s="2">
        <f>$B$15*(1+B22)</f>
        <v>0.105</v>
      </c>
      <c r="H31" s="3">
        <f>$B$16*(1+B22)</f>
        <v>18200</v>
      </c>
    </row>
    <row r="32" spans="1:9" x14ac:dyDescent="0.3">
      <c r="D32" s="14">
        <f>$B$12*(1+B23)</f>
        <v>-31200</v>
      </c>
      <c r="E32">
        <f>$B$13*(1+B23)</f>
        <v>10.4</v>
      </c>
      <c r="F32" s="14">
        <f>$B$14*(1+B23)</f>
        <v>72800</v>
      </c>
      <c r="G32" s="2">
        <f>$B$15*(1+B23)</f>
        <v>0.12</v>
      </c>
      <c r="H32" s="3">
        <f>$B$16*(1+B23)</f>
        <v>20800</v>
      </c>
    </row>
    <row r="33" spans="4:10" x14ac:dyDescent="0.3">
      <c r="D33" s="14">
        <f>$B$12*(1+B24)</f>
        <v>-35100</v>
      </c>
      <c r="E33">
        <f>$B$13*(1+B24)</f>
        <v>11.700000000000001</v>
      </c>
      <c r="F33" s="14">
        <f>$B$14*(1+B24)</f>
        <v>81900</v>
      </c>
      <c r="G33" s="2">
        <f>$B$15*(1+B24)</f>
        <v>0.13500000000000001</v>
      </c>
      <c r="H33" s="3">
        <f>$B$16*(1+B24)</f>
        <v>23400</v>
      </c>
    </row>
    <row r="34" spans="4:10" x14ac:dyDescent="0.3">
      <c r="D34" s="14">
        <f>$B$12*(1+B25)</f>
        <v>-39000</v>
      </c>
      <c r="E34">
        <f>$B$13*(1+B25)</f>
        <v>13</v>
      </c>
      <c r="F34" s="14">
        <f>$B$14*(1+B25)</f>
        <v>91000</v>
      </c>
      <c r="G34" s="2">
        <f>$B$15*(1+B25)</f>
        <v>0.15</v>
      </c>
      <c r="H34" s="3">
        <f>$B$16*(1+B25)</f>
        <v>26000</v>
      </c>
    </row>
    <row r="35" spans="4:10" x14ac:dyDescent="0.3">
      <c r="D35" s="14">
        <f>$B$12*(1+B26)</f>
        <v>-42900</v>
      </c>
      <c r="E35">
        <f>$B$13*(1+B26)</f>
        <v>14.3</v>
      </c>
      <c r="F35" s="14">
        <f>$B$14*(1+B26)</f>
        <v>100100.00000000001</v>
      </c>
      <c r="G35" s="2">
        <f>$B$15*(1+B26)</f>
        <v>0.16500000000000001</v>
      </c>
      <c r="H35" s="3">
        <f>$B$16*(1+B26)</f>
        <v>28600.000000000004</v>
      </c>
    </row>
    <row r="36" spans="4:10" x14ac:dyDescent="0.3">
      <c r="D36" s="14">
        <f>$B$12*(1+B27)</f>
        <v>-46800</v>
      </c>
      <c r="E36">
        <f>$B$13*(1+B27)</f>
        <v>15.6</v>
      </c>
      <c r="F36" s="14">
        <f>$B$14*(1+B27)</f>
        <v>109200</v>
      </c>
      <c r="G36" s="2">
        <f>$B$15*(1+B27)</f>
        <v>0.18</v>
      </c>
      <c r="H36" s="3">
        <f>$B$16*(1+B27)</f>
        <v>31200</v>
      </c>
      <c r="J36" t="s">
        <v>44</v>
      </c>
    </row>
    <row r="37" spans="4:10" x14ac:dyDescent="0.3">
      <c r="D37" s="14">
        <f>$B$12*(1+B28)</f>
        <v>-50700</v>
      </c>
      <c r="E37">
        <f>$B$13*(1+B28)</f>
        <v>16.900000000000002</v>
      </c>
      <c r="F37" s="14">
        <f>$B$14*(1+B28)</f>
        <v>118300</v>
      </c>
      <c r="G37" s="2">
        <f>$B$15*(1+B28)</f>
        <v>0.19500000000000001</v>
      </c>
      <c r="H37" s="3">
        <f>$B$16*(1+B28)</f>
        <v>33800</v>
      </c>
    </row>
  </sheetData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Word.Document.12" shapeId="3073" r:id="rId3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6</xdr:col>
                <xdr:colOff>868680</xdr:colOff>
                <xdr:row>9</xdr:row>
                <xdr:rowOff>38100</xdr:rowOff>
              </to>
            </anchor>
          </objectPr>
        </oleObject>
      </mc:Choice>
      <mc:Fallback>
        <oleObject progId="Word.Document.12" shapeId="3073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PROBLEMA 1</vt:lpstr>
      <vt:lpstr>PROBLEMA 2</vt:lpstr>
      <vt:lpstr>PROBLEMA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Cristhofer Patzán</cp:lastModifiedBy>
  <dcterms:created xsi:type="dcterms:W3CDTF">2019-05-22T20:36:08Z</dcterms:created>
  <dcterms:modified xsi:type="dcterms:W3CDTF">2023-11-16T04:55:04Z</dcterms:modified>
</cp:coreProperties>
</file>