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8_{E754F577-7BE2-4270-881F-8ACC240EEF4D}" xr6:coauthVersionLast="45" xr6:coauthVersionMax="45"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ProjectSchedule!$C$3</definedName>
    <definedName name="_xlnm.Print_Titles" localSheetId="0">ProjectSchedule!$3:$5</definedName>
    <definedName name="Project_Start">ProjectSchedule!$C$2</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6" i="11" l="1"/>
  <c r="F25" i="11"/>
  <c r="D20" i="11"/>
  <c r="C20" i="11"/>
  <c r="F22" i="11"/>
  <c r="F23" i="11"/>
  <c r="F24" i="11"/>
  <c r="C15" i="11"/>
  <c r="C2" i="11" l="1"/>
  <c r="C8" i="11" s="1"/>
  <c r="D14" i="11"/>
  <c r="D17" i="11"/>
  <c r="C19" i="11" s="1"/>
  <c r="D19" i="11" s="1"/>
  <c r="D8" i="11" l="1"/>
  <c r="C10" i="11" s="1"/>
  <c r="F6" i="11"/>
  <c r="D10" i="11" l="1"/>
  <c r="C11" i="11" s="1"/>
  <c r="G4" i="11"/>
  <c r="G3" i="11" s="1"/>
  <c r="F21" i="11"/>
  <c r="F20" i="11"/>
  <c r="F18" i="11"/>
  <c r="F16" i="11"/>
  <c r="F13" i="11"/>
  <c r="F7" i="11"/>
  <c r="F10" i="11" l="1"/>
  <c r="D11" i="11"/>
  <c r="F17" i="11"/>
  <c r="F8" i="11"/>
  <c r="D15" i="11"/>
  <c r="G5" i="11"/>
  <c r="F19" i="11" l="1"/>
  <c r="F9" i="11"/>
  <c r="F14" i="11"/>
  <c r="D12" i="11"/>
  <c r="H4" i="11"/>
  <c r="I4" i="11" s="1"/>
  <c r="J4" i="11" s="1"/>
  <c r="K4" i="11" s="1"/>
  <c r="L4" i="11" s="1"/>
  <c r="M4" i="11" s="1"/>
  <c r="N4" i="11" s="1"/>
  <c r="N3" i="11" s="1"/>
  <c r="F15" i="11" l="1"/>
  <c r="F11" i="11"/>
  <c r="F12" i="11"/>
  <c r="O4" i="11"/>
  <c r="P4" i="11" s="1"/>
  <c r="Q4" i="11" s="1"/>
  <c r="R4" i="11" s="1"/>
  <c r="S4" i="11" s="1"/>
  <c r="T4" i="11" s="1"/>
  <c r="U4" i="11" s="1"/>
  <c r="H5" i="11"/>
  <c r="U3" i="11" l="1"/>
  <c r="V4" i="11"/>
  <c r="W4" i="11" s="1"/>
  <c r="X4" i="11" s="1"/>
  <c r="Y4" i="11" s="1"/>
  <c r="Z4" i="11" s="1"/>
  <c r="AA4" i="11" s="1"/>
  <c r="AB4" i="11" s="1"/>
  <c r="I5" i="11"/>
  <c r="AC4" i="11" l="1"/>
  <c r="AD4" i="11" s="1"/>
  <c r="AE4" i="11" s="1"/>
  <c r="AF4" i="11" s="1"/>
  <c r="AG4" i="11" s="1"/>
  <c r="AH4" i="11" s="1"/>
  <c r="AB3" i="11"/>
  <c r="J5" i="11"/>
  <c r="AI4" i="11" l="1"/>
  <c r="AK3" i="11" s="1"/>
  <c r="K5" i="11"/>
  <c r="AJ4" i="11" l="1"/>
  <c r="AK4" i="11" s="1"/>
  <c r="AM3" i="11" s="1"/>
  <c r="AI3" i="11"/>
  <c r="L5" i="11"/>
  <c r="AL4" i="11" l="1"/>
  <c r="AM4" i="11" s="1"/>
  <c r="AO3" i="11" s="1"/>
  <c r="AK5" i="11"/>
  <c r="M5" i="11"/>
  <c r="AN4" i="11" l="1"/>
  <c r="AM5" i="11"/>
  <c r="AL5" i="11"/>
  <c r="N5" i="11"/>
  <c r="O5" i="11"/>
  <c r="AN5" i="11" l="1"/>
  <c r="AO4" i="11"/>
  <c r="P5" i="11"/>
  <c r="AP4" i="11" l="1"/>
  <c r="AP5" i="11" s="1"/>
  <c r="AO5" i="11"/>
  <c r="Q5" i="11"/>
  <c r="R5" i="11" l="1"/>
  <c r="S5" i="11" l="1"/>
  <c r="T5" i="11" l="1"/>
  <c r="U5" i="11" l="1"/>
  <c r="V5" i="11" l="1"/>
  <c r="W5" i="11" l="1"/>
  <c r="X5" i="11" l="1"/>
  <c r="Y5" i="11" l="1"/>
  <c r="Z5" i="11" l="1"/>
  <c r="AA5" i="11" l="1"/>
  <c r="AB5" i="11" l="1"/>
  <c r="AC5" i="11" l="1"/>
  <c r="AD5" i="11" l="1"/>
  <c r="AE5" i="11" l="1"/>
  <c r="AF5" i="11" l="1"/>
  <c r="AG5" i="11" l="1"/>
  <c r="AH5" i="11" l="1"/>
  <c r="AI5" i="11" l="1"/>
  <c r="AJ5" i="11" l="1"/>
</calcChain>
</file>

<file path=xl/sharedStrings.xml><?xml version="1.0" encoding="utf-8"?>
<sst xmlns="http://schemas.openxmlformats.org/spreadsheetml/2006/main" count="53" uniqueCount="52">
  <si>
    <t>Project Management Templates</t>
  </si>
  <si>
    <t>START</t>
  </si>
  <si>
    <t>END</t>
  </si>
  <si>
    <t>DAYS</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</si>
  <si>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</si>
  <si>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</si>
  <si>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</si>
  <si>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</si>
  <si>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</si>
  <si>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</si>
  <si>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</si>
  <si>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</si>
  <si>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</si>
  <si>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</si>
  <si>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</si>
  <si>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</si>
  <si>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</si>
  <si>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</si>
  <si>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Sample phase title block</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</si>
  <si>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</si>
  <si>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</si>
  <si>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</si>
  <si>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</si>
  <si>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</si>
  <si>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</si>
  <si>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</si>
  <si>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</si>
  <si>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</si>
  <si>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</si>
  <si>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</si>
  <si>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Project Kafkaesque</t>
  </si>
  <si>
    <t>Build the publisher API</t>
  </si>
  <si>
    <t>Add message retention functionality</t>
  </si>
  <si>
    <t>Build a pull based subscriber API</t>
  </si>
  <si>
    <t>Add message received guarantee functionality</t>
  </si>
  <si>
    <t>Build the discover API(Keeps track of available topics)</t>
  </si>
  <si>
    <t>Implement Leader Election Algorithm</t>
  </si>
  <si>
    <t>Implement topic partitioning</t>
  </si>
  <si>
    <t>TASK= Message Broker</t>
  </si>
  <si>
    <t>Implement topics/messages/publisher/subscriber replication</t>
  </si>
  <si>
    <t>Script to evaluate the message throughput with Kafka</t>
  </si>
  <si>
    <t>Script to evaluate the CPU/memory/disk usage with Kafka</t>
  </si>
  <si>
    <t xml:space="preserve">      Merge final code into master branch</t>
  </si>
  <si>
    <t>Remove extraneous output from github repository</t>
  </si>
  <si>
    <t xml:space="preserve">Script to check for runtime errors </t>
  </si>
  <si>
    <t>Phase 6: Documentation</t>
  </si>
  <si>
    <t xml:space="preserve">Phase 5: Troubleshooting </t>
  </si>
  <si>
    <t>Phase 4: Evaluation</t>
  </si>
  <si>
    <t>Phase 3: Scalability</t>
  </si>
  <si>
    <t>Phase 2: Fault Tolerance</t>
  </si>
  <si>
    <t>Phase 1: Broker</t>
  </si>
  <si>
    <t>Generate Project Report and prepare presenatation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</si>
</sst>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s>
  <fills count="18">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7"/>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7">
    <xf numFmtId="0" fontId="0" fillId="0" borderId="0"/>
    <xf numFmtId="0" fontId="2" fillId="0" borderId="0" applyNumberFormat="0" applyFill="0" applyBorder="0" applyAlignment="0" applyProtection="0">
      <alignment vertical="top"/>
      <protection locked="0"/>
    </xf>
    <xf numFmtId="0" fontId="18"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6" fillId="13" borderId="0" applyNumberFormat="0" applyBorder="0" applyAlignment="0" applyProtection="0"/>
    <xf numFmtId="0" fontId="6" fillId="14" borderId="0" applyNumberFormat="0" applyBorder="0" applyAlignment="0" applyProtection="0"/>
    <xf numFmtId="0" fontId="18"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cellStyleXfs>
  <cellXfs count="70">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12" borderId="1" xfId="0" applyFont="1" applyFill="1" applyBorder="1" applyAlignment="1">
      <alignment horizontal="left" vertical="center" indent="1"/>
    </xf>
    <xf numFmtId="0" fontId="5" fillId="12" borderId="1" xfId="0" applyFont="1" applyFill="1" applyBorder="1" applyAlignment="1">
      <alignment horizontal="center" vertical="center" wrapText="1"/>
    </xf>
    <xf numFmtId="167" fontId="8" fillId="6" borderId="0" xfId="0" applyNumberFormat="1" applyFont="1" applyFill="1" applyAlignment="1">
      <alignment horizontal="center" vertical="center"/>
    </xf>
    <xf numFmtId="167" fontId="8" fillId="6" borderId="6" xfId="0" applyNumberFormat="1" applyFont="1" applyFill="1" applyBorder="1" applyAlignment="1">
      <alignment horizontal="center" vertical="center"/>
    </xf>
    <xf numFmtId="167" fontId="8" fillId="6" borderId="7" xfId="0" applyNumberFormat="1" applyFont="1" applyFill="1" applyBorder="1" applyAlignment="1">
      <alignment horizontal="center" vertical="center"/>
    </xf>
    <xf numFmtId="0" fontId="9" fillId="11" borderId="8" xfId="0" applyFont="1" applyFill="1" applyBorder="1" applyAlignment="1">
      <alignment horizontal="center" vertical="center" shrinkToFit="1"/>
    </xf>
    <xf numFmtId="0" fontId="11" fillId="0" borderId="0" xfId="0" applyFont="1"/>
    <xf numFmtId="0" fontId="3" fillId="0" borderId="2" xfId="0" applyFont="1" applyBorder="1" applyAlignment="1">
      <alignment horizontal="center" vertical="center"/>
    </xf>
    <xf numFmtId="0" fontId="4" fillId="7" borderId="2" xfId="0" applyFont="1" applyFill="1" applyBorder="1" applyAlignment="1">
      <alignment horizontal="left" vertical="center" indent="1"/>
    </xf>
    <xf numFmtId="164" fontId="0" fillId="7" borderId="2" xfId="0" applyNumberFormat="1" applyFill="1" applyBorder="1" applyAlignment="1">
      <alignment horizontal="center" vertical="center"/>
    </xf>
    <xf numFmtId="164" fontId="3" fillId="7" borderId="2" xfId="0" applyNumberFormat="1" applyFont="1" applyFill="1" applyBorder="1" applyAlignment="1">
      <alignment horizontal="center" vertical="center"/>
    </xf>
    <xf numFmtId="0" fontId="4" fillId="8" borderId="2" xfId="0" applyFont="1" applyFill="1" applyBorder="1" applyAlignment="1">
      <alignment horizontal="left" vertical="center" indent="1"/>
    </xf>
    <xf numFmtId="164" fontId="0" fillId="8" borderId="2" xfId="0" applyNumberFormat="1" applyFill="1" applyBorder="1" applyAlignment="1">
      <alignment horizontal="center" vertical="center"/>
    </xf>
    <xf numFmtId="164" fontId="3" fillId="8" borderId="2" xfId="0" applyNumberFormat="1" applyFont="1" applyFill="1" applyBorder="1" applyAlignment="1">
      <alignment horizontal="center" vertical="center"/>
    </xf>
    <xf numFmtId="0" fontId="4" fillId="5" borderId="2" xfId="0" applyFont="1" applyFill="1" applyBorder="1" applyAlignment="1">
      <alignment horizontal="left" vertical="center" indent="1"/>
    </xf>
    <xf numFmtId="164" fontId="0" fillId="5" borderId="2" xfId="0" applyNumberFormat="1" applyFill="1" applyBorder="1" applyAlignment="1">
      <alignment horizontal="center" vertical="center"/>
    </xf>
    <xf numFmtId="164" fontId="3" fillId="5" borderId="2" xfId="0" applyNumberFormat="1" applyFont="1" applyFill="1" applyBorder="1" applyAlignment="1">
      <alignment horizontal="center" vertical="center"/>
    </xf>
    <xf numFmtId="0" fontId="4" fillId="4" borderId="2" xfId="0" applyFont="1" applyFill="1" applyBorder="1" applyAlignment="1">
      <alignment horizontal="left" vertical="center" indent="1"/>
    </xf>
    <xf numFmtId="164" fontId="0" fillId="4" borderId="2" xfId="0" applyNumberFormat="1" applyFill="1" applyBorder="1" applyAlignment="1">
      <alignment horizontal="center" vertical="center"/>
    </xf>
    <xf numFmtId="164" fontId="3" fillId="4" borderId="2" xfId="0" applyNumberFormat="1"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1" fillId="0" borderId="0" xfId="0" applyFont="1" applyAlignment="1">
      <alignment horizontal="left" vertical="top"/>
    </xf>
    <xf numFmtId="0" fontId="14"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8" fillId="0" borderId="0" xfId="2"/>
    <xf numFmtId="0" fontId="18" fillId="0" borderId="0" xfId="2" applyAlignment="1">
      <alignment wrapText="1"/>
    </xf>
    <xf numFmtId="0" fontId="10" fillId="0" borderId="0" xfId="4" applyAlignment="1">
      <alignment horizontal="left"/>
    </xf>
    <xf numFmtId="0" fontId="7" fillId="0" borderId="0" xfId="6">
      <alignment vertical="top"/>
    </xf>
    <xf numFmtId="164" fontId="6" fillId="2" borderId="2" xfId="9" applyFill="1">
      <alignment horizontal="center" vertical="center"/>
    </xf>
    <xf numFmtId="164" fontId="6" fillId="3" borderId="2" xfId="9" applyFill="1">
      <alignment horizontal="center" vertical="center"/>
    </xf>
    <xf numFmtId="164" fontId="6" fillId="10" borderId="2" xfId="9" applyFill="1">
      <alignment horizontal="center" vertical="center"/>
    </xf>
    <xf numFmtId="164" fontId="6" fillId="9" borderId="2" xfId="9" applyFill="1">
      <alignment horizontal="center" vertical="center"/>
    </xf>
    <xf numFmtId="0" fontId="6" fillId="2" borderId="2" xfId="11" applyFill="1">
      <alignment horizontal="left" vertical="center" indent="2"/>
    </xf>
    <xf numFmtId="0" fontId="6" fillId="3" borderId="2" xfId="11" applyFill="1">
      <alignment horizontal="left" vertical="center" indent="2"/>
    </xf>
    <xf numFmtId="0" fontId="6" fillId="10" borderId="2" xfId="11" applyFill="1">
      <alignment horizontal="left" vertical="center" indent="2"/>
    </xf>
    <xf numFmtId="0" fontId="6" fillId="9" borderId="2" xfId="11" applyFill="1">
      <alignment horizontal="left" vertical="center" indent="2"/>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0" fontId="0" fillId="0" borderId="10" xfId="0" applyBorder="1"/>
    <xf numFmtId="165" fontId="6" fillId="0" borderId="11" xfId="8" applyBorder="1">
      <alignment horizontal="center" vertical="center"/>
    </xf>
    <xf numFmtId="165" fontId="6" fillId="0" borderId="12" xfId="8" applyBorder="1">
      <alignment horizontal="center" vertical="center"/>
    </xf>
    <xf numFmtId="0" fontId="4" fillId="14" borderId="2" xfId="13" applyFont="1" applyBorder="1" applyAlignment="1">
      <alignment horizontal="left" vertical="center" indent="1"/>
    </xf>
    <xf numFmtId="164" fontId="6" fillId="14" borderId="2" xfId="13" applyNumberFormat="1" applyBorder="1" applyAlignment="1">
      <alignment horizontal="center" vertical="center"/>
    </xf>
    <xf numFmtId="0" fontId="6" fillId="13" borderId="0" xfId="12" applyAlignment="1">
      <alignment horizontal="left" vertical="center"/>
    </xf>
    <xf numFmtId="14" fontId="6" fillId="13" borderId="0" xfId="12" applyNumberFormat="1" applyAlignment="1">
      <alignment horizontal="center" vertical="center"/>
    </xf>
    <xf numFmtId="0" fontId="6" fillId="13" borderId="0" xfId="12" applyAlignment="1">
      <alignment horizontal="left" vertical="center" indent="2"/>
    </xf>
    <xf numFmtId="0" fontId="18" fillId="15" borderId="9" xfId="14" applyBorder="1" applyAlignment="1">
      <alignment vertical="center"/>
    </xf>
    <xf numFmtId="0" fontId="4" fillId="17" borderId="0" xfId="16" applyFont="1" applyAlignment="1">
      <alignment horizontal="left" vertical="center" indent="2"/>
    </xf>
    <xf numFmtId="0" fontId="6" fillId="17" borderId="0" xfId="16" applyAlignment="1">
      <alignment horizontal="center"/>
    </xf>
    <xf numFmtId="0" fontId="6" fillId="17" borderId="0" xfId="16"/>
    <xf numFmtId="0" fontId="6" fillId="16" borderId="0" xfId="15" applyAlignment="1">
      <alignment horizontal="left" vertical="center" indent="2"/>
    </xf>
    <xf numFmtId="14" fontId="6" fillId="16" borderId="0" xfId="15" applyNumberFormat="1" applyAlignment="1">
      <alignment horizontal="center" vertical="center"/>
    </xf>
    <xf numFmtId="14" fontId="6" fillId="16" borderId="0" xfId="15" applyNumberFormat="1" applyAlignment="1">
      <alignment vertical="center"/>
    </xf>
    <xf numFmtId="164" fontId="0" fillId="14" borderId="2" xfId="13" applyNumberFormat="1" applyFont="1" applyBorder="1" applyAlignment="1">
      <alignment horizontal="center" vertical="center"/>
    </xf>
  </cellXfs>
  <cellStyles count="17">
    <cellStyle name="40% - Accent1" xfId="12" builtinId="31"/>
    <cellStyle name="40% - Accent6" xfId="15" builtinId="51"/>
    <cellStyle name="60% - Accent1" xfId="13" builtinId="32"/>
    <cellStyle name="60% - Accent6" xfId="16" builtinId="52"/>
    <cellStyle name="Accent4" xfId="14" builtinId="41"/>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4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4"/>
      <tableStyleElement type="headerRow" dxfId="43"/>
      <tableStyleElement type="totalRow" dxfId="42"/>
      <tableStyleElement type="firstColumn" dxfId="41"/>
      <tableStyleElement type="lastColumn" dxfId="40"/>
      <tableStyleElement type="firstRowStripe" dxfId="39"/>
      <tableStyleElement type="secondRowStripe" dxfId="38"/>
      <tableStyleElement type="firstColumnStripe" dxfId="37"/>
      <tableStyleElement type="secondColumnStripe" dxfId="3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P27"/>
  <sheetViews>
    <sheetView showGridLines="0" tabSelected="1" showRuler="0" zoomScale="66" zoomScaleNormal="100" zoomScalePageLayoutView="70" workbookViewId="0">
      <pane ySplit="5" topLeftCell="A7" activePane="bottomLeft" state="frozen"/>
      <selection pane="bottomLeft" activeCell="AN29" sqref="AN29"/>
    </sheetView>
  </sheetViews>
  <sheetFormatPr defaultRowHeight="30" customHeight="1" x14ac:dyDescent="0.3"/>
  <cols>
    <col min="1" max="1" width="2.6640625" style="39" customWidth="1"/>
    <col min="2" max="2" width="60.33203125" customWidth="1"/>
    <col min="3" max="3" width="10.44140625" style="4" customWidth="1"/>
    <col min="4" max="4" width="10.44140625" customWidth="1"/>
    <col min="5" max="5" width="9" customWidth="1"/>
    <col min="6" max="6" width="5.109375" customWidth="1"/>
    <col min="7" max="7" width="5.5546875" customWidth="1"/>
    <col min="8" max="8" width="6.33203125" customWidth="1"/>
    <col min="9" max="9" width="6.109375" customWidth="1"/>
    <col min="10" max="10" width="3.88671875" customWidth="1"/>
    <col min="11" max="11" width="3.44140625" customWidth="1"/>
    <col min="12" max="13" width="3.88671875" customWidth="1"/>
    <col min="14" max="14" width="3" customWidth="1"/>
    <col min="15" max="25" width="2.5546875" customWidth="1"/>
    <col min="26" max="26" width="3.88671875" customWidth="1"/>
    <col min="27" max="27" width="5.109375" customWidth="1"/>
    <col min="28" max="28" width="7" customWidth="1"/>
    <col min="29" max="29" width="4.44140625" customWidth="1"/>
    <col min="30" max="30" width="5.33203125" customWidth="1"/>
    <col min="31" max="31" width="4.33203125" customWidth="1"/>
    <col min="32" max="32" width="4.44140625" customWidth="1"/>
    <col min="33" max="33" width="4.33203125" customWidth="1"/>
    <col min="34" max="34" width="7.44140625" customWidth="1"/>
    <col min="35" max="35" width="4.33203125" customWidth="1"/>
    <col min="36" max="36" width="9.109375" customWidth="1"/>
    <col min="41" max="42" width="10.33203125"/>
  </cols>
  <sheetData>
    <row r="1" spans="1:42" ht="30" customHeight="1" x14ac:dyDescent="0.55000000000000004">
      <c r="A1" s="40" t="s">
        <v>21</v>
      </c>
      <c r="B1" s="41" t="s">
        <v>30</v>
      </c>
      <c r="C1" s="3"/>
      <c r="D1" s="28"/>
      <c r="F1" s="1"/>
      <c r="G1" s="12"/>
    </row>
    <row r="2" spans="1:42" ht="30" customHeight="1" x14ac:dyDescent="0.3">
      <c r="A2" s="39" t="s">
        <v>22</v>
      </c>
      <c r="B2" s="42"/>
      <c r="C2" s="55">
        <f ca="1">TODAY() + 1</f>
        <v>44144</v>
      </c>
      <c r="D2" s="56"/>
    </row>
    <row r="3" spans="1:42" ht="30" customHeight="1" x14ac:dyDescent="0.3">
      <c r="A3" s="40" t="s">
        <v>23</v>
      </c>
      <c r="C3" s="5">
        <v>1</v>
      </c>
      <c r="G3" s="51">
        <f ca="1">G4</f>
        <v>44144</v>
      </c>
      <c r="H3" s="52"/>
      <c r="I3" s="52"/>
      <c r="J3" s="52"/>
      <c r="K3" s="52"/>
      <c r="L3" s="52"/>
      <c r="M3" s="53"/>
      <c r="N3" s="51">
        <f ca="1">N4</f>
        <v>44151</v>
      </c>
      <c r="O3" s="52"/>
      <c r="P3" s="52"/>
      <c r="Q3" s="52"/>
      <c r="R3" s="52"/>
      <c r="S3" s="52"/>
      <c r="T3" s="53"/>
      <c r="U3" s="51">
        <f ca="1">U4</f>
        <v>44158</v>
      </c>
      <c r="V3" s="52"/>
      <c r="W3" s="52"/>
      <c r="X3" s="52"/>
      <c r="Y3" s="52"/>
      <c r="Z3" s="52"/>
      <c r="AA3" s="53"/>
      <c r="AB3" s="51">
        <f ca="1">AB4</f>
        <v>44165</v>
      </c>
      <c r="AC3" s="52"/>
      <c r="AD3" s="52"/>
      <c r="AE3" s="52"/>
      <c r="AF3" s="52"/>
      <c r="AG3" s="52"/>
      <c r="AH3" s="53"/>
      <c r="AI3" s="51">
        <f ca="1">AI4</f>
        <v>44172</v>
      </c>
      <c r="AJ3" s="52"/>
      <c r="AK3" s="51">
        <f ca="1">AI4+2</f>
        <v>44174</v>
      </c>
      <c r="AL3" s="52"/>
      <c r="AM3" s="51">
        <f ca="1">AK4+2</f>
        <v>44176</v>
      </c>
      <c r="AN3" s="52"/>
      <c r="AO3" s="51">
        <f ca="1">AM4+3</f>
        <v>44179</v>
      </c>
      <c r="AP3" s="52"/>
    </row>
    <row r="4" spans="1:42" ht="15" customHeight="1" x14ac:dyDescent="0.3">
      <c r="A4" s="40" t="s">
        <v>24</v>
      </c>
      <c r="B4" s="54"/>
      <c r="C4" s="54"/>
      <c r="D4" s="54"/>
      <c r="E4" s="54"/>
      <c r="G4" s="9">
        <f ca="1">Project_Start-WEEKDAY(Project_Start,1)+2+7*(Display_Week-1)</f>
        <v>44144</v>
      </c>
      <c r="H4" s="8">
        <f ca="1">G4+1</f>
        <v>44145</v>
      </c>
      <c r="I4" s="8">
        <f t="shared" ref="I4:AH4" ca="1" si="0">H4+1</f>
        <v>44146</v>
      </c>
      <c r="J4" s="8">
        <f t="shared" ca="1" si="0"/>
        <v>44147</v>
      </c>
      <c r="K4" s="8">
        <f t="shared" ca="1" si="0"/>
        <v>44148</v>
      </c>
      <c r="L4" s="8">
        <f t="shared" ca="1" si="0"/>
        <v>44149</v>
      </c>
      <c r="M4" s="10">
        <f t="shared" ca="1" si="0"/>
        <v>44150</v>
      </c>
      <c r="N4" s="9">
        <f ca="1">M4+1</f>
        <v>44151</v>
      </c>
      <c r="O4" s="8">
        <f ca="1">N4+1</f>
        <v>44152</v>
      </c>
      <c r="P4" s="8">
        <f t="shared" ca="1" si="0"/>
        <v>44153</v>
      </c>
      <c r="Q4" s="8">
        <f t="shared" ca="1" si="0"/>
        <v>44154</v>
      </c>
      <c r="R4" s="8">
        <f t="shared" ca="1" si="0"/>
        <v>44155</v>
      </c>
      <c r="S4" s="8">
        <f t="shared" ca="1" si="0"/>
        <v>44156</v>
      </c>
      <c r="T4" s="10">
        <f t="shared" ca="1" si="0"/>
        <v>44157</v>
      </c>
      <c r="U4" s="9">
        <f ca="1">T4+1</f>
        <v>44158</v>
      </c>
      <c r="V4" s="8">
        <f ca="1">U4+1</f>
        <v>44159</v>
      </c>
      <c r="W4" s="8">
        <f t="shared" ca="1" si="0"/>
        <v>44160</v>
      </c>
      <c r="X4" s="8">
        <f t="shared" ca="1" si="0"/>
        <v>44161</v>
      </c>
      <c r="Y4" s="8">
        <f t="shared" ca="1" si="0"/>
        <v>44162</v>
      </c>
      <c r="Z4" s="8">
        <f t="shared" ca="1" si="0"/>
        <v>44163</v>
      </c>
      <c r="AA4" s="10">
        <f t="shared" ca="1" si="0"/>
        <v>44164</v>
      </c>
      <c r="AB4" s="9">
        <f ca="1">AA4+1</f>
        <v>44165</v>
      </c>
      <c r="AC4" s="8">
        <f ca="1">AB4+1</f>
        <v>44166</v>
      </c>
      <c r="AD4" s="8">
        <f t="shared" ca="1" si="0"/>
        <v>44167</v>
      </c>
      <c r="AE4" s="8">
        <f t="shared" ca="1" si="0"/>
        <v>44168</v>
      </c>
      <c r="AF4" s="8">
        <f t="shared" ca="1" si="0"/>
        <v>44169</v>
      </c>
      <c r="AG4" s="8">
        <f t="shared" ca="1" si="0"/>
        <v>44170</v>
      </c>
      <c r="AH4" s="10">
        <f t="shared" ca="1" si="0"/>
        <v>44171</v>
      </c>
      <c r="AI4" s="9">
        <f ca="1">AH4+1</f>
        <v>44172</v>
      </c>
      <c r="AJ4" s="8">
        <f ca="1">AI4+1</f>
        <v>44173</v>
      </c>
      <c r="AK4" s="8">
        <f t="shared" ref="AK4:AP4" ca="1" si="1">AJ4+1</f>
        <v>44174</v>
      </c>
      <c r="AL4" s="8">
        <f t="shared" ca="1" si="1"/>
        <v>44175</v>
      </c>
      <c r="AM4" s="8">
        <f t="shared" ca="1" si="1"/>
        <v>44176</v>
      </c>
      <c r="AN4" s="8">
        <f t="shared" ca="1" si="1"/>
        <v>44177</v>
      </c>
      <c r="AO4" s="8">
        <f t="shared" ca="1" si="1"/>
        <v>44178</v>
      </c>
      <c r="AP4" s="8">
        <f t="shared" ca="1" si="1"/>
        <v>44179</v>
      </c>
    </row>
    <row r="5" spans="1:42" ht="30" customHeight="1" thickBot="1" x14ac:dyDescent="0.35">
      <c r="A5" s="40" t="s">
        <v>25</v>
      </c>
      <c r="B5" s="6" t="s">
        <v>38</v>
      </c>
      <c r="C5" s="7" t="s">
        <v>1</v>
      </c>
      <c r="D5" s="7" t="s">
        <v>2</v>
      </c>
      <c r="E5" s="7"/>
      <c r="F5" s="7" t="s">
        <v>3</v>
      </c>
      <c r="G5" s="11" t="str">
        <f t="shared" ref="G5" ca="1" si="2">LEFT(TEXT(G4,"ddd"),1)</f>
        <v>M</v>
      </c>
      <c r="H5" s="11" t="str">
        <f t="shared" ref="H5:AP5" ca="1" si="3">LEFT(TEXT(H4,"ddd"),1)</f>
        <v>T</v>
      </c>
      <c r="I5" s="11" t="str">
        <f t="shared" ca="1" si="3"/>
        <v>W</v>
      </c>
      <c r="J5" s="11" t="str">
        <f t="shared" ca="1" si="3"/>
        <v>T</v>
      </c>
      <c r="K5" s="11" t="str">
        <f t="shared" ca="1" si="3"/>
        <v>F</v>
      </c>
      <c r="L5" s="11" t="str">
        <f t="shared" ca="1" si="3"/>
        <v>S</v>
      </c>
      <c r="M5" s="11" t="str">
        <f t="shared" ca="1" si="3"/>
        <v>S</v>
      </c>
      <c r="N5" s="11" t="str">
        <f t="shared" ca="1" si="3"/>
        <v>M</v>
      </c>
      <c r="O5" s="11" t="str">
        <f t="shared" ca="1" si="3"/>
        <v>T</v>
      </c>
      <c r="P5" s="11" t="str">
        <f t="shared" ca="1" si="3"/>
        <v>W</v>
      </c>
      <c r="Q5" s="11" t="str">
        <f t="shared" ca="1" si="3"/>
        <v>T</v>
      </c>
      <c r="R5" s="11" t="str">
        <f t="shared" ca="1" si="3"/>
        <v>F</v>
      </c>
      <c r="S5" s="11" t="str">
        <f t="shared" ca="1" si="3"/>
        <v>S</v>
      </c>
      <c r="T5" s="11" t="str">
        <f t="shared" ca="1" si="3"/>
        <v>S</v>
      </c>
      <c r="U5" s="11" t="str">
        <f t="shared" ca="1" si="3"/>
        <v>M</v>
      </c>
      <c r="V5" s="11" t="str">
        <f t="shared" ca="1" si="3"/>
        <v>T</v>
      </c>
      <c r="W5" s="11" t="str">
        <f t="shared" ca="1" si="3"/>
        <v>W</v>
      </c>
      <c r="X5" s="11" t="str">
        <f t="shared" ca="1" si="3"/>
        <v>T</v>
      </c>
      <c r="Y5" s="11" t="str">
        <f t="shared" ca="1" si="3"/>
        <v>F</v>
      </c>
      <c r="Z5" s="11" t="str">
        <f t="shared" ca="1" si="3"/>
        <v>S</v>
      </c>
      <c r="AA5" s="11" t="str">
        <f t="shared" ca="1" si="3"/>
        <v>S</v>
      </c>
      <c r="AB5" s="11" t="str">
        <f t="shared" ca="1" si="3"/>
        <v>M</v>
      </c>
      <c r="AC5" s="11" t="str">
        <f t="shared" ca="1" si="3"/>
        <v>T</v>
      </c>
      <c r="AD5" s="11" t="str">
        <f t="shared" ca="1" si="3"/>
        <v>W</v>
      </c>
      <c r="AE5" s="11" t="str">
        <f t="shared" ca="1" si="3"/>
        <v>T</v>
      </c>
      <c r="AF5" s="11" t="str">
        <f t="shared" ca="1" si="3"/>
        <v>F</v>
      </c>
      <c r="AG5" s="11" t="str">
        <f t="shared" ca="1" si="3"/>
        <v>S</v>
      </c>
      <c r="AH5" s="11" t="str">
        <f t="shared" ca="1" si="3"/>
        <v>S</v>
      </c>
      <c r="AI5" s="11" t="str">
        <f t="shared" ca="1" si="3"/>
        <v>M</v>
      </c>
      <c r="AJ5" s="11" t="str">
        <f t="shared" ca="1" si="3"/>
        <v>T</v>
      </c>
      <c r="AK5" s="11" t="str">
        <f t="shared" ca="1" si="3"/>
        <v>W</v>
      </c>
      <c r="AL5" s="11" t="str">
        <f t="shared" ca="1" si="3"/>
        <v>T</v>
      </c>
      <c r="AM5" s="11" t="str">
        <f t="shared" ca="1" si="3"/>
        <v>F</v>
      </c>
      <c r="AN5" s="11" t="str">
        <f t="shared" ca="1" si="3"/>
        <v>S</v>
      </c>
      <c r="AO5" s="11" t="str">
        <f t="shared" ca="1" si="3"/>
        <v>S</v>
      </c>
      <c r="AP5" s="11" t="str">
        <f t="shared" ca="1" si="3"/>
        <v>M</v>
      </c>
    </row>
    <row r="6" spans="1:42" ht="30" hidden="1" customHeight="1" thickBot="1" x14ac:dyDescent="0.35">
      <c r="A6" s="39" t="s">
        <v>20</v>
      </c>
      <c r="C6"/>
      <c r="F6" t="str">
        <f>IF(OR(ISBLANK(task_start),ISBLANK(task_end)),"",task_end-task_start+1)</f>
        <v/>
      </c>
      <c r="G6" s="2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42" s="2" customFormat="1" ht="30" customHeight="1" thickBot="1" x14ac:dyDescent="0.35">
      <c r="A7" s="40" t="s">
        <v>26</v>
      </c>
      <c r="B7" s="14" t="s">
        <v>50</v>
      </c>
      <c r="C7" s="15"/>
      <c r="D7" s="16"/>
      <c r="E7" s="13"/>
      <c r="F7" s="13" t="str">
        <f t="shared" ref="F7:F26" si="4">IF(OR(ISBLANK(task_start),ISBLANK(task_end)),"",task_end-task_start+1)</f>
        <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row>
    <row r="8" spans="1:42" s="2" customFormat="1" ht="30" customHeight="1" thickBot="1" x14ac:dyDescent="0.35">
      <c r="A8" s="40" t="s">
        <v>27</v>
      </c>
      <c r="B8" s="47" t="s">
        <v>33</v>
      </c>
      <c r="C8" s="43">
        <f ca="1">Project_Start</f>
        <v>44144</v>
      </c>
      <c r="D8" s="43">
        <f ca="1">C8+3</f>
        <v>44147</v>
      </c>
      <c r="E8" s="13"/>
      <c r="F8" s="13">
        <f t="shared" ca="1" si="4"/>
        <v>4</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row>
    <row r="9" spans="1:42" s="2" customFormat="1" ht="30" customHeight="1" thickBot="1" x14ac:dyDescent="0.35">
      <c r="A9" s="40" t="s">
        <v>28</v>
      </c>
      <c r="B9" s="47" t="s">
        <v>31</v>
      </c>
      <c r="C9" s="43">
        <v>44147</v>
      </c>
      <c r="D9" s="43">
        <v>44150</v>
      </c>
      <c r="E9" s="13"/>
      <c r="F9" s="13">
        <f t="shared" si="4"/>
        <v>4</v>
      </c>
      <c r="G9" s="26"/>
      <c r="H9" s="26"/>
      <c r="I9" s="26"/>
      <c r="J9" s="26"/>
      <c r="K9" s="26"/>
      <c r="L9" s="26"/>
      <c r="M9" s="26"/>
      <c r="N9" s="26"/>
      <c r="O9" s="26"/>
      <c r="P9" s="26"/>
      <c r="Q9" s="26"/>
      <c r="R9" s="26"/>
      <c r="S9" s="27"/>
      <c r="T9" s="27"/>
      <c r="U9" s="26"/>
      <c r="V9" s="26"/>
      <c r="W9" s="26"/>
      <c r="X9" s="26"/>
      <c r="Y9" s="26"/>
      <c r="Z9" s="26"/>
      <c r="AA9" s="26"/>
      <c r="AB9" s="26"/>
      <c r="AC9" s="26"/>
      <c r="AD9" s="26"/>
      <c r="AE9" s="26"/>
      <c r="AF9" s="26"/>
      <c r="AG9" s="26"/>
      <c r="AH9" s="26"/>
      <c r="AI9" s="26"/>
      <c r="AJ9" s="26"/>
      <c r="AK9" s="26"/>
      <c r="AL9" s="26"/>
      <c r="AM9" s="26"/>
      <c r="AN9" s="26"/>
      <c r="AO9" s="26"/>
      <c r="AP9" s="26"/>
    </row>
    <row r="10" spans="1:42" s="2" customFormat="1" ht="86.25" customHeight="1" thickBot="1" x14ac:dyDescent="0.35">
      <c r="A10" s="40"/>
      <c r="B10" s="47" t="s">
        <v>35</v>
      </c>
      <c r="C10" s="43">
        <f>D9</f>
        <v>44150</v>
      </c>
      <c r="D10" s="43">
        <f>D9+3</f>
        <v>44153</v>
      </c>
      <c r="E10" s="13"/>
      <c r="F10" s="13">
        <f t="shared" si="4"/>
        <v>4</v>
      </c>
      <c r="G10" s="26"/>
      <c r="H10" s="26"/>
      <c r="I10" s="26"/>
      <c r="J10" s="26"/>
      <c r="K10" s="26"/>
      <c r="L10" s="26"/>
      <c r="M10" s="26"/>
      <c r="N10" s="26"/>
      <c r="O10" s="26"/>
      <c r="P10" s="26"/>
      <c r="Q10" s="26"/>
      <c r="R10" s="26"/>
      <c r="S10" s="27"/>
      <c r="T10" s="27"/>
      <c r="U10" s="26"/>
      <c r="V10" s="26"/>
      <c r="W10" s="26"/>
      <c r="X10" s="26"/>
      <c r="Y10" s="26"/>
      <c r="Z10" s="26"/>
      <c r="AA10" s="26"/>
      <c r="AB10" s="26"/>
      <c r="AC10" s="26"/>
      <c r="AD10" s="26"/>
      <c r="AE10" s="26"/>
      <c r="AF10" s="26"/>
      <c r="AG10" s="26"/>
      <c r="AH10" s="26"/>
      <c r="AI10" s="26"/>
      <c r="AJ10" s="26"/>
      <c r="AK10" s="26"/>
      <c r="AL10" s="26"/>
      <c r="AM10" s="26"/>
      <c r="AN10" s="26"/>
      <c r="AO10" s="26"/>
      <c r="AP10" s="26"/>
    </row>
    <row r="11" spans="1:42" s="2" customFormat="1" ht="30" customHeight="1" thickBot="1" x14ac:dyDescent="0.35">
      <c r="A11" s="39"/>
      <c r="B11" s="47" t="s">
        <v>32</v>
      </c>
      <c r="C11" s="43">
        <f>D10</f>
        <v>44153</v>
      </c>
      <c r="D11" s="43">
        <f>C11+2</f>
        <v>44155</v>
      </c>
      <c r="E11" s="13"/>
      <c r="F11" s="13">
        <f t="shared" si="4"/>
        <v>3</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row>
    <row r="12" spans="1:42" s="2" customFormat="1" ht="30" customHeight="1" thickBot="1" x14ac:dyDescent="0.35">
      <c r="A12" s="39"/>
      <c r="B12" s="47" t="s">
        <v>34</v>
      </c>
      <c r="C12" s="43">
        <v>44155</v>
      </c>
      <c r="D12" s="43">
        <f>C12+3</f>
        <v>44158</v>
      </c>
      <c r="E12" s="13"/>
      <c r="F12" s="13">
        <f t="shared" si="4"/>
        <v>4</v>
      </c>
      <c r="G12" s="26"/>
      <c r="H12" s="26"/>
      <c r="I12" s="26"/>
      <c r="J12" s="26"/>
      <c r="K12" s="26"/>
      <c r="L12" s="26"/>
      <c r="M12" s="26"/>
      <c r="N12" s="26"/>
      <c r="O12" s="26"/>
      <c r="P12" s="26"/>
      <c r="Q12" s="26"/>
      <c r="R12" s="26"/>
      <c r="S12" s="26"/>
      <c r="T12" s="26"/>
      <c r="U12" s="26"/>
      <c r="V12" s="26"/>
      <c r="W12" s="27"/>
      <c r="X12" s="26"/>
      <c r="Y12" s="26"/>
      <c r="Z12" s="26"/>
      <c r="AA12" s="26"/>
      <c r="AB12" s="26"/>
      <c r="AC12" s="26"/>
      <c r="AD12" s="26"/>
      <c r="AE12" s="26"/>
      <c r="AF12" s="26"/>
      <c r="AG12" s="26"/>
      <c r="AH12" s="26"/>
      <c r="AI12" s="26"/>
      <c r="AJ12" s="26"/>
      <c r="AK12" s="26"/>
      <c r="AL12" s="26"/>
      <c r="AM12" s="26"/>
      <c r="AN12" s="26"/>
      <c r="AO12" s="26"/>
      <c r="AP12" s="26"/>
    </row>
    <row r="13" spans="1:42" s="2" customFormat="1" ht="30" customHeight="1" thickBot="1" x14ac:dyDescent="0.35">
      <c r="A13" s="40" t="s">
        <v>29</v>
      </c>
      <c r="B13" s="17" t="s">
        <v>49</v>
      </c>
      <c r="C13" s="18"/>
      <c r="D13" s="19"/>
      <c r="E13" s="13"/>
      <c r="F13" s="13" t="str">
        <f t="shared" si="4"/>
        <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row>
    <row r="14" spans="1:42" s="2" customFormat="1" ht="30" customHeight="1" thickBot="1" x14ac:dyDescent="0.35">
      <c r="A14" s="40"/>
      <c r="B14" s="48" t="s">
        <v>36</v>
      </c>
      <c r="C14" s="44">
        <v>44155</v>
      </c>
      <c r="D14" s="44">
        <f>C14+4</f>
        <v>44159</v>
      </c>
      <c r="E14" s="13"/>
      <c r="F14" s="13">
        <f t="shared" si="4"/>
        <v>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row>
    <row r="15" spans="1:42" s="2" customFormat="1" ht="30" customHeight="1" thickBot="1" x14ac:dyDescent="0.35">
      <c r="A15" s="39"/>
      <c r="B15" s="48" t="s">
        <v>39</v>
      </c>
      <c r="C15" s="44">
        <f>C14+2</f>
        <v>44157</v>
      </c>
      <c r="D15" s="44">
        <f>C15+7</f>
        <v>44164</v>
      </c>
      <c r="E15" s="13"/>
      <c r="F15" s="13">
        <f t="shared" si="4"/>
        <v>8</v>
      </c>
      <c r="G15" s="26"/>
      <c r="H15" s="26"/>
      <c r="I15" s="26"/>
      <c r="J15" s="26"/>
      <c r="K15" s="26"/>
      <c r="L15" s="26"/>
      <c r="M15" s="26"/>
      <c r="N15" s="26"/>
      <c r="O15" s="26"/>
      <c r="P15" s="26"/>
      <c r="Q15" s="26"/>
      <c r="R15" s="26"/>
      <c r="S15" s="27"/>
      <c r="T15" s="27"/>
      <c r="U15" s="26"/>
      <c r="V15" s="26"/>
      <c r="W15" s="26"/>
      <c r="X15" s="26"/>
      <c r="Y15" s="26"/>
      <c r="Z15" s="26"/>
      <c r="AA15" s="26"/>
      <c r="AB15" s="26"/>
      <c r="AC15" s="26"/>
      <c r="AD15" s="26"/>
      <c r="AE15" s="26"/>
      <c r="AF15" s="26"/>
      <c r="AG15" s="26"/>
      <c r="AH15" s="26"/>
      <c r="AI15" s="26"/>
      <c r="AJ15" s="26"/>
      <c r="AK15" s="26"/>
      <c r="AL15" s="26"/>
      <c r="AM15" s="26"/>
      <c r="AN15" s="26"/>
      <c r="AO15" s="26"/>
      <c r="AP15" s="26"/>
    </row>
    <row r="16" spans="1:42" s="2" customFormat="1" ht="30" customHeight="1" thickBot="1" x14ac:dyDescent="0.35">
      <c r="A16" s="39" t="s">
        <v>18</v>
      </c>
      <c r="B16" s="20" t="s">
        <v>48</v>
      </c>
      <c r="C16" s="21"/>
      <c r="D16" s="22"/>
      <c r="E16" s="13"/>
      <c r="F16" s="13" t="str">
        <f t="shared" si="4"/>
        <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row>
    <row r="17" spans="1:42" s="2" customFormat="1" ht="30" customHeight="1" thickBot="1" x14ac:dyDescent="0.35">
      <c r="A17" s="39"/>
      <c r="B17" s="49" t="s">
        <v>37</v>
      </c>
      <c r="C17" s="45">
        <v>44158</v>
      </c>
      <c r="D17" s="45">
        <f>C17+9</f>
        <v>44167</v>
      </c>
      <c r="E17" s="13"/>
      <c r="F17" s="13">
        <f t="shared" si="4"/>
        <v>10</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row>
    <row r="18" spans="1:42" s="2" customFormat="1" ht="30" customHeight="1" thickBot="1" x14ac:dyDescent="0.35">
      <c r="A18" s="39" t="s">
        <v>18</v>
      </c>
      <c r="B18" s="23" t="s">
        <v>47</v>
      </c>
      <c r="C18" s="24"/>
      <c r="D18" s="25"/>
      <c r="E18" s="13"/>
      <c r="F18" s="13" t="str">
        <f t="shared" si="4"/>
        <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row>
    <row r="19" spans="1:42" s="2" customFormat="1" ht="30" customHeight="1" thickBot="1" x14ac:dyDescent="0.35">
      <c r="A19" s="39"/>
      <c r="B19" s="50" t="s">
        <v>40</v>
      </c>
      <c r="C19" s="46">
        <f>D17</f>
        <v>44167</v>
      </c>
      <c r="D19" s="46">
        <f>C19+1</f>
        <v>44168</v>
      </c>
      <c r="E19" s="13"/>
      <c r="F19" s="13">
        <f t="shared" si="4"/>
        <v>2</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row>
    <row r="20" spans="1:42" s="2" customFormat="1" ht="30" customHeight="1" thickBot="1" x14ac:dyDescent="0.35">
      <c r="A20" s="39"/>
      <c r="B20" s="50" t="s">
        <v>41</v>
      </c>
      <c r="C20" s="46">
        <f>D19</f>
        <v>44168</v>
      </c>
      <c r="D20" s="46">
        <f>C20+1</f>
        <v>44169</v>
      </c>
      <c r="E20" s="13"/>
      <c r="F20" s="13">
        <f t="shared" si="4"/>
        <v>2</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row>
    <row r="21" spans="1:42" s="2" customFormat="1" ht="30" customHeight="1" thickBot="1" x14ac:dyDescent="0.35">
      <c r="A21" s="39" t="s">
        <v>19</v>
      </c>
      <c r="B21" s="57" t="s">
        <v>46</v>
      </c>
      <c r="C21" s="69"/>
      <c r="D21" s="58"/>
      <c r="E21" s="13"/>
      <c r="F21" s="13" t="str">
        <f t="shared" si="4"/>
        <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I21" s="26"/>
      <c r="AJ21" s="26"/>
      <c r="AK21" s="26"/>
      <c r="AL21" s="26"/>
      <c r="AM21" s="26"/>
      <c r="AN21" s="26"/>
      <c r="AO21" s="26"/>
      <c r="AP21" s="26"/>
    </row>
    <row r="22" spans="1:42" ht="30" customHeight="1" thickBot="1" x14ac:dyDescent="0.35">
      <c r="B22" s="59" t="s">
        <v>42</v>
      </c>
      <c r="C22" s="60">
        <v>44170</v>
      </c>
      <c r="D22" s="60">
        <v>44171</v>
      </c>
      <c r="E22" s="13"/>
      <c r="F22" s="13">
        <f t="shared" si="4"/>
        <v>2</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row>
    <row r="23" spans="1:42" ht="30" customHeight="1" thickBot="1" x14ac:dyDescent="0.35">
      <c r="B23" s="61" t="s">
        <v>43</v>
      </c>
      <c r="C23" s="60">
        <v>44172</v>
      </c>
      <c r="D23" s="60">
        <v>44173</v>
      </c>
      <c r="E23" s="13"/>
      <c r="F23" s="13">
        <f t="shared" si="4"/>
        <v>2</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I23" s="26"/>
      <c r="AJ23" s="26"/>
      <c r="AK23" s="26"/>
      <c r="AL23" s="26"/>
      <c r="AM23" s="26"/>
      <c r="AN23" s="26"/>
      <c r="AO23" s="26"/>
      <c r="AP23" s="26"/>
    </row>
    <row r="24" spans="1:42" ht="30" customHeight="1" thickBot="1" x14ac:dyDescent="0.35">
      <c r="B24" s="61" t="s">
        <v>44</v>
      </c>
      <c r="C24" s="60">
        <v>44174</v>
      </c>
      <c r="D24" s="60">
        <v>44176</v>
      </c>
      <c r="E24" s="13"/>
      <c r="F24" s="13">
        <f t="shared" si="4"/>
        <v>3</v>
      </c>
      <c r="G24" s="26"/>
      <c r="H24" s="26"/>
      <c r="I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row>
    <row r="25" spans="1:42" ht="30" customHeight="1" thickBot="1" x14ac:dyDescent="0.35">
      <c r="B25" s="63" t="s">
        <v>45</v>
      </c>
      <c r="C25" s="64"/>
      <c r="D25" s="65"/>
      <c r="E25" s="13"/>
      <c r="F25" s="13" t="str">
        <f t="shared" si="4"/>
        <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row>
    <row r="26" spans="1:42" ht="30" customHeight="1" thickBot="1" x14ac:dyDescent="0.35">
      <c r="B26" s="66" t="s">
        <v>51</v>
      </c>
      <c r="C26" s="67">
        <v>44177</v>
      </c>
      <c r="D26" s="68">
        <v>44179</v>
      </c>
      <c r="E26" s="13"/>
      <c r="F26" s="13">
        <f t="shared" si="4"/>
        <v>3</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62"/>
    </row>
    <row r="27" spans="1:42" ht="30" customHeight="1" x14ac:dyDescent="0.3">
      <c r="B27" s="4"/>
      <c r="C27"/>
    </row>
  </sheetData>
  <mergeCells count="10">
    <mergeCell ref="AI3:AJ3"/>
    <mergeCell ref="C2:D2"/>
    <mergeCell ref="AK3:AL3"/>
    <mergeCell ref="AM3:AN3"/>
    <mergeCell ref="AO3:AP3"/>
    <mergeCell ref="G3:M3"/>
    <mergeCell ref="N3:T3"/>
    <mergeCell ref="U3:AA3"/>
    <mergeCell ref="AB3:AH3"/>
    <mergeCell ref="B4:E4"/>
  </mergeCells>
  <phoneticPr fontId="19" type="noConversion"/>
  <conditionalFormatting sqref="G4:AI20 AI21:AI24 AJ23 G21:AG23 G24:I24 K24:AH24 I25:M25 G25:H26 I26">
    <cfRule type="expression" dxfId="35" priority="69">
      <formula>AND(TODAY()&gt;=G$4,TODAY()&lt;H$4)</formula>
    </cfRule>
  </conditionalFormatting>
  <conditionalFormatting sqref="G6:AI20 AI21:AI24 AJ23 G21:AG23 G24:I24 K24:AH24 I25:M25 G25:H26 I26">
    <cfRule type="expression" dxfId="34" priority="63">
      <formula>AND(task_start&lt;=G$4,ROUNDDOWN((task_end-task_start+1)*task_progress,0)+task_start-1&gt;=G$4)</formula>
    </cfRule>
    <cfRule type="expression" dxfId="33" priority="64" stopIfTrue="1">
      <formula>AND(task_end&gt;=G$4,task_start&lt;H$4)</formula>
    </cfRule>
  </conditionalFormatting>
  <conditionalFormatting sqref="AJ4:AJ22 AJ24 AK4:AP5 AK8:AM23 AK7:AP7 AN8:AP25">
    <cfRule type="expression" dxfId="32" priority="71">
      <formula>AND(TODAY()&gt;=AJ$4,TODAY()&lt;#REF!)</formula>
    </cfRule>
  </conditionalFormatting>
  <conditionalFormatting sqref="AJ6:AJ22 AJ24 AK8:AM23 AK7:AP7 AN8:AP25">
    <cfRule type="expression" dxfId="31" priority="74">
      <formula>AND(task_start&lt;=AJ$4,ROUNDDOWN((task_end-task_start+1)*task_progress,0)+task_start-1&gt;=AJ$4)</formula>
    </cfRule>
    <cfRule type="expression" dxfId="30" priority="75" stopIfTrue="1">
      <formula>AND(task_end&gt;=AJ$4,task_start&lt;#REF!)</formula>
    </cfRule>
  </conditionalFormatting>
  <conditionalFormatting sqref="AH22">
    <cfRule type="expression" dxfId="29" priority="36">
      <formula>AND(TODAY()&gt;=AH$4,TODAY()&lt;AI$4)</formula>
    </cfRule>
  </conditionalFormatting>
  <conditionalFormatting sqref="AH22">
    <cfRule type="expression" dxfId="28" priority="34">
      <formula>AND(task_start&lt;=AH$4,ROUNDDOWN((task_end-task_start+1)*task_progress,0)+task_start-1&gt;=AH$4)</formula>
    </cfRule>
    <cfRule type="expression" dxfId="27" priority="35" stopIfTrue="1">
      <formula>AND(task_end&gt;=AH$4,task_start&lt;AI$4)</formula>
    </cfRule>
  </conditionalFormatting>
  <conditionalFormatting sqref="AK24:AM24">
    <cfRule type="expression" dxfId="26" priority="30">
      <formula>AND(TODAY()&gt;=AK$4,TODAY()&lt;AL$4)</formula>
    </cfRule>
  </conditionalFormatting>
  <conditionalFormatting sqref="AK24:AM24">
    <cfRule type="expression" dxfId="25" priority="28">
      <formula>AND(task_start&lt;=AK$4,ROUNDDOWN((task_end-task_start+1)*task_progress,0)+task_start-1&gt;=AK$4)</formula>
    </cfRule>
    <cfRule type="expression" dxfId="24" priority="29" stopIfTrue="1">
      <formula>AND(task_end&gt;=AK$4,task_start&lt;AL$4)</formula>
    </cfRule>
  </conditionalFormatting>
  <conditionalFormatting sqref="N25:AI25">
    <cfRule type="expression" dxfId="23" priority="24">
      <formula>AND(TODAY()&gt;=N$4,TODAY()&lt;O$4)</formula>
    </cfRule>
  </conditionalFormatting>
  <conditionalFormatting sqref="N25:AI25">
    <cfRule type="expression" dxfId="22" priority="22">
      <formula>AND(task_start&lt;=N$4,ROUNDDOWN((task_end-task_start+1)*task_progress,0)+task_start-1&gt;=N$4)</formula>
    </cfRule>
    <cfRule type="expression" dxfId="21" priority="23" stopIfTrue="1">
      <formula>AND(task_end&gt;=N$4,task_start&lt;O$4)</formula>
    </cfRule>
  </conditionalFormatting>
  <conditionalFormatting sqref="AJ25">
    <cfRule type="expression" dxfId="20" priority="25">
      <formula>AND(TODAY()&gt;=AJ$4,TODAY()&lt;#REF!)</formula>
    </cfRule>
  </conditionalFormatting>
  <conditionalFormatting sqref="AJ25">
    <cfRule type="expression" dxfId="19" priority="26">
      <formula>AND(task_start&lt;=AJ$4,ROUNDDOWN((task_end-task_start+1)*task_progress,0)+task_start-1&gt;=AJ$4)</formula>
    </cfRule>
    <cfRule type="expression" dxfId="18" priority="27" stopIfTrue="1">
      <formula>AND(task_end&gt;=AJ$4,task_start&lt;#REF!)</formula>
    </cfRule>
  </conditionalFormatting>
  <conditionalFormatting sqref="AK25:AM25">
    <cfRule type="expression" dxfId="17" priority="21">
      <formula>AND(TODAY()&gt;=AK$4,TODAY()&lt;AL$4)</formula>
    </cfRule>
  </conditionalFormatting>
  <conditionalFormatting sqref="AK25:AM25">
    <cfRule type="expression" dxfId="16" priority="19">
      <formula>AND(task_start&lt;=AK$4,ROUNDDOWN((task_end-task_start+1)*task_progress,0)+task_start-1&gt;=AK$4)</formula>
    </cfRule>
    <cfRule type="expression" dxfId="15" priority="20" stopIfTrue="1">
      <formula>AND(task_end&gt;=AK$4,task_start&lt;AL$4)</formula>
    </cfRule>
  </conditionalFormatting>
  <conditionalFormatting sqref="J26:M26">
    <cfRule type="expression" dxfId="14" priority="18">
      <formula>AND(TODAY()&gt;=K$4,TODAY()&lt;L$4)</formula>
    </cfRule>
  </conditionalFormatting>
  <conditionalFormatting sqref="J26:M26">
    <cfRule type="expression" dxfId="13" priority="16">
      <formula>AND(task_start&lt;=K$4,ROUNDDOWN((task_end-task_start+1)*task_progress,0)+task_start-1&gt;=K$4)</formula>
    </cfRule>
    <cfRule type="expression" dxfId="12" priority="17" stopIfTrue="1">
      <formula>AND(task_end&gt;=K$4,task_start&lt;L$4)</formula>
    </cfRule>
  </conditionalFormatting>
  <conditionalFormatting sqref="N26:AI26">
    <cfRule type="expression" dxfId="11" priority="12">
      <formula>AND(TODAY()&gt;=O$4,TODAY()&lt;P$4)</formula>
    </cfRule>
  </conditionalFormatting>
  <conditionalFormatting sqref="N26:AI26">
    <cfRule type="expression" dxfId="10" priority="10">
      <formula>AND(task_start&lt;=O$4,ROUNDDOWN((task_end-task_start+1)*task_progress,0)+task_start-1&gt;=O$4)</formula>
    </cfRule>
    <cfRule type="expression" dxfId="9" priority="11" stopIfTrue="1">
      <formula>AND(task_end&gt;=O$4,task_start&lt;P$4)</formula>
    </cfRule>
  </conditionalFormatting>
  <conditionalFormatting sqref="AJ26:AM26">
    <cfRule type="expression" dxfId="8" priority="13">
      <formula>AND(TODAY()&gt;=AK$4,TODAY()&lt;#REF!)</formula>
    </cfRule>
  </conditionalFormatting>
  <conditionalFormatting sqref="AJ26:AM26">
    <cfRule type="expression" dxfId="7" priority="14">
      <formula>AND(task_start&lt;=AK$4,ROUNDDOWN((task_end-task_start+1)*task_progress,0)+task_start-1&gt;=AK$4)</formula>
    </cfRule>
    <cfRule type="expression" dxfId="6" priority="15" stopIfTrue="1">
      <formula>AND(task_end&gt;=AK$4,task_start&lt;#REF!)</formula>
    </cfRule>
  </conditionalFormatting>
  <conditionalFormatting sqref="AN26:AO26">
    <cfRule type="expression" dxfId="5" priority="9">
      <formula>AND(TODAY()&gt;=AN$4,TODAY()&lt;AO$4)</formula>
    </cfRule>
  </conditionalFormatting>
  <conditionalFormatting sqref="AN26:AO26">
    <cfRule type="expression" dxfId="4" priority="7">
      <formula>AND(task_start&lt;=AN$4,ROUNDDOWN((task_end-task_start+1)*task_progress,0)+task_start-1&gt;=AN$4)</formula>
    </cfRule>
    <cfRule type="expression" dxfId="3" priority="8" stopIfTrue="1">
      <formula>AND(task_end&gt;=AN$4,task_start&lt;AO$4)</formula>
    </cfRule>
  </conditionalFormatting>
  <conditionalFormatting sqref="AP26">
    <cfRule type="expression" dxfId="2" priority="3">
      <formula>AND(TODAY()&gt;=AP$4,TODAY()&lt;AQ$4)</formula>
    </cfRule>
  </conditionalFormatting>
  <conditionalFormatting sqref="AP26">
    <cfRule type="expression" dxfId="1" priority="1">
      <formula>AND(task_start&lt;=AP$4,ROUNDDOWN((task_end-task_start+1)*task_progress,0)+task_start-1&gt;=AP$4)</formula>
    </cfRule>
    <cfRule type="expression" dxfId="0" priority="2" stopIfTrue="1">
      <formula>AND(task_end&gt;=AP$4,task_start&lt;AQ$4)</formula>
    </cfRule>
  </conditionalFormatting>
  <dataValidations count="1">
    <dataValidation type="whole" operator="greaterThanOrEqual" allowBlank="1" showInputMessage="1" promptTitle="Display Week" prompt="Changing this number will scroll the Gantt Chart view." sqref="C3" xr:uid="{00000000-0002-0000-0000-000000000000}">
      <formula1>1</formula1>
    </dataValidation>
  </dataValidations>
  <printOptions horizontalCentered="1"/>
  <pageMargins left="0.35" right="0.35" top="0.35" bottom="0.5" header="0.3" footer="0.3"/>
  <pageSetup scale="47" fitToHeight="0" orientation="landscape" r:id="rId1"/>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9" customWidth="1"/>
    <col min="2" max="16384" width="9.109375" style="1"/>
  </cols>
  <sheetData>
    <row r="1" spans="1:2" ht="46.5" customHeight="1" x14ac:dyDescent="0.3"/>
    <row r="2" spans="1:2" s="31" customFormat="1" ht="15.6" x14ac:dyDescent="0.3">
      <c r="A2" s="30" t="s">
        <v>6</v>
      </c>
      <c r="B2" s="30"/>
    </row>
    <row r="3" spans="1:2" s="35" customFormat="1" ht="27" customHeight="1" x14ac:dyDescent="0.3">
      <c r="A3" s="36" t="s">
        <v>11</v>
      </c>
      <c r="B3" s="36"/>
    </row>
    <row r="4" spans="1:2" s="32" customFormat="1" ht="25.8" x14ac:dyDescent="0.5">
      <c r="A4" s="33" t="s">
        <v>5</v>
      </c>
    </row>
    <row r="5" spans="1:2" ht="74.099999999999994" customHeight="1" x14ac:dyDescent="0.3">
      <c r="A5" s="34" t="s">
        <v>14</v>
      </c>
    </row>
    <row r="6" spans="1:2" ht="26.25" customHeight="1" x14ac:dyDescent="0.3">
      <c r="A6" s="33" t="s">
        <v>17</v>
      </c>
    </row>
    <row r="7" spans="1:2" s="29" customFormat="1" ht="204.9" customHeight="1" x14ac:dyDescent="0.3">
      <c r="A7" s="38" t="s">
        <v>16</v>
      </c>
    </row>
    <row r="8" spans="1:2" s="32" customFormat="1" ht="25.8" x14ac:dyDescent="0.5">
      <c r="A8" s="33" t="s">
        <v>7</v>
      </c>
    </row>
    <row r="9" spans="1:2" ht="57.6" x14ac:dyDescent="0.3">
      <c r="A9" s="34" t="s">
        <v>15</v>
      </c>
    </row>
    <row r="10" spans="1:2" s="29" customFormat="1" ht="27.9" customHeight="1" x14ac:dyDescent="0.3">
      <c r="A10" s="37" t="s">
        <v>13</v>
      </c>
    </row>
    <row r="11" spans="1:2" s="32" customFormat="1" ht="25.8" x14ac:dyDescent="0.5">
      <c r="A11" s="33" t="s">
        <v>4</v>
      </c>
    </row>
    <row r="12" spans="1:2" ht="28.8" x14ac:dyDescent="0.3">
      <c r="A12" s="34" t="s">
        <v>12</v>
      </c>
    </row>
    <row r="13" spans="1:2" s="29" customFormat="1" ht="27.9" customHeight="1" x14ac:dyDescent="0.3">
      <c r="A13" s="37" t="s">
        <v>0</v>
      </c>
    </row>
    <row r="14" spans="1:2" s="32" customFormat="1" ht="25.8" x14ac:dyDescent="0.5">
      <c r="A14" s="33" t="s">
        <v>8</v>
      </c>
    </row>
    <row r="15" spans="1:2" ht="75" customHeight="1" x14ac:dyDescent="0.3">
      <c r="A15" s="34" t="s">
        <v>9</v>
      </c>
    </row>
    <row r="16" spans="1:2" ht="72" x14ac:dyDescent="0.3">
      <c r="A16" s="34" t="s">
        <v>10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10B135DDEE3747A85B9083A99F3C2D" ma:contentTypeVersion="4" ma:contentTypeDescription="Create a new document." ma:contentTypeScope="" ma:versionID="b82b41f6d0d551d8f0ba81abc339a483">
  <xsd:schema xmlns:xsd="http://www.w3.org/2001/XMLSchema" xmlns:xs="http://www.w3.org/2001/XMLSchema" xmlns:p="http://schemas.microsoft.com/office/2006/metadata/properties" xmlns:ns3="fab9d410-4577-4da4-8198-a42727ce2bcd" targetNamespace="http://schemas.microsoft.com/office/2006/metadata/properties" ma:root="true" ma:fieldsID="c99112d87543c13efb205460f13e9232" ns3:_="">
    <xsd:import namespace="fab9d410-4577-4da4-8198-a42727ce2bcd"/>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b9d410-4577-4da4-8198-a42727ce2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0456EF-52DD-4309-B395-2D15F8773F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b9d410-4577-4da4-8198-a42727ce2b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362043-E8AC-4693-A5FE-475AAEEA7FF4}">
  <ds:schemaRefs>
    <ds:schemaRef ds:uri="http://purl.org/dc/dcmitype/"/>
    <ds:schemaRef ds:uri="http://schemas.microsoft.com/office/2006/metadata/properties"/>
    <ds:schemaRef ds:uri="http://schemas.openxmlformats.org/package/2006/metadata/core-properties"/>
    <ds:schemaRef ds:uri="http://purl.org/dc/elements/1.1/"/>
    <ds:schemaRef ds:uri="http://schemas.microsoft.com/office/2006/documentManagement/types"/>
    <ds:schemaRef ds:uri="http://purl.org/dc/terms/"/>
    <ds:schemaRef ds:uri="http://www.w3.org/XML/1998/namespace"/>
    <ds:schemaRef ds:uri="http://schemas.microsoft.com/office/infopath/2007/PartnerControls"/>
    <ds:schemaRef ds:uri="fab9d410-4577-4da4-8198-a42727ce2bcd"/>
  </ds:schemaRefs>
</ds:datastoreItem>
</file>

<file path=customXml/itemProps3.xml><?xml version="1.0" encoding="utf-8"?>
<ds:datastoreItem xmlns:ds="http://schemas.openxmlformats.org/officeDocument/2006/customXml" ds:itemID="{FCC391AB-1462-4A63-8891-8CFF983BF28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2020-11-09T02:07:14Z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0x0101000610B135DDEE3747A85B9083A99F3C2D</vt:lpwstr>
  </property>
</Properties>
</file>