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K:\Clients\AFL - AFL\2021\015 - Oakridge AB - OKRG\OKRG 1031B\DFD\"/>
    </mc:Choice>
  </mc:AlternateContent>
  <xr:revisionPtr revIDLastSave="0" documentId="13_ncr:1_{B6499E34-DDF2-4E4A-8681-FA9AC3E68E44}" xr6:coauthVersionLast="47" xr6:coauthVersionMax="47" xr10:uidLastSave="{00000000-0000-0000-0000-000000000000}"/>
  <bookViews>
    <workbookView xWindow="3960" yWindow="2190" windowWidth="21600" windowHeight="11385" xr2:uid="{73BCF759-6C88-4D85-8E91-C13B816062C5}"/>
  </bookViews>
  <sheets>
    <sheet name="Node" sheetId="1" r:id="rId1"/>
    <sheet name="Wire" sheetId="2" r:id="rId2"/>
    <sheet name="Text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I17" i="1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2" i="3" s="1"/>
  <c r="I5" i="1"/>
  <c r="I6" i="1"/>
  <c r="I7" i="1"/>
  <c r="I8" i="1"/>
  <c r="I9" i="1"/>
  <c r="I10" i="1"/>
  <c r="I11" i="1"/>
  <c r="I12" i="1"/>
  <c r="I13" i="1"/>
  <c r="I14" i="1"/>
  <c r="I16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4" i="1"/>
  <c r="F25" i="1"/>
  <c r="F26" i="1"/>
  <c r="F27" i="1"/>
  <c r="F29" i="1"/>
  <c r="F30" i="1"/>
  <c r="F31" i="1"/>
  <c r="F32" i="1"/>
  <c r="F33" i="1"/>
  <c r="F34" i="1"/>
  <c r="F2" i="1"/>
  <c r="F33" i="3" l="1"/>
  <c r="F6" i="3"/>
  <c r="F7" i="3"/>
  <c r="F25" i="3"/>
  <c r="F29" i="3"/>
  <c r="F3" i="3"/>
  <c r="F32" i="3"/>
  <c r="F26" i="3"/>
  <c r="F8" i="3"/>
  <c r="F4" i="3"/>
  <c r="F21" i="3"/>
  <c r="F30" i="3"/>
  <c r="F19" i="3"/>
  <c r="F10" i="3"/>
  <c r="F28" i="3"/>
  <c r="F15" i="3"/>
  <c r="F9" i="3"/>
  <c r="F23" i="3"/>
  <c r="F14" i="3"/>
  <c r="F31" i="3"/>
  <c r="F18" i="3"/>
  <c r="F13" i="3"/>
  <c r="F5" i="3"/>
  <c r="F27" i="3"/>
  <c r="F24" i="3"/>
  <c r="F22" i="3"/>
  <c r="F20" i="3"/>
  <c r="F12" i="3"/>
  <c r="F17" i="3"/>
  <c r="F16" i="3"/>
  <c r="F11" i="3"/>
</calcChain>
</file>

<file path=xl/sharedStrings.xml><?xml version="1.0" encoding="utf-8"?>
<sst xmlns="http://schemas.openxmlformats.org/spreadsheetml/2006/main" count="273" uniqueCount="225">
  <si>
    <t>NODE</t>
  </si>
  <si>
    <t>FDH</t>
  </si>
  <si>
    <t>SpliceNo</t>
  </si>
  <si>
    <t>SheetNo</t>
  </si>
  <si>
    <t>Type</t>
  </si>
  <si>
    <t>Struc</t>
  </si>
  <si>
    <t>SSS</t>
  </si>
  <si>
    <t>SPARE</t>
  </si>
  <si>
    <t>RSVD</t>
  </si>
  <si>
    <t>SmCell</t>
  </si>
  <si>
    <t>SV-1031B1-1</t>
  </si>
  <si>
    <t>SB-1031B1-5</t>
  </si>
  <si>
    <t>SB-1031B1-6</t>
  </si>
  <si>
    <t>SB-1031B1-7</t>
  </si>
  <si>
    <t>SB-1031B1-8</t>
  </si>
  <si>
    <t>SB-1031B1-9</t>
  </si>
  <si>
    <t>SB-1031B1-11</t>
  </si>
  <si>
    <t>SB-1031B1-10</t>
  </si>
  <si>
    <t>Live</t>
  </si>
  <si>
    <t>SB-1031B1-13</t>
  </si>
  <si>
    <t>SB-1031B1-14</t>
  </si>
  <si>
    <t>SB-1031B1-12</t>
  </si>
  <si>
    <t>SB-1031B1-15</t>
  </si>
  <si>
    <t>RSVD2</t>
  </si>
  <si>
    <t>SB-1031B1-17</t>
  </si>
  <si>
    <t>SB-1031B1-18</t>
  </si>
  <si>
    <t>SB-1031B1-19</t>
  </si>
  <si>
    <t>SB-1031B1-20</t>
  </si>
  <si>
    <t>SB-1031B1-21</t>
  </si>
  <si>
    <t>SB-1031B1-22</t>
  </si>
  <si>
    <t>SB-1031B1-26</t>
  </si>
  <si>
    <t>SB-1031B1-29</t>
  </si>
  <si>
    <t>SB-1031B1-30</t>
  </si>
  <si>
    <t>SB-1031B1-27</t>
  </si>
  <si>
    <t>SB-1031B1-23</t>
  </si>
  <si>
    <t>SB-1031B1-24</t>
  </si>
  <si>
    <t>SB-1031B1-1</t>
  </si>
  <si>
    <t>SB-1031B1-2</t>
  </si>
  <si>
    <t>SB-1031B1-3</t>
  </si>
  <si>
    <t>SB-1031B1-4</t>
  </si>
  <si>
    <t>SPARE2</t>
  </si>
  <si>
    <t>SPARE3</t>
  </si>
  <si>
    <t>SPARE4</t>
  </si>
  <si>
    <t>Start</t>
  </si>
  <si>
    <t>End</t>
  </si>
  <si>
    <t>Cap</t>
  </si>
  <si>
    <t>CableActivity</t>
  </si>
  <si>
    <t>NODE TEXT</t>
  </si>
  <si>
    <t>PED-3</t>
  </si>
  <si>
    <t>Sheet 600</t>
  </si>
  <si>
    <t>Sheet 606</t>
  </si>
  <si>
    <t>Sheet 609</t>
  </si>
  <si>
    <t>Sheet 617</t>
  </si>
  <si>
    <t>Sheet 607</t>
  </si>
  <si>
    <t>Sheet 601</t>
  </si>
  <si>
    <t>Sheet 603</t>
  </si>
  <si>
    <t>Sheet 605</t>
  </si>
  <si>
    <t>Sheet 615</t>
  </si>
  <si>
    <t>Sheet 610</t>
  </si>
  <si>
    <t>Sheet 611</t>
  </si>
  <si>
    <t>Sheet 612</t>
  </si>
  <si>
    <t>Sheet 613</t>
  </si>
  <si>
    <t>Sheet 602</t>
  </si>
  <si>
    <t>Sheet 604</t>
  </si>
  <si>
    <t>FCP</t>
  </si>
  <si>
    <t>MAH-1420</t>
  </si>
  <si>
    <t>PED-2</t>
  </si>
  <si>
    <t>PED-4</t>
  </si>
  <si>
    <t>PED-1</t>
  </si>
  <si>
    <t>LIVE</t>
  </si>
  <si>
    <t>SPARE_y</t>
  </si>
  <si>
    <t>HSDP_start</t>
  </si>
  <si>
    <t>HSDP_end</t>
  </si>
  <si>
    <t>SPARE_start</t>
  </si>
  <si>
    <t>SPARE_end</t>
  </si>
  <si>
    <t>HSDP_range</t>
  </si>
  <si>
    <t>SPARE_range</t>
  </si>
  <si>
    <t>HSDP;217-216</t>
  </si>
  <si>
    <t>SPARE,217-216</t>
  </si>
  <si>
    <t>HSDP;205-212</t>
  </si>
  <si>
    <t>SPARE,213-216</t>
  </si>
  <si>
    <t>HSDP;193-197</t>
  </si>
  <si>
    <t>SPARE,198-204</t>
  </si>
  <si>
    <t>HSDP;181-186</t>
  </si>
  <si>
    <t>SPARE,187-192</t>
  </si>
  <si>
    <t>HSDP;73-82</t>
  </si>
  <si>
    <t>SPARE,83-84</t>
  </si>
  <si>
    <t>HSDP;25-29</t>
  </si>
  <si>
    <t>SPARE,30-36</t>
  </si>
  <si>
    <t>HSDP;13-20</t>
  </si>
  <si>
    <t>SPARE,21-24</t>
  </si>
  <si>
    <t>HSDP;1-5</t>
  </si>
  <si>
    <t>SPARE,6-12</t>
  </si>
  <si>
    <t>HSDP;49-58</t>
  </si>
  <si>
    <t>SPARE,59-60</t>
  </si>
  <si>
    <t>HSDP;37-46</t>
  </si>
  <si>
    <t>SPARE,47-48</t>
  </si>
  <si>
    <t>HSDP;61-68</t>
  </si>
  <si>
    <t>SPARE,69-72</t>
  </si>
  <si>
    <t>HSDP;97-140</t>
  </si>
  <si>
    <t>SPARE,141-156</t>
  </si>
  <si>
    <t>HSDP;85-89</t>
  </si>
  <si>
    <t>SPARE,90-96</t>
  </si>
  <si>
    <t>HSDP;373-379</t>
  </si>
  <si>
    <t>SPARE,380-384</t>
  </si>
  <si>
    <t>HSDP;361-364</t>
  </si>
  <si>
    <t>SPARE,365-372</t>
  </si>
  <si>
    <t>HSDP;349-352</t>
  </si>
  <si>
    <t>SPARE,353-360</t>
  </si>
  <si>
    <t>HSDP;337-346</t>
  </si>
  <si>
    <t>SPARE,347-348</t>
  </si>
  <si>
    <t>HSDP;301-305</t>
  </si>
  <si>
    <t>SPARE,306-312</t>
  </si>
  <si>
    <t>HSDP;241-250</t>
  </si>
  <si>
    <t>SPARE,251-252</t>
  </si>
  <si>
    <t>HSDP;229-232</t>
  </si>
  <si>
    <t>SPARE,233-240</t>
  </si>
  <si>
    <t>HSDP;217-228</t>
  </si>
  <si>
    <t>SPARE,229-228</t>
  </si>
  <si>
    <t>HSDP;265-272</t>
  </si>
  <si>
    <t>SPARE,273-276</t>
  </si>
  <si>
    <t>HSDP;253-260</t>
  </si>
  <si>
    <t>SPARE,261-264</t>
  </si>
  <si>
    <t>HSDP;277-288</t>
  </si>
  <si>
    <t>SPARE,289-300</t>
  </si>
  <si>
    <t>HSDP;325-330</t>
  </si>
  <si>
    <t>SPARE,331-336</t>
  </si>
  <si>
    <t>HSDP;313-317</t>
  </si>
  <si>
    <t>SPARE,318-324</t>
  </si>
  <si>
    <t>HSDP;421-425</t>
  </si>
  <si>
    <t>SPARE,426-432</t>
  </si>
  <si>
    <t>HSDP;409-418</t>
  </si>
  <si>
    <t>SPARE,419-420</t>
  </si>
  <si>
    <t>HSDP;397-406</t>
  </si>
  <si>
    <t>SPARE,407-408</t>
  </si>
  <si>
    <t>HSDP;385-394</t>
  </si>
  <si>
    <t>SPARE,395-396</t>
  </si>
  <si>
    <t>Cumulative</t>
  </si>
  <si>
    <t>Dead</t>
  </si>
  <si>
    <t>1-12</t>
  </si>
  <si>
    <t>1-24</t>
  </si>
  <si>
    <t>25-48</t>
  </si>
  <si>
    <t>13-24</t>
  </si>
  <si>
    <t>37-48</t>
  </si>
  <si>
    <t>1-36</t>
  </si>
  <si>
    <t>1-84</t>
  </si>
  <si>
    <t>1-192</t>
  </si>
  <si>
    <t>1-204</t>
  </si>
  <si>
    <t>1-216</t>
  </si>
  <si>
    <t>217-288</t>
  </si>
  <si>
    <t>205-288</t>
  </si>
  <si>
    <t>193-288</t>
  </si>
  <si>
    <t>37-60</t>
  </si>
  <si>
    <t>61-72</t>
  </si>
  <si>
    <t>157-168</t>
  </si>
  <si>
    <t>157-288</t>
  </si>
  <si>
    <t>85-168</t>
  </si>
  <si>
    <t>85-96</t>
  </si>
  <si>
    <t>85-156</t>
  </si>
  <si>
    <t>72-96</t>
  </si>
  <si>
    <t>73-84</t>
  </si>
  <si>
    <t>84-144</t>
  </si>
  <si>
    <t>217-228</t>
  </si>
  <si>
    <t>277-300</t>
  </si>
  <si>
    <t>313-324</t>
  </si>
  <si>
    <t>385-396</t>
  </si>
  <si>
    <t>253-264</t>
  </si>
  <si>
    <t>217-240</t>
  </si>
  <si>
    <t>217-252</t>
  </si>
  <si>
    <t>253-276</t>
  </si>
  <si>
    <t>313-336</t>
  </si>
  <si>
    <t>DeadRange</t>
  </si>
  <si>
    <t>37-72</t>
  </si>
  <si>
    <t>217-324</t>
  </si>
  <si>
    <t>217-312</t>
  </si>
  <si>
    <t>97-144</t>
  </si>
  <si>
    <t>133-288</t>
  </si>
  <si>
    <t>217-360</t>
  </si>
  <si>
    <t>217-372</t>
  </si>
  <si>
    <t>217-384</t>
  </si>
  <si>
    <t>169-288</t>
  </si>
  <si>
    <t>145-288</t>
  </si>
  <si>
    <t>385-408</t>
  </si>
  <si>
    <t>385-420</t>
  </si>
  <si>
    <t>385-432</t>
  </si>
  <si>
    <t>49-72</t>
  </si>
  <si>
    <t>1-432</t>
  </si>
  <si>
    <t>FSA</t>
  </si>
  <si>
    <t>1031B</t>
  </si>
  <si>
    <t>WIRETEXT</t>
  </si>
  <si>
    <t>SB_start</t>
  </si>
  <si>
    <t>SB_end</t>
  </si>
  <si>
    <t>HSDP;157-163</t>
  </si>
  <si>
    <t>SPARE,164-168</t>
  </si>
  <si>
    <t>HSDP;169-173</t>
  </si>
  <si>
    <t>SPARE,174-180</t>
  </si>
  <si>
    <t>F12</t>
  </si>
  <si>
    <t>Address</t>
  </si>
  <si>
    <t>Ac</t>
  </si>
  <si>
    <t>F1915</t>
  </si>
  <si>
    <t>F1819</t>
  </si>
  <si>
    <t>F2003</t>
  </si>
  <si>
    <t>F1920</t>
  </si>
  <si>
    <t>F9012</t>
  </si>
  <si>
    <t>F8947</t>
  </si>
  <si>
    <t>F8948</t>
  </si>
  <si>
    <t>F8915</t>
  </si>
  <si>
    <t>F8935</t>
  </si>
  <si>
    <t>F8932</t>
  </si>
  <si>
    <t>S48</t>
  </si>
  <si>
    <t>F8907</t>
  </si>
  <si>
    <t>F8</t>
  </si>
  <si>
    <t>F40</t>
  </si>
  <si>
    <t>F64</t>
  </si>
  <si>
    <t>F59</t>
  </si>
  <si>
    <t>F104</t>
  </si>
  <si>
    <t>F116</t>
  </si>
  <si>
    <t>F2411</t>
  </si>
  <si>
    <t>F2406</t>
  </si>
  <si>
    <t>F148</t>
  </si>
  <si>
    <t>F147</t>
  </si>
  <si>
    <t>F167</t>
  </si>
  <si>
    <t>S3</t>
  </si>
  <si>
    <t>S31</t>
  </si>
  <si>
    <t>F19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</si>
</sst>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 Black"/>
      <family val="2"/>
    </font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0EBB-9CFA-4D4A-8348-4381B186BC0D}">
  <sheetPr codeName="Sheet1"/>
  <dimension ref="A1:W34"/>
  <sheetViews>
    <sheetView tabSelected="1" workbookViewId="0">
      <selection activeCell="H8" sqref="H8"/>
    </sheetView>
  </sheetViews>
  <sheetFormatPr defaultRowHeight="15" x14ac:dyDescent="0.25"/>
  <cols>
    <col min="2" max="2" width="17.140625" customWidth="1"/>
    <col min="3" max="3" width="9.140625" style="12" customWidth="1"/>
    <col min="4" max="4" width="9.28515625" customWidth="1"/>
    <col min="6" max="6" width="13.28515625" customWidth="1"/>
    <col min="22" max="22" width="17.140625" customWidth="1"/>
    <col min="23" max="23" width="16.28515625" customWidth="1"/>
  </cols>
  <sheetData>
    <row r="1" spans="1:23" x14ac:dyDescent="0.25">
      <c r="A1" s="1" t="s">
        <v>0</v>
      </c>
      <c r="B1" s="1" t="s">
        <v>5</v>
      </c>
      <c r="C1" s="11" t="s">
        <v>2</v>
      </c>
      <c r="D1" s="1" t="s">
        <v>3</v>
      </c>
      <c r="E1" s="1" t="s">
        <v>64</v>
      </c>
      <c r="F1" s="1" t="s">
        <v>4</v>
      </c>
      <c r="G1" s="1" t="s">
        <v>6</v>
      </c>
      <c r="H1" s="1" t="s">
        <v>18</v>
      </c>
      <c r="I1" s="1" t="s">
        <v>7</v>
      </c>
      <c r="J1" s="1" t="s">
        <v>8</v>
      </c>
      <c r="K1" s="1" t="s">
        <v>40</v>
      </c>
      <c r="L1" s="1" t="s">
        <v>23</v>
      </c>
      <c r="M1" s="1" t="s">
        <v>41</v>
      </c>
      <c r="N1" s="1" t="s">
        <v>9</v>
      </c>
      <c r="O1" s="1" t="s">
        <v>42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>
        <v>0</v>
      </c>
      <c r="B2" t="s">
        <v>1</v>
      </c>
      <c r="D2" t="s">
        <v>49</v>
      </c>
      <c r="F2" t="str">
        <f t="shared" ref="F2:F14" si="0">IF(LEFT(B2,2)="SB", "FOSC-450 BS", IF(LEFT(B2, 2)="SV", "LG-350 XL", "FDH"))</f>
        <v>FDH</v>
      </c>
    </row>
    <row r="3" spans="1:23" x14ac:dyDescent="0.25">
      <c r="A3">
        <v>1</v>
      </c>
      <c r="B3" t="s">
        <v>10</v>
      </c>
      <c r="D3" t="s">
        <v>49</v>
      </c>
      <c r="F3" t="str">
        <f t="shared" si="0"/>
        <v>LG-350 XL</v>
      </c>
      <c r="V3" t="s">
        <v>77</v>
      </c>
      <c r="W3" t="s">
        <v>78</v>
      </c>
    </row>
    <row r="4" spans="1:23" x14ac:dyDescent="0.25">
      <c r="A4">
        <v>3</v>
      </c>
      <c r="B4" t="s">
        <v>11</v>
      </c>
      <c r="C4" s="12">
        <v>338</v>
      </c>
      <c r="D4" t="s">
        <v>50</v>
      </c>
      <c r="E4">
        <v>21958</v>
      </c>
      <c r="F4" t="str">
        <f t="shared" si="0"/>
        <v>FOSC-450 BS</v>
      </c>
      <c r="G4" t="s">
        <v>6</v>
      </c>
      <c r="H4">
        <v>8</v>
      </c>
      <c r="I4">
        <f t="shared" ref="I4:I14" si="1">12-H4</f>
        <v>4</v>
      </c>
      <c r="P4">
        <v>8</v>
      </c>
      <c r="Q4">
        <v>4</v>
      </c>
      <c r="R4">
        <v>205</v>
      </c>
      <c r="S4">
        <v>212</v>
      </c>
      <c r="T4">
        <v>213</v>
      </c>
      <c r="U4">
        <v>216</v>
      </c>
      <c r="V4" t="s">
        <v>79</v>
      </c>
      <c r="W4" t="s">
        <v>80</v>
      </c>
    </row>
    <row r="5" spans="1:23" x14ac:dyDescent="0.25">
      <c r="A5">
        <v>4</v>
      </c>
      <c r="B5" t="s">
        <v>12</v>
      </c>
      <c r="C5" s="12">
        <v>337</v>
      </c>
      <c r="D5" t="s">
        <v>51</v>
      </c>
      <c r="E5">
        <v>21959</v>
      </c>
      <c r="F5" t="str">
        <f t="shared" si="0"/>
        <v>FOSC-450 BS</v>
      </c>
      <c r="G5" t="s">
        <v>6</v>
      </c>
      <c r="H5">
        <v>5</v>
      </c>
      <c r="I5">
        <f t="shared" si="1"/>
        <v>7</v>
      </c>
      <c r="P5">
        <v>5</v>
      </c>
      <c r="Q5">
        <v>7</v>
      </c>
      <c r="R5">
        <v>193</v>
      </c>
      <c r="S5">
        <v>197</v>
      </c>
      <c r="T5">
        <v>198</v>
      </c>
      <c r="U5">
        <v>204</v>
      </c>
      <c r="V5" t="s">
        <v>81</v>
      </c>
      <c r="W5" t="s">
        <v>82</v>
      </c>
    </row>
    <row r="6" spans="1:23" x14ac:dyDescent="0.25">
      <c r="A6">
        <v>5</v>
      </c>
      <c r="B6" t="s">
        <v>13</v>
      </c>
      <c r="C6" s="12">
        <v>336</v>
      </c>
      <c r="D6" t="s">
        <v>51</v>
      </c>
      <c r="E6">
        <v>21960</v>
      </c>
      <c r="F6" t="str">
        <f t="shared" si="0"/>
        <v>FOSC-450 BS</v>
      </c>
      <c r="H6">
        <v>6</v>
      </c>
      <c r="I6">
        <f t="shared" si="1"/>
        <v>6</v>
      </c>
      <c r="P6">
        <v>6</v>
      </c>
      <c r="Q6">
        <v>6</v>
      </c>
      <c r="R6">
        <v>181</v>
      </c>
      <c r="S6">
        <v>186</v>
      </c>
      <c r="T6">
        <v>187</v>
      </c>
      <c r="U6">
        <v>192</v>
      </c>
      <c r="V6" t="s">
        <v>83</v>
      </c>
      <c r="W6" t="s">
        <v>84</v>
      </c>
    </row>
    <row r="7" spans="1:23" x14ac:dyDescent="0.25">
      <c r="A7">
        <v>6</v>
      </c>
      <c r="B7" t="s">
        <v>16</v>
      </c>
      <c r="C7" s="12">
        <v>332</v>
      </c>
      <c r="D7" t="s">
        <v>52</v>
      </c>
      <c r="E7">
        <v>21961</v>
      </c>
      <c r="F7" t="str">
        <f t="shared" si="0"/>
        <v>FOSC-450 BS</v>
      </c>
      <c r="H7">
        <v>10</v>
      </c>
      <c r="I7">
        <f t="shared" si="1"/>
        <v>2</v>
      </c>
      <c r="P7">
        <v>10</v>
      </c>
      <c r="Q7">
        <v>2</v>
      </c>
      <c r="R7">
        <v>73</v>
      </c>
      <c r="S7">
        <v>82</v>
      </c>
      <c r="T7">
        <v>83</v>
      </c>
      <c r="U7">
        <v>84</v>
      </c>
      <c r="V7" t="s">
        <v>85</v>
      </c>
      <c r="W7" t="s">
        <v>86</v>
      </c>
    </row>
    <row r="8" spans="1:23" x14ac:dyDescent="0.25">
      <c r="A8">
        <v>7</v>
      </c>
      <c r="B8" t="s">
        <v>14</v>
      </c>
      <c r="C8" s="12">
        <v>328</v>
      </c>
      <c r="D8" t="s">
        <v>53</v>
      </c>
      <c r="E8">
        <v>21962</v>
      </c>
      <c r="F8" t="str">
        <f t="shared" si="0"/>
        <v>FOSC-450 BS</v>
      </c>
      <c r="G8" t="s">
        <v>6</v>
      </c>
      <c r="H8">
        <v>10</v>
      </c>
      <c r="I8">
        <f t="shared" si="1"/>
        <v>2</v>
      </c>
      <c r="P8">
        <v>5</v>
      </c>
      <c r="Q8">
        <v>7</v>
      </c>
      <c r="R8">
        <v>25</v>
      </c>
      <c r="S8">
        <v>29</v>
      </c>
      <c r="T8">
        <v>30</v>
      </c>
      <c r="U8">
        <v>36</v>
      </c>
      <c r="V8" t="s">
        <v>87</v>
      </c>
      <c r="W8" t="s">
        <v>88</v>
      </c>
    </row>
    <row r="9" spans="1:23" x14ac:dyDescent="0.25">
      <c r="A9">
        <v>8</v>
      </c>
      <c r="B9" t="s">
        <v>15</v>
      </c>
      <c r="C9" s="12">
        <v>327</v>
      </c>
      <c r="D9" t="s">
        <v>49</v>
      </c>
      <c r="E9">
        <v>21963</v>
      </c>
      <c r="F9" t="str">
        <f t="shared" si="0"/>
        <v>FOSC-450 BS</v>
      </c>
      <c r="H9">
        <v>8</v>
      </c>
      <c r="I9">
        <f t="shared" si="1"/>
        <v>4</v>
      </c>
      <c r="P9">
        <v>8</v>
      </c>
      <c r="Q9">
        <v>4</v>
      </c>
      <c r="R9">
        <v>13</v>
      </c>
      <c r="S9">
        <v>20</v>
      </c>
      <c r="T9">
        <v>21</v>
      </c>
      <c r="U9">
        <v>24</v>
      </c>
      <c r="V9" t="s">
        <v>89</v>
      </c>
      <c r="W9" t="s">
        <v>90</v>
      </c>
    </row>
    <row r="10" spans="1:23" x14ac:dyDescent="0.25">
      <c r="A10">
        <v>9</v>
      </c>
      <c r="B10" t="s">
        <v>17</v>
      </c>
      <c r="C10" s="12">
        <v>327</v>
      </c>
      <c r="D10" t="s">
        <v>54</v>
      </c>
      <c r="E10">
        <v>21964</v>
      </c>
      <c r="F10" t="str">
        <f t="shared" si="0"/>
        <v>FOSC-450 BS</v>
      </c>
      <c r="H10">
        <v>5</v>
      </c>
      <c r="I10">
        <f t="shared" si="1"/>
        <v>7</v>
      </c>
      <c r="P10">
        <v>5</v>
      </c>
      <c r="Q10">
        <v>7</v>
      </c>
      <c r="R10">
        <v>1</v>
      </c>
      <c r="S10">
        <v>5</v>
      </c>
      <c r="T10">
        <v>6</v>
      </c>
      <c r="U10">
        <v>12</v>
      </c>
      <c r="V10" t="s">
        <v>91</v>
      </c>
      <c r="W10" t="s">
        <v>92</v>
      </c>
    </row>
    <row r="11" spans="1:23" x14ac:dyDescent="0.25">
      <c r="A11">
        <v>10</v>
      </c>
      <c r="B11" t="s">
        <v>19</v>
      </c>
      <c r="C11" s="12">
        <v>330</v>
      </c>
      <c r="D11" t="s">
        <v>55</v>
      </c>
      <c r="E11">
        <v>21965</v>
      </c>
      <c r="F11" t="str">
        <f t="shared" si="0"/>
        <v>FOSC-450 BS</v>
      </c>
      <c r="H11">
        <v>10</v>
      </c>
      <c r="I11">
        <f t="shared" si="1"/>
        <v>2</v>
      </c>
      <c r="P11">
        <v>10</v>
      </c>
      <c r="Q11">
        <v>2</v>
      </c>
      <c r="R11">
        <v>49</v>
      </c>
      <c r="S11">
        <v>58</v>
      </c>
      <c r="T11">
        <v>59</v>
      </c>
      <c r="U11">
        <v>60</v>
      </c>
      <c r="V11" t="s">
        <v>93</v>
      </c>
      <c r="W11" t="s">
        <v>94</v>
      </c>
    </row>
    <row r="12" spans="1:23" x14ac:dyDescent="0.25">
      <c r="A12">
        <v>11</v>
      </c>
      <c r="B12" t="s">
        <v>20</v>
      </c>
      <c r="C12" s="12">
        <v>329</v>
      </c>
      <c r="D12" t="s">
        <v>56</v>
      </c>
      <c r="E12">
        <v>21966</v>
      </c>
      <c r="F12" t="str">
        <f t="shared" si="0"/>
        <v>FOSC-450 BS</v>
      </c>
      <c r="H12">
        <v>10</v>
      </c>
      <c r="I12">
        <f t="shared" si="1"/>
        <v>2</v>
      </c>
      <c r="P12">
        <v>10</v>
      </c>
      <c r="Q12">
        <v>2</v>
      </c>
      <c r="R12">
        <v>37</v>
      </c>
      <c r="S12">
        <v>46</v>
      </c>
      <c r="T12">
        <v>47</v>
      </c>
      <c r="U12">
        <v>48</v>
      </c>
      <c r="V12" t="s">
        <v>95</v>
      </c>
      <c r="W12" t="s">
        <v>96</v>
      </c>
    </row>
    <row r="13" spans="1:23" x14ac:dyDescent="0.25">
      <c r="A13">
        <v>12</v>
      </c>
      <c r="B13" t="s">
        <v>21</v>
      </c>
      <c r="C13" s="12">
        <v>331</v>
      </c>
      <c r="D13" t="s">
        <v>54</v>
      </c>
      <c r="E13">
        <v>21967</v>
      </c>
      <c r="F13" t="str">
        <f t="shared" si="0"/>
        <v>FOSC-450 BS</v>
      </c>
      <c r="H13">
        <v>8</v>
      </c>
      <c r="I13">
        <f t="shared" si="1"/>
        <v>4</v>
      </c>
      <c r="P13">
        <v>8</v>
      </c>
      <c r="Q13">
        <v>4</v>
      </c>
      <c r="R13">
        <v>61</v>
      </c>
      <c r="S13">
        <v>68</v>
      </c>
      <c r="T13">
        <v>69</v>
      </c>
      <c r="U13">
        <v>72</v>
      </c>
      <c r="V13" t="s">
        <v>97</v>
      </c>
      <c r="W13" t="s">
        <v>98</v>
      </c>
    </row>
    <row r="14" spans="1:23" x14ac:dyDescent="0.25">
      <c r="A14">
        <v>13</v>
      </c>
      <c r="B14" t="s">
        <v>22</v>
      </c>
      <c r="C14" s="12">
        <v>335</v>
      </c>
      <c r="D14" t="s">
        <v>51</v>
      </c>
      <c r="E14">
        <v>21968</v>
      </c>
      <c r="F14" t="str">
        <f t="shared" si="0"/>
        <v>FOSC-450 BS</v>
      </c>
      <c r="H14" s="7">
        <v>5</v>
      </c>
      <c r="I14">
        <f t="shared" si="1"/>
        <v>7</v>
      </c>
      <c r="P14">
        <v>5</v>
      </c>
      <c r="Q14">
        <v>7</v>
      </c>
      <c r="R14">
        <v>169</v>
      </c>
      <c r="S14">
        <v>173</v>
      </c>
      <c r="T14">
        <v>174</v>
      </c>
      <c r="U14">
        <v>180</v>
      </c>
      <c r="V14" t="s">
        <v>194</v>
      </c>
      <c r="W14" t="s">
        <v>195</v>
      </c>
    </row>
    <row r="15" spans="1:23" x14ac:dyDescent="0.25">
      <c r="A15">
        <v>14</v>
      </c>
      <c r="B15" t="s">
        <v>66</v>
      </c>
      <c r="D15" t="s">
        <v>51</v>
      </c>
      <c r="E15">
        <v>21969</v>
      </c>
      <c r="F15" t="s">
        <v>65</v>
      </c>
      <c r="J15">
        <v>8</v>
      </c>
      <c r="K15">
        <v>4</v>
      </c>
      <c r="L15">
        <v>36</v>
      </c>
      <c r="M15">
        <v>12</v>
      </c>
      <c r="P15">
        <v>44</v>
      </c>
      <c r="Q15">
        <v>16</v>
      </c>
      <c r="R15">
        <v>97</v>
      </c>
      <c r="S15">
        <v>140</v>
      </c>
      <c r="T15">
        <v>141</v>
      </c>
      <c r="U15">
        <v>156</v>
      </c>
      <c r="V15" t="s">
        <v>99</v>
      </c>
      <c r="W15" t="s">
        <v>100</v>
      </c>
    </row>
    <row r="16" spans="1:23" x14ac:dyDescent="0.25">
      <c r="A16">
        <v>15</v>
      </c>
      <c r="B16" t="s">
        <v>24</v>
      </c>
      <c r="C16" s="12">
        <v>333</v>
      </c>
      <c r="D16" t="s">
        <v>57</v>
      </c>
      <c r="E16">
        <v>21970</v>
      </c>
      <c r="F16" t="str">
        <f t="shared" ref="F16:F21" si="2">IF(LEFT(B16,2)="SB", "FOSC-450 BS", IF(LEFT(B16, 2)="SV", "LG-350 XL", "FDH"))</f>
        <v>FOSC-450 BS</v>
      </c>
      <c r="H16">
        <v>5</v>
      </c>
      <c r="I16">
        <f>12-H16</f>
        <v>7</v>
      </c>
      <c r="P16">
        <v>5</v>
      </c>
      <c r="Q16">
        <v>7</v>
      </c>
      <c r="R16">
        <v>85</v>
      </c>
      <c r="S16">
        <v>89</v>
      </c>
      <c r="T16">
        <v>90</v>
      </c>
      <c r="U16">
        <v>96</v>
      </c>
      <c r="V16" t="s">
        <v>101</v>
      </c>
      <c r="W16" t="s">
        <v>102</v>
      </c>
    </row>
    <row r="17" spans="1:23" x14ac:dyDescent="0.25">
      <c r="A17">
        <v>16</v>
      </c>
      <c r="B17" t="s">
        <v>25</v>
      </c>
      <c r="C17" s="12">
        <v>334</v>
      </c>
      <c r="D17" t="s">
        <v>57</v>
      </c>
      <c r="E17">
        <v>21971</v>
      </c>
      <c r="F17" t="str">
        <f t="shared" si="2"/>
        <v>FOSC-450 BS</v>
      </c>
      <c r="H17" s="7">
        <v>7</v>
      </c>
      <c r="I17">
        <f>12-H17</f>
        <v>5</v>
      </c>
      <c r="P17">
        <v>7</v>
      </c>
      <c r="Q17">
        <v>5</v>
      </c>
      <c r="R17">
        <v>157</v>
      </c>
      <c r="S17">
        <v>163</v>
      </c>
      <c r="T17">
        <v>164</v>
      </c>
      <c r="U17">
        <v>168</v>
      </c>
      <c r="V17" t="s">
        <v>192</v>
      </c>
      <c r="W17" t="s">
        <v>193</v>
      </c>
    </row>
    <row r="18" spans="1:23" x14ac:dyDescent="0.25">
      <c r="A18">
        <v>17</v>
      </c>
      <c r="B18" t="s">
        <v>26</v>
      </c>
      <c r="C18" s="12">
        <v>350</v>
      </c>
      <c r="D18" t="s">
        <v>53</v>
      </c>
      <c r="E18">
        <v>21972</v>
      </c>
      <c r="F18" t="str">
        <f t="shared" si="2"/>
        <v>FOSC-450 BS</v>
      </c>
      <c r="G18" t="s">
        <v>6</v>
      </c>
      <c r="H18">
        <v>7</v>
      </c>
      <c r="I18">
        <f t="shared" ref="I18:I27" si="3">12-H18</f>
        <v>5</v>
      </c>
      <c r="P18">
        <v>7</v>
      </c>
      <c r="Q18">
        <v>5</v>
      </c>
      <c r="R18">
        <v>373</v>
      </c>
      <c r="S18">
        <v>379</v>
      </c>
      <c r="T18">
        <v>380</v>
      </c>
      <c r="U18">
        <v>384</v>
      </c>
      <c r="V18" t="s">
        <v>103</v>
      </c>
      <c r="W18" t="s">
        <v>104</v>
      </c>
    </row>
    <row r="19" spans="1:23" x14ac:dyDescent="0.25">
      <c r="A19">
        <v>18</v>
      </c>
      <c r="B19" t="s">
        <v>27</v>
      </c>
      <c r="C19" s="12">
        <v>349</v>
      </c>
      <c r="D19" t="s">
        <v>58</v>
      </c>
      <c r="E19">
        <v>21973</v>
      </c>
      <c r="F19" t="str">
        <f t="shared" si="2"/>
        <v>FOSC-450 BS</v>
      </c>
      <c r="G19" t="s">
        <v>6</v>
      </c>
      <c r="H19">
        <v>4</v>
      </c>
      <c r="I19">
        <f t="shared" si="3"/>
        <v>8</v>
      </c>
      <c r="P19">
        <v>4</v>
      </c>
      <c r="Q19">
        <v>8</v>
      </c>
      <c r="R19">
        <v>361</v>
      </c>
      <c r="S19">
        <v>364</v>
      </c>
      <c r="T19">
        <v>365</v>
      </c>
      <c r="U19">
        <v>372</v>
      </c>
      <c r="V19" t="s">
        <v>105</v>
      </c>
      <c r="W19" t="s">
        <v>106</v>
      </c>
    </row>
    <row r="20" spans="1:23" x14ac:dyDescent="0.25">
      <c r="A20">
        <v>19</v>
      </c>
      <c r="B20" t="s">
        <v>28</v>
      </c>
      <c r="C20" s="12">
        <v>348</v>
      </c>
      <c r="D20" t="s">
        <v>59</v>
      </c>
      <c r="E20">
        <v>21974</v>
      </c>
      <c r="F20" t="str">
        <f t="shared" si="2"/>
        <v>FOSC-450 BS</v>
      </c>
      <c r="G20" t="s">
        <v>6</v>
      </c>
      <c r="H20">
        <v>4</v>
      </c>
      <c r="I20">
        <f t="shared" si="3"/>
        <v>8</v>
      </c>
      <c r="P20">
        <v>4</v>
      </c>
      <c r="Q20">
        <v>8</v>
      </c>
      <c r="R20">
        <v>349</v>
      </c>
      <c r="S20">
        <v>352</v>
      </c>
      <c r="T20">
        <v>353</v>
      </c>
      <c r="U20">
        <v>360</v>
      </c>
      <c r="V20" t="s">
        <v>107</v>
      </c>
      <c r="W20" t="s">
        <v>108</v>
      </c>
    </row>
    <row r="21" spans="1:23" x14ac:dyDescent="0.25">
      <c r="A21">
        <v>20</v>
      </c>
      <c r="B21" t="s">
        <v>29</v>
      </c>
      <c r="C21" s="12">
        <v>347</v>
      </c>
      <c r="D21" t="s">
        <v>60</v>
      </c>
      <c r="E21">
        <v>21975</v>
      </c>
      <c r="F21" t="str">
        <f t="shared" si="2"/>
        <v>FOSC-450 BS</v>
      </c>
      <c r="H21">
        <v>10</v>
      </c>
      <c r="I21">
        <f t="shared" si="3"/>
        <v>2</v>
      </c>
      <c r="P21">
        <v>10</v>
      </c>
      <c r="Q21">
        <v>2</v>
      </c>
      <c r="R21">
        <v>337</v>
      </c>
      <c r="S21">
        <v>346</v>
      </c>
      <c r="T21">
        <v>347</v>
      </c>
      <c r="U21">
        <v>348</v>
      </c>
      <c r="V21" t="s">
        <v>109</v>
      </c>
      <c r="W21" t="s">
        <v>110</v>
      </c>
    </row>
    <row r="22" spans="1:23" x14ac:dyDescent="0.25">
      <c r="A22">
        <v>21</v>
      </c>
      <c r="B22" t="s">
        <v>48</v>
      </c>
      <c r="C22" s="12">
        <v>344</v>
      </c>
      <c r="D22" t="s">
        <v>61</v>
      </c>
      <c r="E22">
        <v>21976</v>
      </c>
      <c r="F22" t="s">
        <v>65</v>
      </c>
      <c r="H22">
        <v>5</v>
      </c>
      <c r="I22">
        <f t="shared" si="3"/>
        <v>7</v>
      </c>
      <c r="P22">
        <v>5</v>
      </c>
      <c r="Q22">
        <v>7</v>
      </c>
      <c r="R22">
        <v>301</v>
      </c>
      <c r="S22">
        <v>305</v>
      </c>
      <c r="T22">
        <v>306</v>
      </c>
      <c r="U22">
        <v>312</v>
      </c>
      <c r="V22" t="s">
        <v>111</v>
      </c>
      <c r="W22" t="s">
        <v>112</v>
      </c>
    </row>
    <row r="23" spans="1:23" x14ac:dyDescent="0.25">
      <c r="A23">
        <v>22</v>
      </c>
      <c r="B23" t="s">
        <v>67</v>
      </c>
      <c r="C23" s="12">
        <v>341</v>
      </c>
      <c r="D23" t="s">
        <v>61</v>
      </c>
      <c r="E23">
        <v>21977</v>
      </c>
      <c r="F23" t="s">
        <v>65</v>
      </c>
      <c r="H23">
        <v>10</v>
      </c>
      <c r="I23">
        <f t="shared" si="3"/>
        <v>2</v>
      </c>
      <c r="P23">
        <v>10</v>
      </c>
      <c r="Q23">
        <v>2</v>
      </c>
      <c r="R23">
        <v>241</v>
      </c>
      <c r="S23">
        <v>250</v>
      </c>
      <c r="T23">
        <v>251</v>
      </c>
      <c r="U23">
        <v>252</v>
      </c>
      <c r="V23" t="s">
        <v>113</v>
      </c>
      <c r="W23" t="s">
        <v>114</v>
      </c>
    </row>
    <row r="24" spans="1:23" x14ac:dyDescent="0.25">
      <c r="A24">
        <v>23</v>
      </c>
      <c r="B24" t="s">
        <v>31</v>
      </c>
      <c r="C24" s="12">
        <v>340</v>
      </c>
      <c r="D24" t="s">
        <v>51</v>
      </c>
      <c r="E24">
        <v>21978</v>
      </c>
      <c r="F24" t="str">
        <f>IF(LEFT(B24,2)="SB", "FOSC-450 BS", IF(LEFT(B24, 2)="SV", "LG-350 XL", "FDH"))</f>
        <v>FOSC-450 BS</v>
      </c>
      <c r="H24">
        <v>4</v>
      </c>
      <c r="I24">
        <f t="shared" si="3"/>
        <v>8</v>
      </c>
      <c r="P24">
        <v>4</v>
      </c>
      <c r="Q24">
        <v>8</v>
      </c>
      <c r="R24">
        <v>229</v>
      </c>
      <c r="S24">
        <v>232</v>
      </c>
      <c r="T24">
        <v>233</v>
      </c>
      <c r="U24">
        <v>240</v>
      </c>
      <c r="V24" t="s">
        <v>115</v>
      </c>
      <c r="W24" t="s">
        <v>116</v>
      </c>
    </row>
    <row r="25" spans="1:23" x14ac:dyDescent="0.25">
      <c r="A25">
        <v>24</v>
      </c>
      <c r="B25" t="s">
        <v>32</v>
      </c>
      <c r="C25" s="12">
        <v>339</v>
      </c>
      <c r="D25" t="s">
        <v>51</v>
      </c>
      <c r="E25">
        <v>21979</v>
      </c>
      <c r="F25" t="str">
        <f>IF(LEFT(B25,2)="SB", "FOSC-450 BS", IF(LEFT(B25, 2)="SV", "LG-350 XL", "FDH"))</f>
        <v>FOSC-450 BS</v>
      </c>
      <c r="H25">
        <v>12</v>
      </c>
      <c r="I25">
        <f t="shared" si="3"/>
        <v>0</v>
      </c>
      <c r="P25">
        <v>12</v>
      </c>
      <c r="Q25">
        <v>0</v>
      </c>
      <c r="R25">
        <v>217</v>
      </c>
      <c r="S25">
        <v>228</v>
      </c>
      <c r="T25">
        <v>229</v>
      </c>
      <c r="U25">
        <v>228</v>
      </c>
      <c r="V25" t="s">
        <v>117</v>
      </c>
      <c r="W25" t="s">
        <v>118</v>
      </c>
    </row>
    <row r="26" spans="1:23" x14ac:dyDescent="0.25">
      <c r="A26">
        <v>25</v>
      </c>
      <c r="B26" t="s">
        <v>33</v>
      </c>
      <c r="C26" s="12">
        <v>343</v>
      </c>
      <c r="D26" t="s">
        <v>61</v>
      </c>
      <c r="E26">
        <v>21980</v>
      </c>
      <c r="F26" t="str">
        <f>IF(LEFT(B26,2)="SB", "FOSC-450 BS", IF(LEFT(B26, 2)="SV", "LG-350 XL", "FDH"))</f>
        <v>FOSC-450 BS</v>
      </c>
      <c r="H26">
        <v>8</v>
      </c>
      <c r="I26">
        <f t="shared" si="3"/>
        <v>4</v>
      </c>
      <c r="P26">
        <v>8</v>
      </c>
      <c r="Q26">
        <v>4</v>
      </c>
      <c r="R26">
        <v>265</v>
      </c>
      <c r="S26">
        <v>272</v>
      </c>
      <c r="T26">
        <v>273</v>
      </c>
      <c r="U26">
        <v>276</v>
      </c>
      <c r="V26" t="s">
        <v>119</v>
      </c>
      <c r="W26" t="s">
        <v>120</v>
      </c>
    </row>
    <row r="27" spans="1:23" x14ac:dyDescent="0.25">
      <c r="A27">
        <v>26</v>
      </c>
      <c r="B27" t="s">
        <v>30</v>
      </c>
      <c r="C27" s="12">
        <v>342</v>
      </c>
      <c r="D27" t="s">
        <v>61</v>
      </c>
      <c r="E27">
        <v>21981</v>
      </c>
      <c r="F27" t="str">
        <f>IF(LEFT(B27,2)="SB", "FOSC-450 BS", IF(LEFT(B27, 2)="SV", "LG-350 XL", "FDH"))</f>
        <v>FOSC-450 BS</v>
      </c>
      <c r="H27">
        <v>8</v>
      </c>
      <c r="I27">
        <f t="shared" si="3"/>
        <v>4</v>
      </c>
      <c r="P27">
        <v>8</v>
      </c>
      <c r="Q27">
        <v>4</v>
      </c>
      <c r="R27">
        <v>253</v>
      </c>
      <c r="S27">
        <v>260</v>
      </c>
      <c r="T27">
        <v>261</v>
      </c>
      <c r="U27">
        <v>264</v>
      </c>
      <c r="V27" t="s">
        <v>121</v>
      </c>
      <c r="W27" t="s">
        <v>122</v>
      </c>
    </row>
    <row r="28" spans="1:23" x14ac:dyDescent="0.25">
      <c r="A28">
        <v>27</v>
      </c>
      <c r="B28" t="s">
        <v>68</v>
      </c>
      <c r="D28" t="s">
        <v>60</v>
      </c>
      <c r="E28">
        <v>21982</v>
      </c>
      <c r="F28" t="s">
        <v>65</v>
      </c>
      <c r="J28">
        <v>6</v>
      </c>
      <c r="K28">
        <v>6</v>
      </c>
      <c r="L28">
        <v>6</v>
      </c>
      <c r="M28">
        <v>6</v>
      </c>
      <c r="P28">
        <v>12</v>
      </c>
      <c r="Q28">
        <v>12</v>
      </c>
      <c r="R28">
        <v>277</v>
      </c>
      <c r="S28">
        <v>288</v>
      </c>
      <c r="T28">
        <v>289</v>
      </c>
      <c r="U28">
        <v>300</v>
      </c>
      <c r="V28" t="s">
        <v>123</v>
      </c>
      <c r="W28" t="s">
        <v>124</v>
      </c>
    </row>
    <row r="29" spans="1:23" x14ac:dyDescent="0.25">
      <c r="A29">
        <v>28</v>
      </c>
      <c r="B29" t="s">
        <v>34</v>
      </c>
      <c r="C29" s="12">
        <v>346</v>
      </c>
      <c r="D29" t="s">
        <v>60</v>
      </c>
      <c r="E29">
        <v>21983</v>
      </c>
      <c r="F29" t="str">
        <f t="shared" ref="F29:F34" si="4">IF(LEFT(B29,2)="SB", "FOSC-450 BS", IF(LEFT(B29, 2)="SV", "LG-350 XL", "FDH"))</f>
        <v>FOSC-450 BS</v>
      </c>
      <c r="H29">
        <v>6</v>
      </c>
      <c r="I29">
        <f t="shared" ref="I29:I34" si="5">12-H29</f>
        <v>6</v>
      </c>
      <c r="P29">
        <v>6</v>
      </c>
      <c r="Q29">
        <v>6</v>
      </c>
      <c r="R29">
        <v>325</v>
      </c>
      <c r="S29">
        <v>330</v>
      </c>
      <c r="T29">
        <v>331</v>
      </c>
      <c r="U29">
        <v>336</v>
      </c>
      <c r="V29" t="s">
        <v>125</v>
      </c>
      <c r="W29" t="s">
        <v>126</v>
      </c>
    </row>
    <row r="30" spans="1:23" x14ac:dyDescent="0.25">
      <c r="A30">
        <v>29</v>
      </c>
      <c r="B30" t="s">
        <v>35</v>
      </c>
      <c r="C30" s="12">
        <v>345</v>
      </c>
      <c r="D30" t="s">
        <v>59</v>
      </c>
      <c r="E30">
        <v>21984</v>
      </c>
      <c r="F30" t="str">
        <f t="shared" si="4"/>
        <v>FOSC-450 BS</v>
      </c>
      <c r="H30">
        <v>5</v>
      </c>
      <c r="I30">
        <f t="shared" si="5"/>
        <v>7</v>
      </c>
      <c r="P30">
        <v>5</v>
      </c>
      <c r="Q30">
        <v>7</v>
      </c>
      <c r="R30">
        <v>313</v>
      </c>
      <c r="S30">
        <v>317</v>
      </c>
      <c r="T30">
        <v>318</v>
      </c>
      <c r="U30">
        <v>324</v>
      </c>
      <c r="V30" t="s">
        <v>127</v>
      </c>
      <c r="W30" t="s">
        <v>128</v>
      </c>
    </row>
    <row r="31" spans="1:23" x14ac:dyDescent="0.25">
      <c r="A31">
        <v>30</v>
      </c>
      <c r="B31" t="s">
        <v>36</v>
      </c>
      <c r="C31" s="12">
        <v>354</v>
      </c>
      <c r="D31" t="s">
        <v>49</v>
      </c>
      <c r="E31">
        <v>21985</v>
      </c>
      <c r="F31" t="str">
        <f t="shared" si="4"/>
        <v>FOSC-450 BS</v>
      </c>
      <c r="H31">
        <v>5</v>
      </c>
      <c r="I31">
        <f t="shared" si="5"/>
        <v>7</v>
      </c>
      <c r="P31">
        <v>5</v>
      </c>
      <c r="Q31">
        <v>7</v>
      </c>
      <c r="R31">
        <v>421</v>
      </c>
      <c r="S31">
        <v>425</v>
      </c>
      <c r="T31">
        <v>426</v>
      </c>
      <c r="U31">
        <v>432</v>
      </c>
      <c r="V31" t="s">
        <v>129</v>
      </c>
      <c r="W31" t="s">
        <v>130</v>
      </c>
    </row>
    <row r="32" spans="1:23" x14ac:dyDescent="0.25">
      <c r="A32">
        <v>31</v>
      </c>
      <c r="B32" t="s">
        <v>37</v>
      </c>
      <c r="C32" s="12">
        <v>353</v>
      </c>
      <c r="D32" t="s">
        <v>62</v>
      </c>
      <c r="E32">
        <v>21986</v>
      </c>
      <c r="F32" t="str">
        <f t="shared" si="4"/>
        <v>FOSC-450 BS</v>
      </c>
      <c r="G32" t="s">
        <v>6</v>
      </c>
      <c r="H32">
        <v>10</v>
      </c>
      <c r="I32">
        <f t="shared" si="5"/>
        <v>2</v>
      </c>
      <c r="P32">
        <v>10</v>
      </c>
      <c r="Q32">
        <v>2</v>
      </c>
      <c r="R32">
        <v>409</v>
      </c>
      <c r="S32">
        <v>418</v>
      </c>
      <c r="T32">
        <v>419</v>
      </c>
      <c r="U32">
        <v>420</v>
      </c>
      <c r="V32" t="s">
        <v>131</v>
      </c>
      <c r="W32" t="s">
        <v>132</v>
      </c>
    </row>
    <row r="33" spans="1:23" x14ac:dyDescent="0.25">
      <c r="A33">
        <v>32</v>
      </c>
      <c r="B33" t="s">
        <v>38</v>
      </c>
      <c r="C33" s="12">
        <v>352</v>
      </c>
      <c r="D33" t="s">
        <v>63</v>
      </c>
      <c r="E33">
        <v>21987</v>
      </c>
      <c r="F33" t="str">
        <f t="shared" si="4"/>
        <v>FOSC-450 BS</v>
      </c>
      <c r="H33">
        <v>10</v>
      </c>
      <c r="I33">
        <f t="shared" si="5"/>
        <v>2</v>
      </c>
      <c r="P33">
        <v>10</v>
      </c>
      <c r="Q33">
        <v>2</v>
      </c>
      <c r="R33">
        <v>397</v>
      </c>
      <c r="S33">
        <v>406</v>
      </c>
      <c r="T33">
        <v>407</v>
      </c>
      <c r="U33">
        <v>408</v>
      </c>
      <c r="V33" t="s">
        <v>133</v>
      </c>
      <c r="W33" t="s">
        <v>134</v>
      </c>
    </row>
    <row r="34" spans="1:23" x14ac:dyDescent="0.25">
      <c r="A34">
        <v>33</v>
      </c>
      <c r="B34" t="s">
        <v>39</v>
      </c>
      <c r="C34" s="12">
        <v>351</v>
      </c>
      <c r="D34" t="s">
        <v>56</v>
      </c>
      <c r="E34">
        <v>21988</v>
      </c>
      <c r="F34" t="str">
        <f t="shared" si="4"/>
        <v>FOSC-450 BS</v>
      </c>
      <c r="H34">
        <v>10</v>
      </c>
      <c r="I34">
        <f t="shared" si="5"/>
        <v>2</v>
      </c>
      <c r="P34">
        <v>10</v>
      </c>
      <c r="Q34">
        <v>2</v>
      </c>
      <c r="R34">
        <v>385</v>
      </c>
      <c r="S34">
        <v>394</v>
      </c>
      <c r="T34">
        <v>395</v>
      </c>
      <c r="U34">
        <v>396</v>
      </c>
      <c r="V34" t="s">
        <v>135</v>
      </c>
      <c r="W34" t="s">
        <v>136</v>
      </c>
    </row>
  </sheetData>
  <phoneticPr fontId="2" type="noConversion"/>
  <conditionalFormatting sqref="P1:P34">
    <cfRule type="expression" dxfId="0" priority="1">
      <formula>ISEQUAL(P1048575, H1048575)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2355-3383-47C1-88ED-AF871FEF266E}">
  <sheetPr codeName="Sheet2"/>
  <dimension ref="A1:K33"/>
  <sheetViews>
    <sheetView workbookViewId="0">
      <selection activeCell="C10" sqref="C10"/>
    </sheetView>
  </sheetViews>
  <sheetFormatPr defaultRowHeight="15" x14ac:dyDescent="0.25"/>
  <cols>
    <col min="1" max="3" width="9.140625" style="3"/>
    <col min="4" max="4" width="12" style="3" customWidth="1"/>
    <col min="5" max="5" width="13.7109375" style="4" customWidth="1"/>
    <col min="6" max="6" width="9.140625" style="4"/>
    <col min="7" max="7" width="12.5703125" style="3" customWidth="1"/>
    <col min="8" max="8" width="9.140625" style="3" customWidth="1"/>
    <col min="9" max="9" width="10" style="3" customWidth="1"/>
    <col min="10" max="10" width="14.28515625" customWidth="1"/>
    <col min="11" max="11" width="16.85546875" customWidth="1"/>
  </cols>
  <sheetData>
    <row r="1" spans="1:11" x14ac:dyDescent="0.25">
      <c r="A1" s="5" t="s">
        <v>43</v>
      </c>
      <c r="B1" s="5" t="s">
        <v>44</v>
      </c>
      <c r="C1" s="1" t="s">
        <v>46</v>
      </c>
      <c r="D1" s="5" t="s">
        <v>45</v>
      </c>
      <c r="E1" s="6" t="s">
        <v>137</v>
      </c>
      <c r="F1" s="6" t="s">
        <v>138</v>
      </c>
      <c r="G1" s="5" t="s">
        <v>171</v>
      </c>
      <c r="H1" s="5" t="s">
        <v>71</v>
      </c>
      <c r="I1" s="5" t="s">
        <v>74</v>
      </c>
      <c r="J1" s="5" t="s">
        <v>190</v>
      </c>
      <c r="K1" s="5" t="s">
        <v>191</v>
      </c>
    </row>
    <row r="2" spans="1:11" x14ac:dyDescent="0.25">
      <c r="A2" s="3">
        <v>0</v>
      </c>
      <c r="B2" s="3">
        <v>1</v>
      </c>
      <c r="C2"/>
      <c r="D2" s="3">
        <v>432</v>
      </c>
      <c r="E2" s="4" t="s">
        <v>186</v>
      </c>
      <c r="G2" s="3" t="str">
        <f>_xlfn.CONCAT("D, ",F2)</f>
        <v xml:space="preserve">D, </v>
      </c>
      <c r="H2" s="3">
        <f>Node!R3</f>
        <v>0</v>
      </c>
      <c r="I2" s="3">
        <f>Node!U3</f>
        <v>0</v>
      </c>
      <c r="J2" t="str">
        <f>VLOOKUP(A2, Node!$A$1:$W$34, 2, 1)</f>
        <v>FDH</v>
      </c>
      <c r="K2" t="str">
        <f>VLOOKUP(B2, Node!$A$1:$W$34, 2, 1)</f>
        <v>SV-1031B1-1</v>
      </c>
    </row>
    <row r="3" spans="1:11" x14ac:dyDescent="0.25">
      <c r="A3" s="3">
        <v>1</v>
      </c>
      <c r="B3" s="3">
        <v>3</v>
      </c>
      <c r="C3">
        <v>303</v>
      </c>
      <c r="D3" s="3">
        <v>288</v>
      </c>
      <c r="E3" s="4" t="s">
        <v>148</v>
      </c>
      <c r="F3" s="4" t="s">
        <v>149</v>
      </c>
      <c r="G3" s="3" t="str">
        <f t="shared" ref="G3:G33" si="0">_xlfn.CONCAT("D, ",F3)</f>
        <v>D, 217-288</v>
      </c>
      <c r="H3" s="3">
        <f>Node!R4</f>
        <v>205</v>
      </c>
      <c r="I3" s="3">
        <f>Node!U4</f>
        <v>216</v>
      </c>
      <c r="J3" t="str">
        <f>VLOOKUP(A3, Node!$A$1:$W$34, 2, 1)</f>
        <v>SV-1031B1-1</v>
      </c>
      <c r="K3" t="str">
        <f>VLOOKUP(B3, Node!$A$1:$W$34, 2, 1)</f>
        <v>SB-1031B1-5</v>
      </c>
    </row>
    <row r="4" spans="1:11" x14ac:dyDescent="0.25">
      <c r="A4" s="3">
        <v>3</v>
      </c>
      <c r="B4" s="3">
        <v>4</v>
      </c>
      <c r="C4">
        <v>303</v>
      </c>
      <c r="D4" s="3">
        <v>288</v>
      </c>
      <c r="E4" s="4" t="s">
        <v>147</v>
      </c>
      <c r="F4" s="4" t="s">
        <v>150</v>
      </c>
      <c r="G4" s="3" t="str">
        <f t="shared" si="0"/>
        <v>D, 205-288</v>
      </c>
      <c r="H4" s="3">
        <f>Node!R5</f>
        <v>193</v>
      </c>
      <c r="I4" s="3">
        <f>Node!U5</f>
        <v>204</v>
      </c>
      <c r="J4" t="str">
        <f>VLOOKUP(A4, Node!$A$1:$W$34, 2, 1)</f>
        <v>SB-1031B1-5</v>
      </c>
      <c r="K4" t="str">
        <f>VLOOKUP(B4, Node!$A$1:$W$34, 2, 1)</f>
        <v>SB-1031B1-6</v>
      </c>
    </row>
    <row r="5" spans="1:11" x14ac:dyDescent="0.25">
      <c r="A5" s="3">
        <v>4</v>
      </c>
      <c r="B5" s="3">
        <v>5</v>
      </c>
      <c r="C5">
        <v>303</v>
      </c>
      <c r="D5" s="3">
        <v>288</v>
      </c>
      <c r="E5" s="4" t="s">
        <v>146</v>
      </c>
      <c r="F5" s="4" t="s">
        <v>151</v>
      </c>
      <c r="G5" s="3" t="str">
        <f t="shared" si="0"/>
        <v>D, 193-288</v>
      </c>
      <c r="H5" s="3">
        <f>Node!R6</f>
        <v>181</v>
      </c>
      <c r="I5" s="3">
        <f>Node!U6</f>
        <v>192</v>
      </c>
      <c r="J5" t="str">
        <f>VLOOKUP(A5, Node!$A$1:$W$34, 2, 1)</f>
        <v>SB-1031B1-6</v>
      </c>
      <c r="K5" t="str">
        <f>VLOOKUP(B5, Node!$A$1:$W$34, 2, 1)</f>
        <v>SB-1031B1-7</v>
      </c>
    </row>
    <row r="6" spans="1:11" x14ac:dyDescent="0.25">
      <c r="A6" s="3">
        <v>5</v>
      </c>
      <c r="B6" s="3">
        <v>6</v>
      </c>
      <c r="C6">
        <v>304</v>
      </c>
      <c r="D6" s="3">
        <v>144</v>
      </c>
      <c r="E6" s="4" t="s">
        <v>145</v>
      </c>
      <c r="F6" s="4" t="s">
        <v>160</v>
      </c>
      <c r="G6" s="3" t="str">
        <f t="shared" si="0"/>
        <v>D, 73-84</v>
      </c>
      <c r="H6" s="3">
        <f>Node!R7</f>
        <v>73</v>
      </c>
      <c r="I6" s="3">
        <f>Node!U7</f>
        <v>84</v>
      </c>
      <c r="J6" t="str">
        <f>VLOOKUP(A6, Node!$A$1:$W$34, 2, 1)</f>
        <v>SB-1031B1-7</v>
      </c>
      <c r="K6" t="str">
        <f>VLOOKUP(B6, Node!$A$1:$W$34, 2, 1)</f>
        <v>SB-1031B1-11</v>
      </c>
    </row>
    <row r="7" spans="1:11" x14ac:dyDescent="0.25">
      <c r="A7" s="3">
        <v>6</v>
      </c>
      <c r="B7" s="3">
        <v>7</v>
      </c>
      <c r="C7">
        <v>305</v>
      </c>
      <c r="D7" s="3">
        <v>48</v>
      </c>
      <c r="E7" s="4" t="s">
        <v>144</v>
      </c>
      <c r="F7" s="4" t="s">
        <v>143</v>
      </c>
      <c r="G7" s="3" t="str">
        <f t="shared" si="0"/>
        <v>D, 37-48</v>
      </c>
      <c r="H7" s="3">
        <f>Node!R8</f>
        <v>25</v>
      </c>
      <c r="I7" s="3">
        <f>Node!U8</f>
        <v>36</v>
      </c>
      <c r="J7" t="str">
        <f>VLOOKUP(A7, Node!$A$1:$W$34, 2, 1)</f>
        <v>SB-1031B1-11</v>
      </c>
      <c r="K7" t="str">
        <f>VLOOKUP(B7, Node!$A$1:$W$34, 2, 1)</f>
        <v>SB-1031B1-8</v>
      </c>
    </row>
    <row r="8" spans="1:11" x14ac:dyDescent="0.25">
      <c r="A8" s="3">
        <v>7</v>
      </c>
      <c r="B8" s="3">
        <v>8</v>
      </c>
      <c r="C8">
        <v>305</v>
      </c>
      <c r="D8" s="3">
        <v>48</v>
      </c>
      <c r="E8" s="4" t="s">
        <v>140</v>
      </c>
      <c r="F8" s="4" t="s">
        <v>141</v>
      </c>
      <c r="G8" s="3" t="str">
        <f t="shared" si="0"/>
        <v>D, 25-48</v>
      </c>
      <c r="H8" s="3">
        <f>Node!R9</f>
        <v>13</v>
      </c>
      <c r="I8" s="3">
        <f>Node!U9</f>
        <v>24</v>
      </c>
      <c r="J8" t="str">
        <f>VLOOKUP(A8, Node!$A$1:$W$34, 2, 1)</f>
        <v>SB-1031B1-8</v>
      </c>
      <c r="K8" t="str">
        <f>VLOOKUP(B8, Node!$A$1:$W$34, 2, 1)</f>
        <v>SB-1031B1-9</v>
      </c>
    </row>
    <row r="9" spans="1:11" x14ac:dyDescent="0.25">
      <c r="A9" s="3">
        <v>8</v>
      </c>
      <c r="B9" s="3">
        <v>9</v>
      </c>
      <c r="C9">
        <v>306</v>
      </c>
      <c r="D9" s="3">
        <v>24</v>
      </c>
      <c r="E9" s="4" t="s">
        <v>139</v>
      </c>
      <c r="F9" s="4" t="s">
        <v>142</v>
      </c>
      <c r="G9" s="3" t="str">
        <f t="shared" si="0"/>
        <v>D, 13-24</v>
      </c>
      <c r="H9" s="3">
        <f>Node!R10</f>
        <v>1</v>
      </c>
      <c r="I9" s="3">
        <f>Node!U10</f>
        <v>12</v>
      </c>
      <c r="J9" t="str">
        <f>VLOOKUP(A9, Node!$A$1:$W$34, 2, 1)</f>
        <v>SB-1031B1-9</v>
      </c>
      <c r="K9" t="str">
        <f>VLOOKUP(B9, Node!$A$1:$W$34, 2, 1)</f>
        <v>SB-1031B1-10</v>
      </c>
    </row>
    <row r="10" spans="1:11" x14ac:dyDescent="0.25">
      <c r="A10" s="3">
        <v>6</v>
      </c>
      <c r="B10" s="3">
        <v>10</v>
      </c>
      <c r="C10">
        <v>307</v>
      </c>
      <c r="D10" s="3">
        <v>48</v>
      </c>
      <c r="E10" s="4" t="s">
        <v>152</v>
      </c>
      <c r="F10" s="4" t="s">
        <v>141</v>
      </c>
      <c r="G10" s="3" t="str">
        <f t="shared" si="0"/>
        <v>D, 25-48</v>
      </c>
      <c r="H10" s="3">
        <f>Node!R11</f>
        <v>49</v>
      </c>
      <c r="I10" s="3">
        <f>Node!U11</f>
        <v>60</v>
      </c>
      <c r="J10" t="str">
        <f>VLOOKUP(A10, Node!$A$1:$W$34, 2, 1)</f>
        <v>SB-1031B1-11</v>
      </c>
      <c r="K10" t="str">
        <f>VLOOKUP(B10, Node!$A$1:$W$34, 2, 1)</f>
        <v>SB-1031B1-13</v>
      </c>
    </row>
    <row r="11" spans="1:11" x14ac:dyDescent="0.25">
      <c r="A11" s="3">
        <v>10</v>
      </c>
      <c r="B11" s="3">
        <v>11</v>
      </c>
      <c r="C11">
        <v>308</v>
      </c>
      <c r="D11" s="3">
        <v>24</v>
      </c>
      <c r="E11" s="4" t="s">
        <v>143</v>
      </c>
      <c r="F11" s="4" t="s">
        <v>142</v>
      </c>
      <c r="G11" s="3" t="str">
        <f t="shared" si="0"/>
        <v>D, 13-24</v>
      </c>
      <c r="H11" s="3">
        <f>Node!R12</f>
        <v>37</v>
      </c>
      <c r="I11" s="3">
        <f>Node!U12</f>
        <v>48</v>
      </c>
      <c r="J11" t="str">
        <f>VLOOKUP(A11, Node!$A$1:$W$34, 2, 1)</f>
        <v>SB-1031B1-13</v>
      </c>
      <c r="K11" t="str">
        <f>VLOOKUP(B11, Node!$A$1:$W$34, 2, 1)</f>
        <v>SB-1031B1-14</v>
      </c>
    </row>
    <row r="12" spans="1:11" x14ac:dyDescent="0.25">
      <c r="A12" s="3">
        <v>6</v>
      </c>
      <c r="B12" s="3">
        <v>12</v>
      </c>
      <c r="C12" s="7">
        <v>309</v>
      </c>
      <c r="D12" s="3">
        <v>24</v>
      </c>
      <c r="E12" s="4" t="s">
        <v>153</v>
      </c>
      <c r="F12" s="4" t="s">
        <v>142</v>
      </c>
      <c r="G12" s="3" t="str">
        <f t="shared" si="0"/>
        <v>D, 13-24</v>
      </c>
      <c r="H12" s="3">
        <f>Node!R13</f>
        <v>61</v>
      </c>
      <c r="I12" s="3">
        <f>Node!U13</f>
        <v>72</v>
      </c>
      <c r="J12" t="str">
        <f>VLOOKUP(A12, Node!$A$1:$W$34, 2, 1)</f>
        <v>SB-1031B1-11</v>
      </c>
      <c r="K12" t="str">
        <f>VLOOKUP(B12, Node!$A$1:$W$34, 2, 1)</f>
        <v>SB-1031B1-12</v>
      </c>
    </row>
    <row r="13" spans="1:11" x14ac:dyDescent="0.25">
      <c r="A13" s="3">
        <v>5</v>
      </c>
      <c r="B13" s="3">
        <v>13</v>
      </c>
      <c r="C13">
        <v>310</v>
      </c>
      <c r="D13" s="3">
        <v>144</v>
      </c>
      <c r="E13" s="4" t="s">
        <v>156</v>
      </c>
      <c r="F13" s="4" t="s">
        <v>161</v>
      </c>
      <c r="G13" s="3" t="str">
        <f t="shared" si="0"/>
        <v>D, 84-144</v>
      </c>
      <c r="H13" s="3">
        <f>Node!R14</f>
        <v>169</v>
      </c>
      <c r="I13" s="3">
        <f>Node!U14</f>
        <v>180</v>
      </c>
      <c r="J13" t="str">
        <f>VLOOKUP(A13, Node!$A$1:$W$34, 2, 1)</f>
        <v>SB-1031B1-7</v>
      </c>
      <c r="K13" t="str">
        <f>VLOOKUP(B13, Node!$A$1:$W$34, 2, 1)</f>
        <v>SB-1031B1-15</v>
      </c>
    </row>
    <row r="14" spans="1:11" x14ac:dyDescent="0.25">
      <c r="A14" s="3">
        <v>13</v>
      </c>
      <c r="B14" s="3">
        <v>14</v>
      </c>
      <c r="C14">
        <v>311</v>
      </c>
      <c r="D14" s="3">
        <v>96</v>
      </c>
      <c r="E14" s="4" t="s">
        <v>158</v>
      </c>
      <c r="F14" s="4" t="s">
        <v>159</v>
      </c>
      <c r="G14" s="3" t="str">
        <f t="shared" si="0"/>
        <v>D, 72-96</v>
      </c>
      <c r="H14" s="3">
        <f>Node!R15</f>
        <v>97</v>
      </c>
      <c r="I14" s="3">
        <f>Node!U15</f>
        <v>156</v>
      </c>
      <c r="J14" t="str">
        <f>VLOOKUP(A14, Node!$A$1:$W$34, 2, 1)</f>
        <v>SB-1031B1-15</v>
      </c>
      <c r="K14" t="str">
        <f>VLOOKUP(B14, Node!$A$1:$W$34, 2, 1)</f>
        <v>PED-2</v>
      </c>
    </row>
    <row r="15" spans="1:11" x14ac:dyDescent="0.25">
      <c r="A15" s="3">
        <v>14</v>
      </c>
      <c r="B15" s="3">
        <v>15</v>
      </c>
      <c r="C15">
        <v>312</v>
      </c>
      <c r="D15" s="3">
        <v>24</v>
      </c>
      <c r="E15" s="4" t="s">
        <v>157</v>
      </c>
      <c r="F15" s="4" t="s">
        <v>142</v>
      </c>
      <c r="G15" s="3" t="str">
        <f t="shared" si="0"/>
        <v>D, 13-24</v>
      </c>
      <c r="H15" s="3">
        <f>Node!R16</f>
        <v>85</v>
      </c>
      <c r="I15" s="3">
        <f>Node!U16</f>
        <v>96</v>
      </c>
      <c r="J15" t="str">
        <f>VLOOKUP(A15, Node!$A$1:$W$34, 2, 1)</f>
        <v>PED-2</v>
      </c>
      <c r="K15" t="str">
        <f>VLOOKUP(B15, Node!$A$1:$W$34, 2, 1)</f>
        <v>SB-1031B1-17</v>
      </c>
    </row>
    <row r="16" spans="1:11" x14ac:dyDescent="0.25">
      <c r="A16" s="3">
        <v>13</v>
      </c>
      <c r="B16" s="3">
        <v>16</v>
      </c>
      <c r="C16" s="7">
        <v>313</v>
      </c>
      <c r="D16" s="3">
        <v>24</v>
      </c>
      <c r="E16" s="4" t="s">
        <v>154</v>
      </c>
      <c r="F16" s="4" t="s">
        <v>142</v>
      </c>
      <c r="G16" s="3" t="str">
        <f t="shared" si="0"/>
        <v>D, 13-24</v>
      </c>
      <c r="H16" s="3">
        <f>Node!R17</f>
        <v>157</v>
      </c>
      <c r="I16" s="3">
        <f>Node!U17</f>
        <v>168</v>
      </c>
      <c r="J16" t="str">
        <f>VLOOKUP(A16, Node!$A$1:$W$34, 2, 1)</f>
        <v>SB-1031B1-15</v>
      </c>
      <c r="K16" t="str">
        <f>VLOOKUP(B16, Node!$A$1:$W$34, 2, 1)</f>
        <v>SB-1031B1-18</v>
      </c>
    </row>
    <row r="17" spans="1:11" x14ac:dyDescent="0.25">
      <c r="A17" s="3">
        <v>1</v>
      </c>
      <c r="B17" s="3">
        <v>17</v>
      </c>
      <c r="C17">
        <v>314</v>
      </c>
      <c r="D17" s="3">
        <v>288</v>
      </c>
      <c r="E17" s="4" t="s">
        <v>179</v>
      </c>
      <c r="F17" s="4" t="s">
        <v>180</v>
      </c>
      <c r="G17" s="3" t="str">
        <f t="shared" si="0"/>
        <v>D, 169-288</v>
      </c>
      <c r="H17" s="3">
        <f>Node!R18</f>
        <v>373</v>
      </c>
      <c r="I17" s="3">
        <f>Node!U18</f>
        <v>384</v>
      </c>
      <c r="J17" t="str">
        <f>VLOOKUP(A17, Node!$A$1:$W$34, 2, 1)</f>
        <v>SV-1031B1-1</v>
      </c>
      <c r="K17" t="str">
        <f>VLOOKUP(B17, Node!$A$1:$W$34, 2, 1)</f>
        <v>SB-1031B1-19</v>
      </c>
    </row>
    <row r="18" spans="1:11" x14ac:dyDescent="0.25">
      <c r="A18" s="3">
        <v>17</v>
      </c>
      <c r="B18" s="3">
        <v>18</v>
      </c>
      <c r="C18">
        <v>314</v>
      </c>
      <c r="D18" s="3">
        <v>288</v>
      </c>
      <c r="E18" s="4" t="s">
        <v>178</v>
      </c>
      <c r="F18" s="4" t="s">
        <v>155</v>
      </c>
      <c r="G18" s="3" t="str">
        <f t="shared" si="0"/>
        <v>D, 157-288</v>
      </c>
      <c r="H18" s="3">
        <f>Node!R19</f>
        <v>361</v>
      </c>
      <c r="I18" s="3">
        <f>Node!U19</f>
        <v>372</v>
      </c>
      <c r="J18" t="str">
        <f>VLOOKUP(A18, Node!$A$1:$W$34, 2, 1)</f>
        <v>SB-1031B1-19</v>
      </c>
      <c r="K18" t="str">
        <f>VLOOKUP(B18, Node!$A$1:$W$34, 2, 1)</f>
        <v>SB-1031B1-20</v>
      </c>
    </row>
    <row r="19" spans="1:11" x14ac:dyDescent="0.25">
      <c r="A19" s="3">
        <v>18</v>
      </c>
      <c r="B19" s="3">
        <v>19</v>
      </c>
      <c r="C19">
        <v>314</v>
      </c>
      <c r="D19" s="3">
        <v>288</v>
      </c>
      <c r="E19" s="4" t="s">
        <v>177</v>
      </c>
      <c r="F19" s="4" t="s">
        <v>181</v>
      </c>
      <c r="G19" s="3" t="str">
        <f t="shared" si="0"/>
        <v>D, 145-288</v>
      </c>
      <c r="H19" s="3">
        <f>Node!R20</f>
        <v>349</v>
      </c>
      <c r="I19" s="3">
        <f>Node!U20</f>
        <v>360</v>
      </c>
      <c r="J19" t="str">
        <f>VLOOKUP(A19, Node!$A$1:$W$34, 2, 1)</f>
        <v>SB-1031B1-20</v>
      </c>
      <c r="K19" t="str">
        <f>VLOOKUP(B19, Node!$A$1:$W$34, 2, 1)</f>
        <v>SB-1031B1-21</v>
      </c>
    </row>
    <row r="20" spans="1:11" x14ac:dyDescent="0.25">
      <c r="A20" s="3">
        <v>19</v>
      </c>
      <c r="B20" s="3">
        <v>20</v>
      </c>
      <c r="C20">
        <v>314</v>
      </c>
      <c r="D20" s="3">
        <v>288</v>
      </c>
      <c r="E20" s="4" t="s">
        <v>173</v>
      </c>
      <c r="F20" s="4" t="s">
        <v>176</v>
      </c>
      <c r="G20" s="3" t="str">
        <f t="shared" si="0"/>
        <v>D, 133-288</v>
      </c>
      <c r="H20" s="3">
        <f>Node!R21</f>
        <v>337</v>
      </c>
      <c r="I20" s="3">
        <f>Node!U21</f>
        <v>348</v>
      </c>
      <c r="J20" t="str">
        <f>VLOOKUP(A20, Node!$A$1:$W$34, 2, 1)</f>
        <v>SB-1031B1-21</v>
      </c>
      <c r="K20" t="str">
        <f>VLOOKUP(B20, Node!$A$1:$W$34, 2, 1)</f>
        <v>SB-1031B1-22</v>
      </c>
    </row>
    <row r="21" spans="1:11" x14ac:dyDescent="0.25">
      <c r="A21" s="3">
        <v>20</v>
      </c>
      <c r="B21" s="3">
        <v>21</v>
      </c>
      <c r="C21">
        <v>315</v>
      </c>
      <c r="D21" s="3">
        <v>144</v>
      </c>
      <c r="E21" s="4" t="s">
        <v>174</v>
      </c>
      <c r="F21" s="4" t="s">
        <v>175</v>
      </c>
      <c r="G21" s="3" t="str">
        <f t="shared" si="0"/>
        <v>D, 97-144</v>
      </c>
      <c r="H21" s="3">
        <f>Node!R22</f>
        <v>301</v>
      </c>
      <c r="I21" s="3">
        <f>Node!U22</f>
        <v>312</v>
      </c>
      <c r="J21" t="str">
        <f>VLOOKUP(A21, Node!$A$1:$W$34, 2, 1)</f>
        <v>SB-1031B1-22</v>
      </c>
      <c r="K21" t="str">
        <f>VLOOKUP(B21, Node!$A$1:$W$34, 2, 1)</f>
        <v>PED-3</v>
      </c>
    </row>
    <row r="22" spans="1:11" x14ac:dyDescent="0.25">
      <c r="A22" s="3">
        <v>21</v>
      </c>
      <c r="B22" s="3">
        <v>22</v>
      </c>
      <c r="C22">
        <v>316</v>
      </c>
      <c r="D22" s="3">
        <v>72</v>
      </c>
      <c r="E22" s="4" t="s">
        <v>168</v>
      </c>
      <c r="F22" s="4" t="s">
        <v>172</v>
      </c>
      <c r="G22" s="3" t="str">
        <f t="shared" si="0"/>
        <v>D, 37-72</v>
      </c>
      <c r="H22" s="3">
        <f>Node!R23</f>
        <v>241</v>
      </c>
      <c r="I22" s="3">
        <f>Node!U23</f>
        <v>252</v>
      </c>
      <c r="J22" t="str">
        <f>VLOOKUP(A22, Node!$A$1:$W$34, 2, 1)</f>
        <v>PED-3</v>
      </c>
      <c r="K22" t="str">
        <f>VLOOKUP(B22, Node!$A$1:$W$34, 2, 1)</f>
        <v>PED-4</v>
      </c>
    </row>
    <row r="23" spans="1:11" x14ac:dyDescent="0.25">
      <c r="A23" s="3">
        <v>22</v>
      </c>
      <c r="B23" s="3">
        <v>23</v>
      </c>
      <c r="C23">
        <v>317</v>
      </c>
      <c r="D23" s="3">
        <v>48</v>
      </c>
      <c r="E23" s="4" t="s">
        <v>167</v>
      </c>
      <c r="F23" s="4" t="s">
        <v>141</v>
      </c>
      <c r="G23" s="3" t="str">
        <f t="shared" si="0"/>
        <v>D, 25-48</v>
      </c>
      <c r="H23" s="3">
        <f>Node!R24</f>
        <v>229</v>
      </c>
      <c r="I23" s="3">
        <f>Node!U24</f>
        <v>240</v>
      </c>
      <c r="J23" t="str">
        <f>VLOOKUP(A23, Node!$A$1:$W$34, 2, 1)</f>
        <v>PED-4</v>
      </c>
      <c r="K23" t="str">
        <f>VLOOKUP(B23, Node!$A$1:$W$34, 2, 1)</f>
        <v>SB-1031B1-29</v>
      </c>
    </row>
    <row r="24" spans="1:11" x14ac:dyDescent="0.25">
      <c r="A24" s="3">
        <v>23</v>
      </c>
      <c r="B24" s="3">
        <v>24</v>
      </c>
      <c r="C24">
        <v>317</v>
      </c>
      <c r="D24" s="3">
        <v>48</v>
      </c>
      <c r="E24" s="4" t="s">
        <v>162</v>
      </c>
      <c r="F24" s="4" t="s">
        <v>142</v>
      </c>
      <c r="G24" s="3" t="str">
        <f t="shared" si="0"/>
        <v>D, 13-24</v>
      </c>
      <c r="H24" s="3">
        <f>Node!R25</f>
        <v>217</v>
      </c>
      <c r="I24" s="3">
        <f>Node!U25</f>
        <v>228</v>
      </c>
      <c r="J24" t="str">
        <f>VLOOKUP(A24, Node!$A$1:$W$34, 2, 1)</f>
        <v>SB-1031B1-29</v>
      </c>
      <c r="K24" t="str">
        <f>VLOOKUP(B24, Node!$A$1:$W$34, 2, 1)</f>
        <v>SB-1031B1-30</v>
      </c>
    </row>
    <row r="25" spans="1:11" x14ac:dyDescent="0.25">
      <c r="A25" s="3">
        <v>21</v>
      </c>
      <c r="B25" s="3">
        <v>25</v>
      </c>
      <c r="C25" s="7">
        <v>318</v>
      </c>
      <c r="D25" s="3">
        <v>48</v>
      </c>
      <c r="E25" s="4" t="s">
        <v>169</v>
      </c>
      <c r="F25" s="4" t="s">
        <v>141</v>
      </c>
      <c r="G25" s="3" t="str">
        <f t="shared" si="0"/>
        <v>D, 25-48</v>
      </c>
      <c r="H25" s="3">
        <f>Node!R26</f>
        <v>265</v>
      </c>
      <c r="I25" s="3">
        <f>Node!U26</f>
        <v>276</v>
      </c>
      <c r="J25" t="str">
        <f>VLOOKUP(A25, Node!$A$1:$W$34, 2, 1)</f>
        <v>PED-3</v>
      </c>
      <c r="K25" t="str">
        <f>VLOOKUP(B25, Node!$A$1:$W$34, 2, 1)</f>
        <v>SB-1031B1-27</v>
      </c>
    </row>
    <row r="26" spans="1:11" x14ac:dyDescent="0.25">
      <c r="A26" s="3">
        <v>25</v>
      </c>
      <c r="B26" s="3">
        <v>26</v>
      </c>
      <c r="C26">
        <v>319</v>
      </c>
      <c r="D26" s="3">
        <v>24</v>
      </c>
      <c r="E26" s="4" t="s">
        <v>166</v>
      </c>
      <c r="F26" s="4" t="s">
        <v>142</v>
      </c>
      <c r="G26" s="3" t="str">
        <f t="shared" si="0"/>
        <v>D, 13-24</v>
      </c>
      <c r="H26" s="3">
        <f>Node!R27</f>
        <v>253</v>
      </c>
      <c r="I26" s="3">
        <f>Node!U27</f>
        <v>264</v>
      </c>
      <c r="J26" t="str">
        <f>VLOOKUP(A26, Node!$A$1:$W$34, 2, 1)</f>
        <v>SB-1031B1-27</v>
      </c>
      <c r="K26" t="str">
        <f>VLOOKUP(B26, Node!$A$1:$W$34, 2, 1)</f>
        <v>SB-1031B1-26</v>
      </c>
    </row>
    <row r="27" spans="1:11" x14ac:dyDescent="0.25">
      <c r="A27" s="3">
        <v>21</v>
      </c>
      <c r="B27" s="3">
        <v>27</v>
      </c>
      <c r="C27">
        <v>320</v>
      </c>
      <c r="D27" s="3">
        <v>48</v>
      </c>
      <c r="E27" s="4" t="s">
        <v>163</v>
      </c>
      <c r="F27" s="4" t="s">
        <v>141</v>
      </c>
      <c r="G27" s="3" t="str">
        <f t="shared" si="0"/>
        <v>D, 25-48</v>
      </c>
      <c r="H27" s="3">
        <f>Node!R28</f>
        <v>277</v>
      </c>
      <c r="I27" s="3">
        <f>Node!U28</f>
        <v>300</v>
      </c>
      <c r="J27" t="str">
        <f>VLOOKUP(A27, Node!$A$1:$W$34, 2, 1)</f>
        <v>PED-3</v>
      </c>
      <c r="K27" t="str">
        <f>VLOOKUP(B27, Node!$A$1:$W$34, 2, 1)</f>
        <v>PED-1</v>
      </c>
    </row>
    <row r="28" spans="1:11" x14ac:dyDescent="0.25">
      <c r="A28" s="3">
        <v>20</v>
      </c>
      <c r="B28" s="3">
        <v>28</v>
      </c>
      <c r="C28" s="7">
        <v>321</v>
      </c>
      <c r="D28" s="3">
        <v>48</v>
      </c>
      <c r="E28" s="4" t="s">
        <v>170</v>
      </c>
      <c r="F28" s="4" t="s">
        <v>141</v>
      </c>
      <c r="G28" s="3" t="str">
        <f t="shared" si="0"/>
        <v>D, 25-48</v>
      </c>
      <c r="H28" s="3">
        <f>Node!R29</f>
        <v>325</v>
      </c>
      <c r="I28" s="3">
        <f>Node!U29</f>
        <v>336</v>
      </c>
      <c r="J28" t="str">
        <f>VLOOKUP(A28, Node!$A$1:$W$34, 2, 1)</f>
        <v>SB-1031B1-22</v>
      </c>
      <c r="K28" t="str">
        <f>VLOOKUP(B28, Node!$A$1:$W$34, 2, 1)</f>
        <v>SB-1031B1-23</v>
      </c>
    </row>
    <row r="29" spans="1:11" x14ac:dyDescent="0.25">
      <c r="A29" s="3">
        <v>28</v>
      </c>
      <c r="B29" s="3">
        <v>29</v>
      </c>
      <c r="C29">
        <v>322</v>
      </c>
      <c r="D29" s="3">
        <v>24</v>
      </c>
      <c r="E29" s="4" t="s">
        <v>164</v>
      </c>
      <c r="F29" s="4" t="s">
        <v>142</v>
      </c>
      <c r="G29" s="3" t="str">
        <f t="shared" si="0"/>
        <v>D, 13-24</v>
      </c>
      <c r="H29" s="3">
        <f>Node!R30</f>
        <v>313</v>
      </c>
      <c r="I29" s="3">
        <f>Node!U30</f>
        <v>324</v>
      </c>
      <c r="J29" t="str">
        <f>VLOOKUP(A29, Node!$A$1:$W$34, 2, 1)</f>
        <v>SB-1031B1-23</v>
      </c>
      <c r="K29" t="str">
        <f>VLOOKUP(B29, Node!$A$1:$W$34, 2, 1)</f>
        <v>SB-1031B1-24</v>
      </c>
    </row>
    <row r="30" spans="1:11" x14ac:dyDescent="0.25">
      <c r="A30" s="3">
        <v>1</v>
      </c>
      <c r="B30" s="3">
        <v>30</v>
      </c>
      <c r="C30">
        <v>323</v>
      </c>
      <c r="D30" s="3">
        <v>72</v>
      </c>
      <c r="E30" s="4" t="s">
        <v>184</v>
      </c>
      <c r="F30" s="4" t="s">
        <v>185</v>
      </c>
      <c r="G30" s="3" t="str">
        <f t="shared" si="0"/>
        <v>D, 49-72</v>
      </c>
      <c r="H30" s="3">
        <f>Node!R31</f>
        <v>421</v>
      </c>
      <c r="I30" s="3">
        <f>Node!U31</f>
        <v>432</v>
      </c>
      <c r="J30" t="str">
        <f>VLOOKUP(A30, Node!$A$1:$W$34, 2, 1)</f>
        <v>SV-1031B1-1</v>
      </c>
      <c r="K30" t="str">
        <f>VLOOKUP(B30, Node!$A$1:$W$34, 2, 1)</f>
        <v>SB-1031B1-1</v>
      </c>
    </row>
    <row r="31" spans="1:11" x14ac:dyDescent="0.25">
      <c r="A31" s="3">
        <v>30</v>
      </c>
      <c r="B31" s="3">
        <v>31</v>
      </c>
      <c r="C31">
        <v>324</v>
      </c>
      <c r="D31" s="3">
        <v>48</v>
      </c>
      <c r="E31" s="4" t="s">
        <v>183</v>
      </c>
      <c r="F31" s="4" t="s">
        <v>143</v>
      </c>
      <c r="G31" s="3" t="str">
        <f t="shared" si="0"/>
        <v>D, 37-48</v>
      </c>
      <c r="H31" s="3">
        <f>Node!R32</f>
        <v>409</v>
      </c>
      <c r="I31" s="3">
        <f>Node!U32</f>
        <v>420</v>
      </c>
      <c r="J31" t="str">
        <f>VLOOKUP(A31, Node!$A$1:$W$34, 2, 1)</f>
        <v>SB-1031B1-1</v>
      </c>
      <c r="K31" t="str">
        <f>VLOOKUP(B31, Node!$A$1:$W$34, 2, 1)</f>
        <v>SB-1031B1-2</v>
      </c>
    </row>
    <row r="32" spans="1:11" x14ac:dyDescent="0.25">
      <c r="A32" s="3">
        <v>31</v>
      </c>
      <c r="B32" s="3">
        <v>32</v>
      </c>
      <c r="C32">
        <v>324</v>
      </c>
      <c r="D32" s="3">
        <v>48</v>
      </c>
      <c r="E32" s="4" t="s">
        <v>182</v>
      </c>
      <c r="F32" s="4" t="s">
        <v>141</v>
      </c>
      <c r="G32" s="3" t="str">
        <f t="shared" si="0"/>
        <v>D, 25-48</v>
      </c>
      <c r="H32" s="3">
        <f>Node!R33</f>
        <v>397</v>
      </c>
      <c r="I32" s="3">
        <f>Node!U33</f>
        <v>408</v>
      </c>
      <c r="J32" t="str">
        <f>VLOOKUP(A32, Node!$A$1:$W$34, 2, 1)</f>
        <v>SB-1031B1-2</v>
      </c>
      <c r="K32" t="str">
        <f>VLOOKUP(B32, Node!$A$1:$W$34, 2, 1)</f>
        <v>SB-1031B1-3</v>
      </c>
    </row>
    <row r="33" spans="1:11" x14ac:dyDescent="0.25">
      <c r="A33" s="3">
        <v>32</v>
      </c>
      <c r="B33" s="3">
        <v>33</v>
      </c>
      <c r="C33">
        <v>325</v>
      </c>
      <c r="D33" s="3">
        <v>24</v>
      </c>
      <c r="E33" s="4" t="s">
        <v>165</v>
      </c>
      <c r="F33" s="4" t="s">
        <v>142</v>
      </c>
      <c r="G33" s="3" t="str">
        <f t="shared" si="0"/>
        <v>D, 13-24</v>
      </c>
      <c r="H33" s="3">
        <f>Node!R34</f>
        <v>385</v>
      </c>
      <c r="I33" s="3">
        <f>Node!U34</f>
        <v>396</v>
      </c>
      <c r="J33" t="str">
        <f>VLOOKUP(A33, Node!$A$1:$W$34, 2, 1)</f>
        <v>SB-1031B1-3</v>
      </c>
      <c r="K33" t="str">
        <f>VLOOKUP(B33, Node!$A$1:$W$34, 2, 1)</f>
        <v>SB-1031B1-4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7213-C839-425C-8853-386B35A5E9DA}">
  <sheetPr codeName="Sheet3"/>
  <dimension ref="A1:G34"/>
  <sheetViews>
    <sheetView topLeftCell="A25" zoomScale="80" zoomScaleNormal="80" workbookViewId="0">
      <selection activeCell="F29" sqref="F29"/>
    </sheetView>
  </sheetViews>
  <sheetFormatPr defaultRowHeight="19.5" x14ac:dyDescent="0.4"/>
  <cols>
    <col min="1" max="3" width="9.140625" style="8"/>
    <col min="4" max="4" width="27.140625" style="8" customWidth="1"/>
    <col min="5" max="5" width="9.140625" style="8"/>
    <col min="6" max="6" width="35.140625" style="10" customWidth="1"/>
    <col min="7" max="7" width="13.140625" style="9" customWidth="1"/>
    <col min="8" max="16384" width="9.140625" style="8"/>
  </cols>
  <sheetData>
    <row r="1" spans="1:7" x14ac:dyDescent="0.4">
      <c r="A1" s="8" t="s">
        <v>187</v>
      </c>
      <c r="C1" s="8" t="s">
        <v>0</v>
      </c>
      <c r="D1" s="8" t="s">
        <v>47</v>
      </c>
      <c r="E1" s="8" t="s">
        <v>197</v>
      </c>
      <c r="F1" s="10" t="s">
        <v>189</v>
      </c>
      <c r="G1" s="9" t="s">
        <v>198</v>
      </c>
    </row>
    <row r="2" spans="1:7" ht="73.5" customHeight="1" x14ac:dyDescent="0.4">
      <c r="A2" s="8" t="s">
        <v>188</v>
      </c>
      <c r="B2" s="8">
        <f>Node!C2</f>
        <v>0</v>
      </c>
      <c r="C2" s="8">
        <f>Node!A2</f>
        <v>0</v>
      </c>
      <c r="D2" s="9" t="str">
        <f>_xlfn.CONCAT("#",Node!E2,CHAR(10),"FCP",CHAR(10),"F??? @", Node!B2,CHAR(10),$A$2,",", Node!R2, "-", Node!S2)</f>
        <v>#
FCP
F??? @FDH
1031B,-</v>
      </c>
      <c r="F2" s="10" t="str">
        <f>_xlfn.CONCAT("PULL AFL ", Wire!D2, "F SWR PSP
THROUGH EXISTING DUCT 
FROM ", Wire!J2," TO ", Wire!K2, CHAR(10), $A$2," ", Wire!E2, CHAR(10), Wire!G2
)</f>
        <v xml:space="preserve">PULL AFL 432F SWR PSP
THROUGH EXISTING DUCT 
FROM FDH TO SV-1031B1-1
1031B 1-432
D, </v>
      </c>
      <c r="G2" s="9">
        <f>Wire!C2</f>
        <v>0</v>
      </c>
    </row>
    <row r="3" spans="1:7" ht="84" customHeight="1" x14ac:dyDescent="0.4">
      <c r="B3" s="8">
        <f>Node!C3</f>
        <v>0</v>
      </c>
      <c r="C3" s="8">
        <f>Node!A3</f>
        <v>1</v>
      </c>
      <c r="D3" s="9" t="str">
        <f>_xlfn.CONCAT("#",Node!E3,CHAR(10),"FCP",CHAR(10),"F??? @", Node!B3,CHAR(10),$A$2,",", Node!R3, "-", Node!S3)</f>
        <v>#
FCP
F??? @SV-1031B1-1
1031B,-</v>
      </c>
      <c r="F3" s="10" t="str">
        <f>_xlfn.CONCAT("PULL AFL ", Wire!D3, "F SWR PSP
THROUGH EXISTING DUCT 
FROM ", Wire!J3," TO ", Wire!K3, CHAR(10), $A$2," ", Wire!E3, CHAR(10), Wire!G3
)</f>
        <v>PULL AFL 288F SWR PSP
THROUGH EXISTING DUCT 
FROM SV-1031B1-1 TO SB-1031B1-5
1031B 1-216
D, 217-288</v>
      </c>
      <c r="G3" s="9">
        <f>Wire!C3</f>
        <v>303</v>
      </c>
    </row>
    <row r="4" spans="1:7" ht="136.5" x14ac:dyDescent="0.4">
      <c r="B4" s="8">
        <f>Node!C4</f>
        <v>338</v>
      </c>
      <c r="C4" s="8">
        <f>Node!A4</f>
        <v>3</v>
      </c>
      <c r="D4" s="9" t="str">
        <f>_xlfn.CONCAT("#",Node!E4,CHAR(10),"FCP",CHAR(10),"F??? @", Node!B4,CHAR(10),$A$2,",", Node!R4, "-", Node!S4)</f>
        <v>#21958
FCP
F??? @SB-1031B1-5
1031B,205-212</v>
      </c>
      <c r="E4" s="8" t="s">
        <v>196</v>
      </c>
      <c r="F4" s="10" t="str">
        <f>_xlfn.CONCAT("PULL AFL ", Wire!D4, "F SWR PSP
THROUGH EXISTING DUCT 
FROM ", Wire!J4," TO ", Wire!K4, CHAR(10), $A$2," ", Wire!E4, CHAR(10), Wire!G4
)</f>
        <v>PULL AFL 288F SWR PSP
THROUGH EXISTING DUCT 
FROM SB-1031B1-5 TO SB-1031B1-6
1031B 1-204
D, 205-288</v>
      </c>
      <c r="G4" s="9">
        <f>Wire!C4</f>
        <v>303</v>
      </c>
    </row>
    <row r="5" spans="1:7" ht="136.5" x14ac:dyDescent="0.4">
      <c r="B5" s="8">
        <f>Node!C5</f>
        <v>337</v>
      </c>
      <c r="C5" s="8">
        <f>Node!A5</f>
        <v>4</v>
      </c>
      <c r="D5" s="9" t="str">
        <f>_xlfn.CONCAT("#",Node!E5,CHAR(10),"FCP",CHAR(10),"F??? @", Node!B5,CHAR(10),$A$2,",", Node!R5, "-", Node!S5)</f>
        <v>#21959
FCP
F??? @SB-1031B1-6
1031B,193-197</v>
      </c>
      <c r="E5" s="8" t="s">
        <v>210</v>
      </c>
      <c r="F5" s="10" t="str">
        <f>_xlfn.CONCAT("PULL AFL ", Wire!D5, "F SWR PSP
THROUGH EXISTING DUCT 
FROM ", Wire!J5," TO ", Wire!K5, CHAR(10), $A$2," ", Wire!E5, CHAR(10), Wire!G5
)</f>
        <v>PULL AFL 288F SWR PSP
THROUGH EXISTING DUCT 
FROM SB-1031B1-6 TO SB-1031B1-7
1031B 1-192
D, 193-288</v>
      </c>
      <c r="G5" s="9">
        <f>Wire!C5</f>
        <v>303</v>
      </c>
    </row>
    <row r="6" spans="1:7" ht="136.5" x14ac:dyDescent="0.4">
      <c r="B6" s="8">
        <f>Node!C6</f>
        <v>336</v>
      </c>
      <c r="C6" s="8">
        <f>Node!A6</f>
        <v>5</v>
      </c>
      <c r="D6" s="9" t="str">
        <f>_xlfn.CONCAT("#",Node!E6,CHAR(10),"FCP",CHAR(10),"F??? @", Node!B6,CHAR(10),$A$2,",", Node!R6, "-", Node!S6)</f>
        <v>#21960
FCP
F??? @SB-1031B1-7
1031B,181-186</v>
      </c>
      <c r="E6" s="8" t="s">
        <v>209</v>
      </c>
      <c r="F6" s="10" t="str">
        <f>_xlfn.CONCAT("PULL AFL ", Wire!D6, "F SWR PSP
THROUGH EXISTING DUCT 
FROM ", Wire!J6," TO ", Wire!K6, CHAR(10), $A$2," ", Wire!E6, CHAR(10), Wire!G6
)</f>
        <v>PULL AFL 144F SWR PSP
THROUGH EXISTING DUCT 
FROM SB-1031B1-7 TO SB-1031B1-11
1031B 1-84
D, 73-84</v>
      </c>
      <c r="G6" s="9">
        <f>Wire!C6</f>
        <v>304</v>
      </c>
    </row>
    <row r="7" spans="1:7" ht="136.5" x14ac:dyDescent="0.4">
      <c r="B7" s="8">
        <f>Node!C7</f>
        <v>332</v>
      </c>
      <c r="C7" s="8">
        <f>Node!A7</f>
        <v>6</v>
      </c>
      <c r="D7" s="9" t="str">
        <f>_xlfn.CONCAT("#",Node!E7,CHAR(10),"FCP",CHAR(10),"F??? @", Node!B7,CHAR(10),$A$2,",", Node!R7, "-", Node!S7)</f>
        <v>#21961
FCP
F??? @SB-1031B1-11
1031B,73-82</v>
      </c>
      <c r="E7" s="8" t="s">
        <v>205</v>
      </c>
      <c r="F7" s="10" t="str">
        <f>_xlfn.CONCAT("PULL AFL ", Wire!D7, "F SWR PSP
THROUGH EXISTING DUCT 
FROM ", Wire!J7," TO ", Wire!K7, CHAR(10), $A$2," ", Wire!E7, CHAR(10), Wire!G7
)</f>
        <v>PULL AFL 48F SWR PSP
THROUGH EXISTING DUCT 
FROM SB-1031B1-11 TO SB-1031B1-8
1031B 1-36
D, 37-48</v>
      </c>
      <c r="G7" s="9">
        <f>Wire!C7</f>
        <v>305</v>
      </c>
    </row>
    <row r="8" spans="1:7" ht="136.5" x14ac:dyDescent="0.4">
      <c r="B8" s="8">
        <f>Node!C8</f>
        <v>328</v>
      </c>
      <c r="C8" s="8">
        <f>Node!A8</f>
        <v>7</v>
      </c>
      <c r="D8" s="9" t="str">
        <f>_xlfn.CONCAT("#",Node!E8,CHAR(10),"FCP",CHAR(10),"F??? @", Node!B8,CHAR(10),$A$2,",", Node!R8, "-", Node!S8)</f>
        <v>#21962
FCP
F??? @SB-1031B1-8
1031B,25-29</v>
      </c>
      <c r="E8" s="8" t="s">
        <v>206</v>
      </c>
      <c r="F8" s="10" t="str">
        <f>_xlfn.CONCAT("PULL AFL ", Wire!D8, "F SWR PSP
THROUGH EXISTING DUCT 
FROM ", Wire!J8," TO ", Wire!K8, CHAR(10), $A$2," ", Wire!E8, CHAR(10), Wire!G8
)</f>
        <v>PULL AFL 48F SWR PSP
THROUGH EXISTING DUCT 
FROM SB-1031B1-8 TO SB-1031B1-9
1031B 1-24
D, 25-48</v>
      </c>
      <c r="G8" s="9">
        <f>Wire!C8</f>
        <v>305</v>
      </c>
    </row>
    <row r="9" spans="1:7" ht="136.5" x14ac:dyDescent="0.4">
      <c r="B9" s="8">
        <f>Node!C9</f>
        <v>327</v>
      </c>
      <c r="C9" s="8">
        <f>Node!A9</f>
        <v>8</v>
      </c>
      <c r="D9" s="9" t="str">
        <f>_xlfn.CONCAT("#",Node!E9,CHAR(10),"FCP",CHAR(10),"F??? @", Node!B9,CHAR(10),$A$2,",", Node!R9, "-", Node!S9)</f>
        <v>#21963
FCP
F??? @SB-1031B1-9
1031B,13-20</v>
      </c>
      <c r="E9" s="8" t="s">
        <v>207</v>
      </c>
      <c r="F9" s="10" t="str">
        <f>_xlfn.CONCAT("PULL AFL ", Wire!D9, "F SWR PSP
THROUGH EXISTING DUCT 
FROM ", Wire!J9," TO ", Wire!K9, CHAR(10), $A$2," ", Wire!E9, CHAR(10), Wire!G9
)</f>
        <v>PULL AFL 24F SWR PSP
THROUGH EXISTING DUCT 
FROM SB-1031B1-9 TO SB-1031B1-10
1031B 1-12
D, 13-24</v>
      </c>
      <c r="G9" s="9">
        <f>Wire!C9</f>
        <v>306</v>
      </c>
    </row>
    <row r="10" spans="1:7" ht="136.5" x14ac:dyDescent="0.4">
      <c r="B10" s="8">
        <f>Node!C10</f>
        <v>327</v>
      </c>
      <c r="C10" s="8">
        <f>Node!A10</f>
        <v>9</v>
      </c>
      <c r="D10" s="9" t="str">
        <f>_xlfn.CONCAT("#",Node!E10,CHAR(10),"FCP",CHAR(10),"F??? @", Node!B10,CHAR(10),$A$2,",", Node!R10, "-", Node!S10)</f>
        <v>#21964
FCP
F??? @SB-1031B1-10
1031B,1-5</v>
      </c>
      <c r="E10" s="8" t="s">
        <v>208</v>
      </c>
      <c r="F10" s="10" t="str">
        <f>_xlfn.CONCAT("PULL AFL ", Wire!D10, "F SWR PSP
THROUGH EXISTING DUCT 
FROM ", Wire!J10," TO ", Wire!K10, CHAR(10), $A$2," ", Wire!E10, CHAR(10), Wire!G10
)</f>
        <v>PULL AFL 48F SWR PSP
THROUGH EXISTING DUCT 
FROM SB-1031B1-11 TO SB-1031B1-13
1031B 37-60
D, 25-48</v>
      </c>
      <c r="G10" s="9">
        <f>Wire!C10</f>
        <v>307</v>
      </c>
    </row>
    <row r="11" spans="1:7" ht="136.5" x14ac:dyDescent="0.4">
      <c r="B11" s="8">
        <f>Node!C11</f>
        <v>330</v>
      </c>
      <c r="C11" s="8">
        <f>Node!A11</f>
        <v>10</v>
      </c>
      <c r="D11" s="9" t="str">
        <f>_xlfn.CONCAT("#",Node!E11,CHAR(10),"FCP",CHAR(10),"F??? @", Node!B11,CHAR(10),$A$2,",", Node!R11, "-", Node!S11)</f>
        <v>#21965
FCP
F??? @SB-1031B1-13
1031B,49-58</v>
      </c>
      <c r="E11" s="8" t="s">
        <v>202</v>
      </c>
      <c r="F11" s="10" t="str">
        <f>_xlfn.CONCAT("PULL AFL ", Wire!D11, "F SWR PSP
THROUGH EXISTING DUCT 
FROM ", Wire!J11," TO ", Wire!K11, CHAR(10), $A$2," ", Wire!E11, CHAR(10), Wire!G11
)</f>
        <v>PULL AFL 24F SWR PSP
THROUGH EXISTING DUCT 
FROM SB-1031B1-13 TO SB-1031B1-14
1031B 37-48
D, 13-24</v>
      </c>
      <c r="G11" s="9">
        <f>Wire!C11</f>
        <v>308</v>
      </c>
    </row>
    <row r="12" spans="1:7" ht="136.5" x14ac:dyDescent="0.4">
      <c r="B12" s="8">
        <f>Node!C12</f>
        <v>329</v>
      </c>
      <c r="C12" s="8">
        <f>Node!A12</f>
        <v>11</v>
      </c>
      <c r="D12" s="9" t="str">
        <f>_xlfn.CONCAT("#",Node!E12,CHAR(10),"FCP",CHAR(10),"F??? @", Node!B12,CHAR(10),$A$2,",", Node!R12, "-", Node!S12)</f>
        <v>#21966
FCP
F??? @SB-1031B1-14
1031B,37-46</v>
      </c>
      <c r="F12" s="10" t="str">
        <f>_xlfn.CONCAT("PULL AFL ", Wire!D12, "F SWR PSP
THROUGH EXISTING DUCT 
FROM ", Wire!J12," TO ", Wire!K12, CHAR(10), $A$2," ", Wire!E12, CHAR(10), Wire!G12
)</f>
        <v>PULL AFL 24F SWR PSP
THROUGH EXISTING DUCT 
FROM SB-1031B1-11 TO SB-1031B1-12
1031B 61-72
D, 13-24</v>
      </c>
      <c r="G12" s="9">
        <f>Wire!C12</f>
        <v>309</v>
      </c>
    </row>
    <row r="13" spans="1:7" ht="136.5" x14ac:dyDescent="0.4">
      <c r="B13" s="8">
        <f>Node!C13</f>
        <v>331</v>
      </c>
      <c r="C13" s="8">
        <f>Node!A13</f>
        <v>12</v>
      </c>
      <c r="D13" s="9" t="str">
        <f>_xlfn.CONCAT("#",Node!E13,CHAR(10),"FCP",CHAR(10),"F??? @", Node!B13,CHAR(10),$A$2,",", Node!R13, "-", Node!S13)</f>
        <v>#21967
FCP
F??? @SB-1031B1-12
1031B,61-68</v>
      </c>
      <c r="E13" s="8" t="s">
        <v>204</v>
      </c>
      <c r="F13" s="10" t="str">
        <f>_xlfn.CONCAT("PULL AFL ", Wire!D13, "F SWR PSP
THROUGH EXISTING DUCT 
FROM ", Wire!J13," TO ", Wire!K13, CHAR(10), $A$2," ", Wire!E13, CHAR(10), Wire!G13
)</f>
        <v>PULL AFL 144F SWR PSP
THROUGH EXISTING DUCT 
FROM SB-1031B1-7 TO SB-1031B1-15
1031B 85-168
D, 84-144</v>
      </c>
      <c r="G13" s="9">
        <f>Wire!C13</f>
        <v>310</v>
      </c>
    </row>
    <row r="14" spans="1:7" ht="136.5" x14ac:dyDescent="0.4">
      <c r="B14" s="8">
        <f>Node!C14</f>
        <v>335</v>
      </c>
      <c r="C14" s="8">
        <f>Node!A14</f>
        <v>13</v>
      </c>
      <c r="D14" s="9" t="str">
        <f>_xlfn.CONCAT("#",Node!E14,CHAR(10),"FCP",CHAR(10),"F??? @", Node!B14,CHAR(10),$A$2,",", Node!R14, "-", Node!S14)</f>
        <v>#21968
FCP
F??? @SB-1031B1-15
1031B,169-173</v>
      </c>
      <c r="E14" s="8" t="s">
        <v>211</v>
      </c>
      <c r="F14" s="10" t="str">
        <f>_xlfn.CONCAT("PULL AFL ", Wire!D14, "F SWR PSP
THROUGH EXISTING DUCT 
FROM ", Wire!J14," TO ", Wire!K14, CHAR(10), $A$2," ", Wire!E14, CHAR(10), Wire!G14
)</f>
        <v>PULL AFL 96F SWR PSP
THROUGH EXISTING DUCT 
FROM SB-1031B1-15 TO PED-2
1031B 85-156
D, 72-96</v>
      </c>
      <c r="G14" s="9">
        <f>Wire!C14</f>
        <v>311</v>
      </c>
    </row>
    <row r="15" spans="1:7" ht="136.5" x14ac:dyDescent="0.4">
      <c r="B15" s="8">
        <f>Node!C15</f>
        <v>0</v>
      </c>
      <c r="C15" s="8">
        <f>Node!A15</f>
        <v>14</v>
      </c>
      <c r="D15" s="9" t="str">
        <f>_xlfn.CONCAT("#",Node!E15,CHAR(10),"FCP",CHAR(10),"F??? @", Node!B15,CHAR(10),$A$2,",", Node!R15, "-", Node!S15)</f>
        <v>#21969
FCP
F??? @PED-2
1031B,97-140</v>
      </c>
      <c r="F15" s="10" t="str">
        <f>_xlfn.CONCAT("PULL AFL ", Wire!D15, "F SWR PSP
THROUGH EXISTING DUCT 
FROM ", Wire!J15," TO ", Wire!K15, CHAR(10), $A$2," ", Wire!E15, CHAR(10), Wire!G15
)</f>
        <v>PULL AFL 24F SWR PSP
THROUGH EXISTING DUCT 
FROM PED-2 TO SB-1031B1-17
1031B 85-96
D, 13-24</v>
      </c>
      <c r="G15" s="9">
        <f>Wire!C15</f>
        <v>312</v>
      </c>
    </row>
    <row r="16" spans="1:7" ht="136.5" x14ac:dyDescent="0.4">
      <c r="B16" s="8">
        <f>Node!C16</f>
        <v>333</v>
      </c>
      <c r="C16" s="8">
        <f>Node!A16</f>
        <v>15</v>
      </c>
      <c r="D16" s="9" t="str">
        <f>_xlfn.CONCAT("#",Node!E16,CHAR(10),"FCP",CHAR(10),"F??? @", Node!B16,CHAR(10),$A$2,",", Node!R16, "-", Node!S16)</f>
        <v>#21970
FCP
F??? @SB-1031B1-17
1031B,85-89</v>
      </c>
      <c r="E16" s="8" t="s">
        <v>213</v>
      </c>
      <c r="F16" s="10" t="str">
        <f>_xlfn.CONCAT("PULL AFL ", Wire!D16, "F SWR PSP
THROUGH EXISTING DUCT 
FROM ", Wire!J16," TO ", Wire!K16, CHAR(10), $A$2," ", Wire!E16, CHAR(10), Wire!G16
)</f>
        <v>PULL AFL 24F SWR PSP
THROUGH EXISTING DUCT 
FROM SB-1031B1-15 TO SB-1031B1-18
1031B 157-168
D, 13-24</v>
      </c>
      <c r="G16" s="9">
        <f>Wire!C16</f>
        <v>313</v>
      </c>
    </row>
    <row r="17" spans="2:7" ht="136.5" x14ac:dyDescent="0.4">
      <c r="B17" s="8">
        <f>Node!C17</f>
        <v>334</v>
      </c>
      <c r="C17" s="8">
        <f>Node!A17</f>
        <v>16</v>
      </c>
      <c r="D17" s="9" t="str">
        <f>_xlfn.CONCAT("#",Node!E17,CHAR(10),"FCP",CHAR(10),"F??? @", Node!B17,CHAR(10),$A$2,",", Node!R17, "-", Node!S17)</f>
        <v>#21971
FCP
F??? @SB-1031B1-18
1031B,157-163</v>
      </c>
      <c r="E17" s="8" t="s">
        <v>212</v>
      </c>
      <c r="F17" s="10" t="str">
        <f>_xlfn.CONCAT("PULL AFL ", Wire!D17, "F SWR PSP
THROUGH EXISTING DUCT 
FROM ", Wire!J17," TO ", Wire!K17, CHAR(10), $A$2," ", Wire!E17, CHAR(10), Wire!G17
)</f>
        <v>PULL AFL 288F SWR PSP
THROUGH EXISTING DUCT 
FROM SV-1031B1-1 TO SB-1031B1-19
1031B 217-384
D, 169-288</v>
      </c>
      <c r="G17" s="9">
        <f>Wire!C17</f>
        <v>314</v>
      </c>
    </row>
    <row r="18" spans="2:7" ht="136.5" x14ac:dyDescent="0.4">
      <c r="B18" s="8">
        <f>Node!C18</f>
        <v>350</v>
      </c>
      <c r="C18" s="8">
        <f>Node!A18</f>
        <v>17</v>
      </c>
      <c r="D18" s="9" t="str">
        <f>_xlfn.CONCAT("#",Node!E18,CHAR(10),"FCP",CHAR(10),"F??? @", Node!B18,CHAR(10),$A$2,",", Node!R18, "-", Node!S18)</f>
        <v>#21972
FCP
F??? @SB-1031B1-19
1031B,373-379</v>
      </c>
      <c r="E18" s="8" t="s">
        <v>224</v>
      </c>
      <c r="F18" s="10" t="str">
        <f>_xlfn.CONCAT("PULL AFL ", Wire!D18, "F SWR PSP
THROUGH EXISTING DUCT 
FROM ", Wire!J18," TO ", Wire!K18, CHAR(10), $A$2," ", Wire!E18, CHAR(10), Wire!G18
)</f>
        <v>PULL AFL 288F SWR PSP
THROUGH EXISTING DUCT 
FROM SB-1031B1-19 TO SB-1031B1-20
1031B 217-372
D, 157-288</v>
      </c>
      <c r="G18" s="9">
        <f>Wire!C18</f>
        <v>314</v>
      </c>
    </row>
    <row r="19" spans="2:7" ht="136.5" x14ac:dyDescent="0.4">
      <c r="B19" s="8">
        <f>Node!C19</f>
        <v>349</v>
      </c>
      <c r="C19" s="8">
        <f>Node!A19</f>
        <v>18</v>
      </c>
      <c r="D19" s="9" t="str">
        <f>_xlfn.CONCAT("#",Node!E19,CHAR(10),"FCP",CHAR(10),"F??? @", Node!B19,CHAR(10),$A$2,",", Node!R19, "-", Node!S19)</f>
        <v>#21973
FCP
F??? @SB-1031B1-20
1031B,361-364</v>
      </c>
      <c r="E19" s="8" t="s">
        <v>223</v>
      </c>
      <c r="F19" s="10" t="str">
        <f>_xlfn.CONCAT("PULL AFL ", Wire!D19, "F SWR PSP
THROUGH EXISTING DUCT 
FROM ", Wire!J19," TO ", Wire!K19, CHAR(10), $A$2," ", Wire!E19, CHAR(10), Wire!G19
)</f>
        <v>PULL AFL 288F SWR PSP
THROUGH EXISTING DUCT 
FROM SB-1031B1-20 TO SB-1031B1-21
1031B 217-360
D, 145-288</v>
      </c>
      <c r="G19" s="9">
        <f>Wire!C19</f>
        <v>314</v>
      </c>
    </row>
    <row r="20" spans="2:7" ht="136.5" x14ac:dyDescent="0.4">
      <c r="B20" s="8">
        <f>Node!C20</f>
        <v>348</v>
      </c>
      <c r="C20" s="8">
        <f>Node!A20</f>
        <v>19</v>
      </c>
      <c r="D20" s="9" t="str">
        <f>_xlfn.CONCAT("#",Node!E20,CHAR(10),"FCP",CHAR(10),"F??? @", Node!B20,CHAR(10),$A$2,",", Node!R20, "-", Node!S20)</f>
        <v>#21974
FCP
F??? @SB-1031B1-21
1031B,349-352</v>
      </c>
      <c r="E20" s="8" t="s">
        <v>222</v>
      </c>
      <c r="F20" s="10" t="str">
        <f>_xlfn.CONCAT("PULL AFL ", Wire!D20, "F SWR PSP
THROUGH EXISTING DUCT 
FROM ", Wire!J20," TO ", Wire!K20, CHAR(10), $A$2," ", Wire!E20, CHAR(10), Wire!G20
)</f>
        <v>PULL AFL 288F SWR PSP
THROUGH EXISTING DUCT 
FROM SB-1031B1-21 TO SB-1031B1-22
1031B 217-324
D, 133-288</v>
      </c>
      <c r="G20" s="9">
        <f>Wire!C20</f>
        <v>314</v>
      </c>
    </row>
    <row r="21" spans="2:7" ht="136.5" x14ac:dyDescent="0.4">
      <c r="B21" s="8">
        <f>Node!C21</f>
        <v>347</v>
      </c>
      <c r="C21" s="8">
        <f>Node!A21</f>
        <v>20</v>
      </c>
      <c r="D21" s="9" t="str">
        <f>_xlfn.CONCAT("#",Node!E21,CHAR(10),"FCP",CHAR(10),"F??? @", Node!B21,CHAR(10),$A$2,",", Node!R21, "-", Node!S21)</f>
        <v>#21975
FCP
F??? @SB-1031B1-22
1031B,337-346</v>
      </c>
      <c r="E21" s="8" t="s">
        <v>219</v>
      </c>
      <c r="F21" s="10" t="str">
        <f>_xlfn.CONCAT("PULL AFL ", Wire!D21, "F SWR PSP
THROUGH EXISTING DUCT 
FROM ", Wire!J21," TO ", Wire!K21, CHAR(10), $A$2," ", Wire!E21, CHAR(10), Wire!G21
)</f>
        <v>PULL AFL 144F SWR PSP
THROUGH EXISTING DUCT 
FROM SB-1031B1-22 TO PED-3
1031B 217-312
D, 97-144</v>
      </c>
      <c r="G21" s="9">
        <f>Wire!C21</f>
        <v>315</v>
      </c>
    </row>
    <row r="22" spans="2:7" ht="117" x14ac:dyDescent="0.4">
      <c r="B22" s="8">
        <f>Node!C22</f>
        <v>344</v>
      </c>
      <c r="C22" s="8">
        <f>Node!A22</f>
        <v>21</v>
      </c>
      <c r="D22" s="9" t="str">
        <f>_xlfn.CONCAT("#",Node!E22,CHAR(10),"FCP",CHAR(10),"F??? @", Node!B22,CHAR(10),$A$2,",", Node!R22, "-", Node!S22)</f>
        <v>#21976
FCP
F??? @PED-3
1031B,301-305</v>
      </c>
      <c r="E22" s="8" t="s">
        <v>216</v>
      </c>
      <c r="F22" s="10" t="str">
        <f>_xlfn.CONCAT("PULL AFL ", Wire!D22, "F SWR PSP
THROUGH EXISTING DUCT 
FROM ", Wire!J22," TO ", Wire!K22, CHAR(10), $A$2," ", Wire!E22, CHAR(10), Wire!G22
)</f>
        <v>PULL AFL 72F SWR PSP
THROUGH EXISTING DUCT 
FROM PED-3 TO PED-4
1031B 217-252
D, 37-72</v>
      </c>
      <c r="G22" s="9">
        <f>Wire!C22</f>
        <v>316</v>
      </c>
    </row>
    <row r="23" spans="2:7" ht="136.5" x14ac:dyDescent="0.4">
      <c r="B23" s="8">
        <f>Node!C23</f>
        <v>341</v>
      </c>
      <c r="C23" s="8">
        <f>Node!A23</f>
        <v>22</v>
      </c>
      <c r="D23" s="9" t="str">
        <f>_xlfn.CONCAT("#",Node!E23,CHAR(10),"FCP",CHAR(10),"F??? @", Node!B23,CHAR(10),$A$2,",", Node!R23, "-", Node!S23)</f>
        <v>#21977
FCP
F??? @PED-4
1031B,241-250</v>
      </c>
      <c r="E23" s="8" t="s">
        <v>215</v>
      </c>
      <c r="F23" s="10" t="str">
        <f>_xlfn.CONCAT("PULL AFL ", Wire!D23, "F SWR PSP
THROUGH EXISTING DUCT 
FROM ", Wire!J23," TO ", Wire!K23, CHAR(10), $A$2," ", Wire!E23, CHAR(10), Wire!G23
)</f>
        <v>PULL AFL 48F SWR PSP
THROUGH EXISTING DUCT 
FROM PED-4 TO SB-1031B1-29
1031B 217-240
D, 25-48</v>
      </c>
      <c r="G23" s="9">
        <f>Wire!C23</f>
        <v>317</v>
      </c>
    </row>
    <row r="24" spans="2:7" ht="136.5" x14ac:dyDescent="0.4">
      <c r="B24" s="8">
        <f>Node!C24</f>
        <v>340</v>
      </c>
      <c r="C24" s="8">
        <f>Node!A24</f>
        <v>23</v>
      </c>
      <c r="D24" s="9" t="str">
        <f>_xlfn.CONCAT("#",Node!E24,CHAR(10),"FCP",CHAR(10),"F??? @", Node!B24,CHAR(10),$A$2,",", Node!R24, "-", Node!S24)</f>
        <v>#21978
FCP
F??? @SB-1031B1-29
1031B,229-232</v>
      </c>
      <c r="E24" s="8" t="s">
        <v>213</v>
      </c>
      <c r="F24" s="10" t="str">
        <f>_xlfn.CONCAT("PULL AFL ", Wire!D24, "F SWR PSP
THROUGH EXISTING DUCT 
FROM ", Wire!J24," TO ", Wire!K24, CHAR(10), $A$2," ", Wire!E24, CHAR(10), Wire!G24
)</f>
        <v>PULL AFL 48F SWR PSP
THROUGH EXISTING DUCT 
FROM SB-1031B1-29 TO SB-1031B1-30
1031B 217-228
D, 13-24</v>
      </c>
      <c r="G24" s="9">
        <f>Wire!C24</f>
        <v>317</v>
      </c>
    </row>
    <row r="25" spans="2:7" ht="136.5" x14ac:dyDescent="0.4">
      <c r="B25" s="8">
        <f>Node!C25</f>
        <v>339</v>
      </c>
      <c r="C25" s="8">
        <f>Node!A25</f>
        <v>24</v>
      </c>
      <c r="D25" s="9" t="str">
        <f>_xlfn.CONCAT("#",Node!E25,CHAR(10),"FCP",CHAR(10),"F??? @", Node!B25,CHAR(10),$A$2,",", Node!R25, "-", Node!S25)</f>
        <v>#21979
FCP
F??? @SB-1031B1-30
1031B,217-228</v>
      </c>
      <c r="E25" s="8" t="s">
        <v>214</v>
      </c>
      <c r="F25" s="10" t="str">
        <f>_xlfn.CONCAT("PULL AFL ", Wire!D25, "F SWR PSP
THROUGH EXISTING DUCT 
FROM ", Wire!J25," TO ", Wire!K25, CHAR(10), $A$2," ", Wire!E25, CHAR(10), Wire!G25
)</f>
        <v>PULL AFL 48F SWR PSP
THROUGH EXISTING DUCT 
FROM PED-3 TO SB-1031B1-27
1031B 253-276
D, 25-48</v>
      </c>
      <c r="G25" s="9">
        <f>Wire!C25</f>
        <v>318</v>
      </c>
    </row>
    <row r="26" spans="2:7" ht="136.5" x14ac:dyDescent="0.4">
      <c r="B26" s="8">
        <f>Node!C26</f>
        <v>343</v>
      </c>
      <c r="C26" s="8">
        <f>Node!A26</f>
        <v>25</v>
      </c>
      <c r="D26" s="9" t="str">
        <f>_xlfn.CONCAT("#",Node!E26,CHAR(10),"FCP",CHAR(10),"F??? @", Node!B26,CHAR(10),$A$2,",", Node!R26, "-", Node!S26)</f>
        <v>#21980
FCP
F??? @SB-1031B1-27
1031B,265-272</v>
      </c>
      <c r="E26" s="8" t="s">
        <v>217</v>
      </c>
      <c r="F26" s="10" t="str">
        <f>_xlfn.CONCAT("PULL AFL ", Wire!D26, "F SWR PSP
THROUGH EXISTING DUCT 
FROM ", Wire!J26," TO ", Wire!K26, CHAR(10), $A$2," ", Wire!E26, CHAR(10), Wire!G26
)</f>
        <v>PULL AFL 24F SWR PSP
THROUGH EXISTING DUCT 
FROM SB-1031B1-27 TO SB-1031B1-26
1031B 253-264
D, 13-24</v>
      </c>
      <c r="G26" s="9">
        <f>Wire!C26</f>
        <v>319</v>
      </c>
    </row>
    <row r="27" spans="2:7" ht="117" x14ac:dyDescent="0.4">
      <c r="B27" s="8">
        <f>Node!C27</f>
        <v>342</v>
      </c>
      <c r="C27" s="8">
        <f>Node!A27</f>
        <v>26</v>
      </c>
      <c r="D27" s="9" t="str">
        <f>_xlfn.CONCAT("#",Node!E27,CHAR(10),"FCP",CHAR(10),"F??? @", Node!B27,CHAR(10),$A$2,",", Node!R27, "-", Node!S27)</f>
        <v>#21981
FCP
F??? @SB-1031B1-26
1031B,253-260</v>
      </c>
      <c r="E27" s="8" t="s">
        <v>218</v>
      </c>
      <c r="F27" s="10" t="str">
        <f>_xlfn.CONCAT("PULL AFL ", Wire!D27, "F SWR PSP
THROUGH EXISTING DUCT 
FROM ", Wire!J27," TO ", Wire!K27, CHAR(10), $A$2," ", Wire!E27, CHAR(10), Wire!G27
)</f>
        <v>PULL AFL 48F SWR PSP
THROUGH EXISTING DUCT 
FROM PED-3 TO PED-1
1031B 277-300
D, 25-48</v>
      </c>
      <c r="G27" s="9">
        <f>Wire!C27</f>
        <v>320</v>
      </c>
    </row>
    <row r="28" spans="2:7" ht="136.5" x14ac:dyDescent="0.4">
      <c r="B28" s="8">
        <f>Node!C28</f>
        <v>0</v>
      </c>
      <c r="C28" s="8">
        <f>Node!A28</f>
        <v>27</v>
      </c>
      <c r="D28" s="9" t="str">
        <f>_xlfn.CONCAT("#",Node!E28,CHAR(10),"FCP",CHAR(10),"F??? @", Node!B28,CHAR(10),$A$2,",", Node!R28, "-", Node!S28)</f>
        <v>#21982
FCP
F??? @PED-1
1031B,277-288</v>
      </c>
      <c r="F28" s="10" t="str">
        <f>_xlfn.CONCAT("PULL AFL ", Wire!D28, "F SWR PSP
THROUGH EXISTING DUCT 
FROM ", Wire!J28," TO ", Wire!K28, CHAR(10), $A$2," ", Wire!E28, CHAR(10), Wire!G28
)</f>
        <v>PULL AFL 48F SWR PSP
THROUGH EXISTING DUCT 
FROM SB-1031B1-22 TO SB-1031B1-23
1031B 313-336
D, 25-48</v>
      </c>
      <c r="G28" s="9">
        <f>Wire!C28</f>
        <v>321</v>
      </c>
    </row>
    <row r="29" spans="2:7" ht="136.5" x14ac:dyDescent="0.4">
      <c r="B29" s="8">
        <f>Node!C29</f>
        <v>346</v>
      </c>
      <c r="C29" s="8">
        <f>Node!A29</f>
        <v>28</v>
      </c>
      <c r="D29" s="9" t="str">
        <f>_xlfn.CONCAT("#",Node!E29,CHAR(10),"FCP",CHAR(10),"F??? @", Node!B29,CHAR(10),$A$2,",", Node!R29, "-", Node!S29)</f>
        <v>#21983
FCP
F??? @SB-1031B1-23
1031B,325-330</v>
      </c>
      <c r="E29" s="8" t="s">
        <v>220</v>
      </c>
      <c r="F29" s="10" t="str">
        <f>_xlfn.CONCAT("PULL AFL ", Wire!D29, "F SWR PSP
THROUGH EXISTING DUCT 
FROM ", Wire!J29," TO ", Wire!K29, CHAR(10), $A$2," ", Wire!E29, CHAR(10), Wire!G29
)</f>
        <v>PULL AFL 24F SWR PSP
THROUGH EXISTING DUCT 
FROM SB-1031B1-23 TO SB-1031B1-24
1031B 313-324
D, 13-24</v>
      </c>
      <c r="G29" s="9">
        <f>Wire!C29</f>
        <v>322</v>
      </c>
    </row>
    <row r="30" spans="2:7" ht="136.5" x14ac:dyDescent="0.4">
      <c r="B30" s="8">
        <f>Node!C30</f>
        <v>345</v>
      </c>
      <c r="C30" s="8">
        <f>Node!A30</f>
        <v>29</v>
      </c>
      <c r="D30" s="9" t="str">
        <f>_xlfn.CONCAT("#",Node!E30,CHAR(10),"FCP",CHAR(10),"F??? @", Node!B30,CHAR(10),$A$2,",", Node!R30, "-", Node!S30)</f>
        <v>#21984
FCP
F??? @SB-1031B1-24
1031B,313-317</v>
      </c>
      <c r="E30" s="8" t="s">
        <v>221</v>
      </c>
      <c r="F30" s="10" t="str">
        <f>_xlfn.CONCAT("PULL AFL ", Wire!D30, "F SWR PSP
THROUGH EXISTING DUCT 
FROM ", Wire!J30," TO ", Wire!K30, CHAR(10), $A$2," ", Wire!E30, CHAR(10), Wire!G30
)</f>
        <v>PULL AFL 72F SWR PSP
THROUGH EXISTING DUCT 
FROM SV-1031B1-1 TO SB-1031B1-1
1031B 385-432
D, 49-72</v>
      </c>
      <c r="G30" s="9">
        <f>Wire!C30</f>
        <v>323</v>
      </c>
    </row>
    <row r="31" spans="2:7" ht="136.5" x14ac:dyDescent="0.4">
      <c r="B31" s="8">
        <f>Node!C31</f>
        <v>354</v>
      </c>
      <c r="C31" s="8">
        <f>Node!A31</f>
        <v>30</v>
      </c>
      <c r="D31" s="9" t="str">
        <f>_xlfn.CONCAT("#",Node!E31,CHAR(10),"FCP",CHAR(10),"F??? @", Node!B31,CHAR(10),$A$2,",", Node!R31, "-", Node!S31)</f>
        <v>#21985
FCP
F??? @SB-1031B1-1
1031B,421-425</v>
      </c>
      <c r="E31" s="8" t="s">
        <v>203</v>
      </c>
      <c r="F31" s="10" t="str">
        <f>_xlfn.CONCAT("PULL AFL ", Wire!D31, "F SWR PSP
THROUGH EXISTING DUCT 
FROM ", Wire!J31," TO ", Wire!K31, CHAR(10), $A$2," ", Wire!E31, CHAR(10), Wire!G31
)</f>
        <v>PULL AFL 48F SWR PSP
THROUGH EXISTING DUCT 
FROM SB-1031B1-1 TO SB-1031B1-2
1031B 385-420
D, 37-48</v>
      </c>
      <c r="G31" s="9">
        <f>Wire!C31</f>
        <v>324</v>
      </c>
    </row>
    <row r="32" spans="2:7" ht="136.5" x14ac:dyDescent="0.4">
      <c r="B32" s="8">
        <f>Node!C32</f>
        <v>353</v>
      </c>
      <c r="C32" s="8">
        <f>Node!A32</f>
        <v>31</v>
      </c>
      <c r="D32" s="9" t="str">
        <f>_xlfn.CONCAT("#",Node!E32,CHAR(10),"FCP",CHAR(10),"F??? @", Node!B32,CHAR(10),$A$2,",", Node!R32, "-", Node!S32)</f>
        <v>#21986
FCP
F??? @SB-1031B1-2
1031B,409-418</v>
      </c>
      <c r="E32" s="8" t="s">
        <v>201</v>
      </c>
      <c r="F32" s="10" t="str">
        <f>_xlfn.CONCAT("PULL AFL ", Wire!D32, "F SWR PSP
THROUGH EXISTING DUCT 
FROM ", Wire!J32," TO ", Wire!K32, CHAR(10), $A$2," ", Wire!E32, CHAR(10), Wire!G32
)</f>
        <v>PULL AFL 48F SWR PSP
THROUGH EXISTING DUCT 
FROM SB-1031B1-2 TO SB-1031B1-3
1031B 385-408
D, 25-48</v>
      </c>
      <c r="G32" s="9">
        <f>Wire!C32</f>
        <v>324</v>
      </c>
    </row>
    <row r="33" spans="2:7" ht="136.5" x14ac:dyDescent="0.4">
      <c r="B33" s="8">
        <f>Node!C33</f>
        <v>352</v>
      </c>
      <c r="C33" s="8">
        <f>Node!A33</f>
        <v>32</v>
      </c>
      <c r="D33" s="9" t="str">
        <f>_xlfn.CONCAT("#",Node!E33,CHAR(10),"FCP",CHAR(10),"F??? @", Node!B33,CHAR(10),$A$2,",", Node!R33, "-", Node!S33)</f>
        <v>#21987
FCP
F??? @SB-1031B1-3
1031B,397-406</v>
      </c>
      <c r="E33" s="8" t="s">
        <v>199</v>
      </c>
      <c r="F33" s="10" t="str">
        <f>_xlfn.CONCAT("PULL AFL ", Wire!D33, "F SWR PSP
THROUGH EXISTING DUCT 
FROM ", Wire!J33," TO ", Wire!K33, CHAR(10), $A$2," ", Wire!E33, CHAR(10), Wire!G33
)</f>
        <v>PULL AFL 24F SWR PSP
THROUGH EXISTING DUCT 
FROM SB-1031B1-3 TO SB-1031B1-4
1031B 385-396
D, 13-24</v>
      </c>
      <c r="G33" s="9">
        <f>Wire!C33</f>
        <v>325</v>
      </c>
    </row>
    <row r="34" spans="2:7" ht="75" x14ac:dyDescent="0.4">
      <c r="B34" s="8">
        <f>Node!C34</f>
        <v>351</v>
      </c>
      <c r="C34" s="8">
        <f>Node!A34</f>
        <v>33</v>
      </c>
      <c r="D34" s="9" t="str">
        <f>_xlfn.CONCAT("#",Node!E34,CHAR(10),"FCP",CHAR(10),"F??? @", Node!B34,CHAR(10),$A$2,",", Node!R34, "-", Node!S34)</f>
        <v>#21988
FCP
F??? @SB-1031B1-4
1031B,385-394</v>
      </c>
      <c r="E34" s="8" t="s">
        <v>200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Wire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Kadtec Systems</dc:creator>
  <cp:lastModifiedBy>Kadtec Systems</cp:lastModifiedBy>
  <dcterms:created xsi:type="dcterms:W3CDTF">2022-05-13T17:57:48Z</dcterms:created>
  <dcterms:modified xsi:type="dcterms:W3CDTF">2022-06-08T21:10:02Z</dcterms:modified>
</cp:coreProperties>
</file>