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lmar\OneDrive\Documents\GitHub\dash_eia\models\"/>
    </mc:Choice>
  </mc:AlternateContent>
  <xr:revisionPtr revIDLastSave="0" documentId="13_ncr:1_{C1D57A49-8453-445D-8342-9B629964F153}" xr6:coauthVersionLast="47" xr6:coauthVersionMax="47" xr10:uidLastSave="{00000000-0000-0000-0000-000000000000}"/>
  <bookViews>
    <workbookView xWindow="-120" yWindow="-120" windowWidth="57840" windowHeight="23640" activeTab="2" xr2:uid="{177C5012-6452-4ADB-B0D9-8455F6CFC4EF}"/>
  </bookViews>
  <sheets>
    <sheet name="code" sheetId="5" r:id="rId1"/>
    <sheet name="python_mapping" sheetId="6" r:id="rId2"/>
    <sheet name="xlsx" sheetId="4" r:id="rId3"/>
  </sheets>
  <definedNames>
    <definedName name="_xlnm._FilterDatabase" localSheetId="1" hidden="1">python_mapping!$C$5:$G$161</definedName>
    <definedName name="_xlnm._FilterDatabase" localSheetId="2" hidden="1">xlsx!$B$6:$R$552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2" i="4" l="1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G174" i="4"/>
  <c r="G439" i="4"/>
  <c r="G510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K15" i="4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K22" i="4"/>
  <c r="L22" i="4"/>
  <c r="M22" i="4"/>
  <c r="K23" i="4"/>
  <c r="L23" i="4"/>
  <c r="M23" i="4"/>
  <c r="K24" i="4"/>
  <c r="L24" i="4"/>
  <c r="M24" i="4"/>
  <c r="K25" i="4"/>
  <c r="L25" i="4"/>
  <c r="M25" i="4"/>
  <c r="K26" i="4"/>
  <c r="L26" i="4"/>
  <c r="M26" i="4"/>
  <c r="K27" i="4"/>
  <c r="L27" i="4"/>
  <c r="M27" i="4"/>
  <c r="K28" i="4"/>
  <c r="L28" i="4"/>
  <c r="M28" i="4"/>
  <c r="K29" i="4"/>
  <c r="L29" i="4"/>
  <c r="M29" i="4"/>
  <c r="K30" i="4"/>
  <c r="L30" i="4"/>
  <c r="M30" i="4"/>
  <c r="K31" i="4"/>
  <c r="L31" i="4"/>
  <c r="M31" i="4"/>
  <c r="K32" i="4"/>
  <c r="L32" i="4"/>
  <c r="M32" i="4"/>
  <c r="K33" i="4"/>
  <c r="L33" i="4"/>
  <c r="M33" i="4"/>
  <c r="K34" i="4"/>
  <c r="L34" i="4"/>
  <c r="M34" i="4"/>
  <c r="K35" i="4"/>
  <c r="L35" i="4"/>
  <c r="M35" i="4"/>
  <c r="K36" i="4"/>
  <c r="L36" i="4"/>
  <c r="M36" i="4"/>
  <c r="K37" i="4"/>
  <c r="L37" i="4"/>
  <c r="M37" i="4"/>
  <c r="K38" i="4"/>
  <c r="L38" i="4"/>
  <c r="M38" i="4"/>
  <c r="K39" i="4"/>
  <c r="L39" i="4"/>
  <c r="M39" i="4"/>
  <c r="K40" i="4"/>
  <c r="L40" i="4"/>
  <c r="M40" i="4"/>
  <c r="K41" i="4"/>
  <c r="L41" i="4"/>
  <c r="M41" i="4"/>
  <c r="K42" i="4"/>
  <c r="L42" i="4"/>
  <c r="M42" i="4"/>
  <c r="K43" i="4"/>
  <c r="L43" i="4"/>
  <c r="M43" i="4"/>
  <c r="K44" i="4"/>
  <c r="L44" i="4"/>
  <c r="M44" i="4"/>
  <c r="K45" i="4"/>
  <c r="L45" i="4"/>
  <c r="M45" i="4"/>
  <c r="K46" i="4"/>
  <c r="L46" i="4"/>
  <c r="M46" i="4"/>
  <c r="K47" i="4"/>
  <c r="L47" i="4"/>
  <c r="M47" i="4"/>
  <c r="K48" i="4"/>
  <c r="L48" i="4"/>
  <c r="M48" i="4"/>
  <c r="K49" i="4"/>
  <c r="L49" i="4"/>
  <c r="M49" i="4"/>
  <c r="K50" i="4"/>
  <c r="L50" i="4"/>
  <c r="M50" i="4"/>
  <c r="K51" i="4"/>
  <c r="L51" i="4"/>
  <c r="M51" i="4"/>
  <c r="K52" i="4"/>
  <c r="L52" i="4"/>
  <c r="M52" i="4"/>
  <c r="K53" i="4"/>
  <c r="L53" i="4"/>
  <c r="M53" i="4"/>
  <c r="K54" i="4"/>
  <c r="L54" i="4"/>
  <c r="M54" i="4"/>
  <c r="K55" i="4"/>
  <c r="L55" i="4"/>
  <c r="M55" i="4"/>
  <c r="K56" i="4"/>
  <c r="L56" i="4"/>
  <c r="M56" i="4"/>
  <c r="K57" i="4"/>
  <c r="L57" i="4"/>
  <c r="M57" i="4"/>
  <c r="K58" i="4"/>
  <c r="L58" i="4"/>
  <c r="M58" i="4"/>
  <c r="K59" i="4"/>
  <c r="L59" i="4"/>
  <c r="M59" i="4"/>
  <c r="K60" i="4"/>
  <c r="L60" i="4"/>
  <c r="M60" i="4"/>
  <c r="K61" i="4"/>
  <c r="L61" i="4"/>
  <c r="M61" i="4"/>
  <c r="K62" i="4"/>
  <c r="L62" i="4"/>
  <c r="M62" i="4"/>
  <c r="K63" i="4"/>
  <c r="L63" i="4"/>
  <c r="M63" i="4"/>
  <c r="K64" i="4"/>
  <c r="L64" i="4"/>
  <c r="M64" i="4"/>
  <c r="K65" i="4"/>
  <c r="L65" i="4"/>
  <c r="M65" i="4"/>
  <c r="K66" i="4"/>
  <c r="L66" i="4"/>
  <c r="M66" i="4"/>
  <c r="K67" i="4"/>
  <c r="L67" i="4"/>
  <c r="M67" i="4"/>
  <c r="K68" i="4"/>
  <c r="L68" i="4"/>
  <c r="M68" i="4"/>
  <c r="K69" i="4"/>
  <c r="L69" i="4"/>
  <c r="M69" i="4"/>
  <c r="K70" i="4"/>
  <c r="L70" i="4"/>
  <c r="M70" i="4"/>
  <c r="K71" i="4"/>
  <c r="L71" i="4"/>
  <c r="M71" i="4"/>
  <c r="K72" i="4"/>
  <c r="L72" i="4"/>
  <c r="M72" i="4"/>
  <c r="K73" i="4"/>
  <c r="L73" i="4"/>
  <c r="M73" i="4"/>
  <c r="K74" i="4"/>
  <c r="L74" i="4"/>
  <c r="M74" i="4"/>
  <c r="K75" i="4"/>
  <c r="L75" i="4"/>
  <c r="M75" i="4"/>
  <c r="K76" i="4"/>
  <c r="L76" i="4"/>
  <c r="M76" i="4"/>
  <c r="K77" i="4"/>
  <c r="L77" i="4"/>
  <c r="M77" i="4"/>
  <c r="K78" i="4"/>
  <c r="L78" i="4"/>
  <c r="M78" i="4"/>
  <c r="K79" i="4"/>
  <c r="L79" i="4"/>
  <c r="M79" i="4"/>
  <c r="K80" i="4"/>
  <c r="L80" i="4"/>
  <c r="M80" i="4"/>
  <c r="K81" i="4"/>
  <c r="L81" i="4"/>
  <c r="M81" i="4"/>
  <c r="K82" i="4"/>
  <c r="L82" i="4"/>
  <c r="M82" i="4"/>
  <c r="K83" i="4"/>
  <c r="L83" i="4"/>
  <c r="M83" i="4"/>
  <c r="K84" i="4"/>
  <c r="L84" i="4"/>
  <c r="M84" i="4"/>
  <c r="K85" i="4"/>
  <c r="L85" i="4"/>
  <c r="M85" i="4"/>
  <c r="K86" i="4"/>
  <c r="L86" i="4"/>
  <c r="M86" i="4"/>
  <c r="K87" i="4"/>
  <c r="L87" i="4"/>
  <c r="M87" i="4"/>
  <c r="K88" i="4"/>
  <c r="L88" i="4"/>
  <c r="M88" i="4"/>
  <c r="K89" i="4"/>
  <c r="L89" i="4"/>
  <c r="M89" i="4"/>
  <c r="K90" i="4"/>
  <c r="L90" i="4"/>
  <c r="M90" i="4"/>
  <c r="K91" i="4"/>
  <c r="L91" i="4"/>
  <c r="M91" i="4"/>
  <c r="K92" i="4"/>
  <c r="L92" i="4"/>
  <c r="M92" i="4"/>
  <c r="K93" i="4"/>
  <c r="L93" i="4"/>
  <c r="M93" i="4"/>
  <c r="K94" i="4"/>
  <c r="L94" i="4"/>
  <c r="M94" i="4"/>
  <c r="K95" i="4"/>
  <c r="L95" i="4"/>
  <c r="M95" i="4"/>
  <c r="K96" i="4"/>
  <c r="L96" i="4"/>
  <c r="M96" i="4"/>
  <c r="K97" i="4"/>
  <c r="L97" i="4"/>
  <c r="M97" i="4"/>
  <c r="K98" i="4"/>
  <c r="L98" i="4"/>
  <c r="M98" i="4"/>
  <c r="K99" i="4"/>
  <c r="L99" i="4"/>
  <c r="M99" i="4"/>
  <c r="K100" i="4"/>
  <c r="L100" i="4"/>
  <c r="M100" i="4"/>
  <c r="K101" i="4"/>
  <c r="L101" i="4"/>
  <c r="M101" i="4"/>
  <c r="K102" i="4"/>
  <c r="L102" i="4"/>
  <c r="M102" i="4"/>
  <c r="K103" i="4"/>
  <c r="L103" i="4"/>
  <c r="M103" i="4"/>
  <c r="K104" i="4"/>
  <c r="L104" i="4"/>
  <c r="M104" i="4"/>
  <c r="K105" i="4"/>
  <c r="L105" i="4"/>
  <c r="M105" i="4"/>
  <c r="K106" i="4"/>
  <c r="L106" i="4"/>
  <c r="M106" i="4"/>
  <c r="K107" i="4"/>
  <c r="L107" i="4"/>
  <c r="M107" i="4"/>
  <c r="K108" i="4"/>
  <c r="L108" i="4"/>
  <c r="M108" i="4"/>
  <c r="K109" i="4"/>
  <c r="L109" i="4"/>
  <c r="M109" i="4"/>
  <c r="K110" i="4"/>
  <c r="L110" i="4"/>
  <c r="M110" i="4"/>
  <c r="K111" i="4"/>
  <c r="L111" i="4"/>
  <c r="M111" i="4"/>
  <c r="K112" i="4"/>
  <c r="L112" i="4"/>
  <c r="M112" i="4"/>
  <c r="K113" i="4"/>
  <c r="L113" i="4"/>
  <c r="M113" i="4"/>
  <c r="K114" i="4"/>
  <c r="L114" i="4"/>
  <c r="M114" i="4"/>
  <c r="K115" i="4"/>
  <c r="L115" i="4"/>
  <c r="M115" i="4"/>
  <c r="K116" i="4"/>
  <c r="L116" i="4"/>
  <c r="M116" i="4"/>
  <c r="K117" i="4"/>
  <c r="L117" i="4"/>
  <c r="M117" i="4"/>
  <c r="K118" i="4"/>
  <c r="L118" i="4"/>
  <c r="M118" i="4"/>
  <c r="K119" i="4"/>
  <c r="L119" i="4"/>
  <c r="M119" i="4"/>
  <c r="K120" i="4"/>
  <c r="L120" i="4"/>
  <c r="M120" i="4"/>
  <c r="K121" i="4"/>
  <c r="L121" i="4"/>
  <c r="M121" i="4"/>
  <c r="K122" i="4"/>
  <c r="L122" i="4"/>
  <c r="M122" i="4"/>
  <c r="K123" i="4"/>
  <c r="L123" i="4"/>
  <c r="M123" i="4"/>
  <c r="K124" i="4"/>
  <c r="L124" i="4"/>
  <c r="M124" i="4"/>
  <c r="K125" i="4"/>
  <c r="L125" i="4"/>
  <c r="M125" i="4"/>
  <c r="K126" i="4"/>
  <c r="L126" i="4"/>
  <c r="M126" i="4"/>
  <c r="K127" i="4"/>
  <c r="L127" i="4"/>
  <c r="M127" i="4"/>
  <c r="K128" i="4"/>
  <c r="L128" i="4"/>
  <c r="M128" i="4"/>
  <c r="K129" i="4"/>
  <c r="L129" i="4"/>
  <c r="M129" i="4"/>
  <c r="K130" i="4"/>
  <c r="L130" i="4"/>
  <c r="M130" i="4"/>
  <c r="K131" i="4"/>
  <c r="L131" i="4"/>
  <c r="M131" i="4"/>
  <c r="K132" i="4"/>
  <c r="L132" i="4"/>
  <c r="M132" i="4"/>
  <c r="K133" i="4"/>
  <c r="L133" i="4"/>
  <c r="M133" i="4"/>
  <c r="K134" i="4"/>
  <c r="L134" i="4"/>
  <c r="M134" i="4"/>
  <c r="K135" i="4"/>
  <c r="L135" i="4"/>
  <c r="M135" i="4"/>
  <c r="K136" i="4"/>
  <c r="L136" i="4"/>
  <c r="M136" i="4"/>
  <c r="K137" i="4"/>
  <c r="L137" i="4"/>
  <c r="M137" i="4"/>
  <c r="K138" i="4"/>
  <c r="L138" i="4"/>
  <c r="M138" i="4"/>
  <c r="K139" i="4"/>
  <c r="L139" i="4"/>
  <c r="M139" i="4"/>
  <c r="K140" i="4"/>
  <c r="L140" i="4"/>
  <c r="M140" i="4"/>
  <c r="K141" i="4"/>
  <c r="L141" i="4"/>
  <c r="M141" i="4"/>
  <c r="K142" i="4"/>
  <c r="L142" i="4"/>
  <c r="M142" i="4"/>
  <c r="K143" i="4"/>
  <c r="L143" i="4"/>
  <c r="M143" i="4"/>
  <c r="K144" i="4"/>
  <c r="L144" i="4"/>
  <c r="M144" i="4"/>
  <c r="K145" i="4"/>
  <c r="L145" i="4"/>
  <c r="M145" i="4"/>
  <c r="K146" i="4"/>
  <c r="L146" i="4"/>
  <c r="M146" i="4"/>
  <c r="K147" i="4"/>
  <c r="L147" i="4"/>
  <c r="M147" i="4"/>
  <c r="K148" i="4"/>
  <c r="L148" i="4"/>
  <c r="M148" i="4"/>
  <c r="K149" i="4"/>
  <c r="L149" i="4"/>
  <c r="M149" i="4"/>
  <c r="K150" i="4"/>
  <c r="L150" i="4"/>
  <c r="M150" i="4"/>
  <c r="K151" i="4"/>
  <c r="L151" i="4"/>
  <c r="M151" i="4"/>
  <c r="K152" i="4"/>
  <c r="L152" i="4"/>
  <c r="M152" i="4"/>
  <c r="K153" i="4"/>
  <c r="L153" i="4"/>
  <c r="M153" i="4"/>
  <c r="K154" i="4"/>
  <c r="L154" i="4"/>
  <c r="M154" i="4"/>
  <c r="K155" i="4"/>
  <c r="L155" i="4"/>
  <c r="M155" i="4"/>
  <c r="K156" i="4"/>
  <c r="L156" i="4"/>
  <c r="M156" i="4"/>
  <c r="K157" i="4"/>
  <c r="L157" i="4"/>
  <c r="M157" i="4"/>
  <c r="K158" i="4"/>
  <c r="L158" i="4"/>
  <c r="M158" i="4"/>
  <c r="K159" i="4"/>
  <c r="L159" i="4"/>
  <c r="M159" i="4"/>
  <c r="K160" i="4"/>
  <c r="L160" i="4"/>
  <c r="M160" i="4"/>
  <c r="K161" i="4"/>
  <c r="L161" i="4"/>
  <c r="M161" i="4"/>
  <c r="K162" i="4"/>
  <c r="L162" i="4"/>
  <c r="M162" i="4"/>
  <c r="K163" i="4"/>
  <c r="L163" i="4"/>
  <c r="M163" i="4"/>
  <c r="K164" i="4"/>
  <c r="L164" i="4"/>
  <c r="M164" i="4"/>
  <c r="K165" i="4"/>
  <c r="L165" i="4"/>
  <c r="M165" i="4"/>
  <c r="K166" i="4"/>
  <c r="L166" i="4"/>
  <c r="M166" i="4"/>
  <c r="K167" i="4"/>
  <c r="L167" i="4"/>
  <c r="M167" i="4"/>
  <c r="K168" i="4"/>
  <c r="L168" i="4"/>
  <c r="M168" i="4"/>
  <c r="K169" i="4"/>
  <c r="L169" i="4"/>
  <c r="M169" i="4"/>
  <c r="K170" i="4"/>
  <c r="L170" i="4"/>
  <c r="M170" i="4"/>
  <c r="K171" i="4"/>
  <c r="L171" i="4"/>
  <c r="M171" i="4"/>
  <c r="K172" i="4"/>
  <c r="L172" i="4"/>
  <c r="M172" i="4"/>
  <c r="K173" i="4"/>
  <c r="L173" i="4"/>
  <c r="M173" i="4"/>
  <c r="K174" i="4"/>
  <c r="L174" i="4"/>
  <c r="M174" i="4"/>
  <c r="K175" i="4"/>
  <c r="L175" i="4"/>
  <c r="M175" i="4"/>
  <c r="K176" i="4"/>
  <c r="L176" i="4"/>
  <c r="M176" i="4"/>
  <c r="K177" i="4"/>
  <c r="L177" i="4"/>
  <c r="M177" i="4"/>
  <c r="K178" i="4"/>
  <c r="L178" i="4"/>
  <c r="M178" i="4"/>
  <c r="K179" i="4"/>
  <c r="L179" i="4"/>
  <c r="M179" i="4"/>
  <c r="K180" i="4"/>
  <c r="L180" i="4"/>
  <c r="M180" i="4"/>
  <c r="K181" i="4"/>
  <c r="L181" i="4"/>
  <c r="M181" i="4"/>
  <c r="K182" i="4"/>
  <c r="L182" i="4"/>
  <c r="M182" i="4"/>
  <c r="K183" i="4"/>
  <c r="L183" i="4"/>
  <c r="M183" i="4"/>
  <c r="K184" i="4"/>
  <c r="L184" i="4"/>
  <c r="M184" i="4"/>
  <c r="K185" i="4"/>
  <c r="L185" i="4"/>
  <c r="M185" i="4"/>
  <c r="K186" i="4"/>
  <c r="L186" i="4"/>
  <c r="M186" i="4"/>
  <c r="K187" i="4"/>
  <c r="L187" i="4"/>
  <c r="M187" i="4"/>
  <c r="K188" i="4"/>
  <c r="L188" i="4"/>
  <c r="M188" i="4"/>
  <c r="K189" i="4"/>
  <c r="L189" i="4"/>
  <c r="M189" i="4"/>
  <c r="K190" i="4"/>
  <c r="L190" i="4"/>
  <c r="M190" i="4"/>
  <c r="K191" i="4"/>
  <c r="L191" i="4"/>
  <c r="M191" i="4"/>
  <c r="K192" i="4"/>
  <c r="L192" i="4"/>
  <c r="M192" i="4"/>
  <c r="K193" i="4"/>
  <c r="L193" i="4"/>
  <c r="M193" i="4"/>
  <c r="K194" i="4"/>
  <c r="L194" i="4"/>
  <c r="M194" i="4"/>
  <c r="K195" i="4"/>
  <c r="L195" i="4"/>
  <c r="M195" i="4"/>
  <c r="K196" i="4"/>
  <c r="L196" i="4"/>
  <c r="M196" i="4"/>
  <c r="K197" i="4"/>
  <c r="L197" i="4"/>
  <c r="M197" i="4"/>
  <c r="K198" i="4"/>
  <c r="L198" i="4"/>
  <c r="M198" i="4"/>
  <c r="K199" i="4"/>
  <c r="L199" i="4"/>
  <c r="M199" i="4"/>
  <c r="K200" i="4"/>
  <c r="L200" i="4"/>
  <c r="M200" i="4"/>
  <c r="K201" i="4"/>
  <c r="L201" i="4"/>
  <c r="M201" i="4"/>
  <c r="K202" i="4"/>
  <c r="L202" i="4"/>
  <c r="M202" i="4"/>
  <c r="K203" i="4"/>
  <c r="L203" i="4"/>
  <c r="M203" i="4"/>
  <c r="K204" i="4"/>
  <c r="L204" i="4"/>
  <c r="M204" i="4"/>
  <c r="K205" i="4"/>
  <c r="L205" i="4"/>
  <c r="M205" i="4"/>
  <c r="K206" i="4"/>
  <c r="L206" i="4"/>
  <c r="M206" i="4"/>
  <c r="K207" i="4"/>
  <c r="L207" i="4"/>
  <c r="M207" i="4"/>
  <c r="K208" i="4"/>
  <c r="L208" i="4"/>
  <c r="M208" i="4"/>
  <c r="K209" i="4"/>
  <c r="L209" i="4"/>
  <c r="M209" i="4"/>
  <c r="K210" i="4"/>
  <c r="L210" i="4"/>
  <c r="M210" i="4"/>
  <c r="K211" i="4"/>
  <c r="L211" i="4"/>
  <c r="M211" i="4"/>
  <c r="K212" i="4"/>
  <c r="L212" i="4"/>
  <c r="M212" i="4"/>
  <c r="K213" i="4"/>
  <c r="L213" i="4"/>
  <c r="M213" i="4"/>
  <c r="K214" i="4"/>
  <c r="L214" i="4"/>
  <c r="M214" i="4"/>
  <c r="K215" i="4"/>
  <c r="L215" i="4"/>
  <c r="M215" i="4"/>
  <c r="K216" i="4"/>
  <c r="L216" i="4"/>
  <c r="M216" i="4"/>
  <c r="K217" i="4"/>
  <c r="L217" i="4"/>
  <c r="M217" i="4"/>
  <c r="K218" i="4"/>
  <c r="L218" i="4"/>
  <c r="M218" i="4"/>
  <c r="K219" i="4"/>
  <c r="L219" i="4"/>
  <c r="M219" i="4"/>
  <c r="K220" i="4"/>
  <c r="L220" i="4"/>
  <c r="M220" i="4"/>
  <c r="K221" i="4"/>
  <c r="L221" i="4"/>
  <c r="M221" i="4"/>
  <c r="K222" i="4"/>
  <c r="L222" i="4"/>
  <c r="M222" i="4"/>
  <c r="K223" i="4"/>
  <c r="L223" i="4"/>
  <c r="M223" i="4"/>
  <c r="K224" i="4"/>
  <c r="L224" i="4"/>
  <c r="M224" i="4"/>
  <c r="K225" i="4"/>
  <c r="L225" i="4"/>
  <c r="M225" i="4"/>
  <c r="K226" i="4"/>
  <c r="L226" i="4"/>
  <c r="M226" i="4"/>
  <c r="K227" i="4"/>
  <c r="L227" i="4"/>
  <c r="M227" i="4"/>
  <c r="K228" i="4"/>
  <c r="L228" i="4"/>
  <c r="M228" i="4"/>
  <c r="K229" i="4"/>
  <c r="L229" i="4"/>
  <c r="M229" i="4"/>
  <c r="K230" i="4"/>
  <c r="L230" i="4"/>
  <c r="M230" i="4"/>
  <c r="K231" i="4"/>
  <c r="L231" i="4"/>
  <c r="M231" i="4"/>
  <c r="K232" i="4"/>
  <c r="L232" i="4"/>
  <c r="M232" i="4"/>
  <c r="K233" i="4"/>
  <c r="L233" i="4"/>
  <c r="M233" i="4"/>
  <c r="K234" i="4"/>
  <c r="L234" i="4"/>
  <c r="M234" i="4"/>
  <c r="K235" i="4"/>
  <c r="L235" i="4"/>
  <c r="M235" i="4"/>
  <c r="K236" i="4"/>
  <c r="L236" i="4"/>
  <c r="M236" i="4"/>
  <c r="K237" i="4"/>
  <c r="L237" i="4"/>
  <c r="M237" i="4"/>
  <c r="K238" i="4"/>
  <c r="L238" i="4"/>
  <c r="M238" i="4"/>
  <c r="K239" i="4"/>
  <c r="L239" i="4"/>
  <c r="M239" i="4"/>
  <c r="K240" i="4"/>
  <c r="L240" i="4"/>
  <c r="M240" i="4"/>
  <c r="K241" i="4"/>
  <c r="L241" i="4"/>
  <c r="M241" i="4"/>
  <c r="K242" i="4"/>
  <c r="L242" i="4"/>
  <c r="M242" i="4"/>
  <c r="K243" i="4"/>
  <c r="L243" i="4"/>
  <c r="M243" i="4"/>
  <c r="K244" i="4"/>
  <c r="L244" i="4"/>
  <c r="M244" i="4"/>
  <c r="K245" i="4"/>
  <c r="L245" i="4"/>
  <c r="M245" i="4"/>
  <c r="K246" i="4"/>
  <c r="L246" i="4"/>
  <c r="M246" i="4"/>
  <c r="K247" i="4"/>
  <c r="L247" i="4"/>
  <c r="M247" i="4"/>
  <c r="K248" i="4"/>
  <c r="L248" i="4"/>
  <c r="M248" i="4"/>
  <c r="K249" i="4"/>
  <c r="L249" i="4"/>
  <c r="M249" i="4"/>
  <c r="K250" i="4"/>
  <c r="L250" i="4"/>
  <c r="M250" i="4"/>
  <c r="K251" i="4"/>
  <c r="L251" i="4"/>
  <c r="M251" i="4"/>
  <c r="K252" i="4"/>
  <c r="L252" i="4"/>
  <c r="M252" i="4"/>
  <c r="K253" i="4"/>
  <c r="L253" i="4"/>
  <c r="M253" i="4"/>
  <c r="K254" i="4"/>
  <c r="L254" i="4"/>
  <c r="M254" i="4"/>
  <c r="K255" i="4"/>
  <c r="L255" i="4"/>
  <c r="M255" i="4"/>
  <c r="K256" i="4"/>
  <c r="L256" i="4"/>
  <c r="M256" i="4"/>
  <c r="K257" i="4"/>
  <c r="L257" i="4"/>
  <c r="M257" i="4"/>
  <c r="K258" i="4"/>
  <c r="L258" i="4"/>
  <c r="M258" i="4"/>
  <c r="K259" i="4"/>
  <c r="L259" i="4"/>
  <c r="M259" i="4"/>
  <c r="K260" i="4"/>
  <c r="L260" i="4"/>
  <c r="M260" i="4"/>
  <c r="K261" i="4"/>
  <c r="L261" i="4"/>
  <c r="M261" i="4"/>
  <c r="K262" i="4"/>
  <c r="L262" i="4"/>
  <c r="M262" i="4"/>
  <c r="K263" i="4"/>
  <c r="L263" i="4"/>
  <c r="M263" i="4"/>
  <c r="K264" i="4"/>
  <c r="L264" i="4"/>
  <c r="M264" i="4"/>
  <c r="K265" i="4"/>
  <c r="L265" i="4"/>
  <c r="M265" i="4"/>
  <c r="K266" i="4"/>
  <c r="L266" i="4"/>
  <c r="M266" i="4"/>
  <c r="K267" i="4"/>
  <c r="L267" i="4"/>
  <c r="M267" i="4"/>
  <c r="K268" i="4"/>
  <c r="L268" i="4"/>
  <c r="M268" i="4"/>
  <c r="K269" i="4"/>
  <c r="L269" i="4"/>
  <c r="M269" i="4"/>
  <c r="K270" i="4"/>
  <c r="L270" i="4"/>
  <c r="M270" i="4"/>
  <c r="K271" i="4"/>
  <c r="L271" i="4"/>
  <c r="M271" i="4"/>
  <c r="K272" i="4"/>
  <c r="L272" i="4"/>
  <c r="M272" i="4"/>
  <c r="K273" i="4"/>
  <c r="L273" i="4"/>
  <c r="M273" i="4"/>
  <c r="K274" i="4"/>
  <c r="L274" i="4"/>
  <c r="M274" i="4"/>
  <c r="K275" i="4"/>
  <c r="L275" i="4"/>
  <c r="M275" i="4"/>
  <c r="K276" i="4"/>
  <c r="L276" i="4"/>
  <c r="M276" i="4"/>
  <c r="K277" i="4"/>
  <c r="L277" i="4"/>
  <c r="M277" i="4"/>
  <c r="K278" i="4"/>
  <c r="L278" i="4"/>
  <c r="M278" i="4"/>
  <c r="K279" i="4"/>
  <c r="L279" i="4"/>
  <c r="M279" i="4"/>
  <c r="K280" i="4"/>
  <c r="L280" i="4"/>
  <c r="M280" i="4"/>
  <c r="K281" i="4"/>
  <c r="L281" i="4"/>
  <c r="M281" i="4"/>
  <c r="K282" i="4"/>
  <c r="L282" i="4"/>
  <c r="M282" i="4"/>
  <c r="K283" i="4"/>
  <c r="L283" i="4"/>
  <c r="M283" i="4"/>
  <c r="K284" i="4"/>
  <c r="L284" i="4"/>
  <c r="M284" i="4"/>
  <c r="K285" i="4"/>
  <c r="L285" i="4"/>
  <c r="M285" i="4"/>
  <c r="K286" i="4"/>
  <c r="L286" i="4"/>
  <c r="M286" i="4"/>
  <c r="K287" i="4"/>
  <c r="L287" i="4"/>
  <c r="M287" i="4"/>
  <c r="K288" i="4"/>
  <c r="L288" i="4"/>
  <c r="M288" i="4"/>
  <c r="K289" i="4"/>
  <c r="L289" i="4"/>
  <c r="M289" i="4"/>
  <c r="K290" i="4"/>
  <c r="L290" i="4"/>
  <c r="M290" i="4"/>
  <c r="K291" i="4"/>
  <c r="L291" i="4"/>
  <c r="M291" i="4"/>
  <c r="K292" i="4"/>
  <c r="L292" i="4"/>
  <c r="M292" i="4"/>
  <c r="K293" i="4"/>
  <c r="L293" i="4"/>
  <c r="M293" i="4"/>
  <c r="K294" i="4"/>
  <c r="L294" i="4"/>
  <c r="M294" i="4"/>
  <c r="K295" i="4"/>
  <c r="L295" i="4"/>
  <c r="M295" i="4"/>
  <c r="K296" i="4"/>
  <c r="L296" i="4"/>
  <c r="M296" i="4"/>
  <c r="K297" i="4"/>
  <c r="L297" i="4"/>
  <c r="M297" i="4"/>
  <c r="K298" i="4"/>
  <c r="L298" i="4"/>
  <c r="M298" i="4"/>
  <c r="K299" i="4"/>
  <c r="L299" i="4"/>
  <c r="M299" i="4"/>
  <c r="K300" i="4"/>
  <c r="L300" i="4"/>
  <c r="M300" i="4"/>
  <c r="K301" i="4"/>
  <c r="L301" i="4"/>
  <c r="M301" i="4"/>
  <c r="K302" i="4"/>
  <c r="L302" i="4"/>
  <c r="M302" i="4"/>
  <c r="K303" i="4"/>
  <c r="L303" i="4"/>
  <c r="M303" i="4"/>
  <c r="K304" i="4"/>
  <c r="L304" i="4"/>
  <c r="M304" i="4"/>
  <c r="K305" i="4"/>
  <c r="L305" i="4"/>
  <c r="M305" i="4"/>
  <c r="K306" i="4"/>
  <c r="L306" i="4"/>
  <c r="M306" i="4"/>
  <c r="K307" i="4"/>
  <c r="L307" i="4"/>
  <c r="M307" i="4"/>
  <c r="K308" i="4"/>
  <c r="L308" i="4"/>
  <c r="M308" i="4"/>
  <c r="K309" i="4"/>
  <c r="L309" i="4"/>
  <c r="M309" i="4"/>
  <c r="K310" i="4"/>
  <c r="L310" i="4"/>
  <c r="M310" i="4"/>
  <c r="K311" i="4"/>
  <c r="L311" i="4"/>
  <c r="M311" i="4"/>
  <c r="K312" i="4"/>
  <c r="L312" i="4"/>
  <c r="M312" i="4"/>
  <c r="K313" i="4"/>
  <c r="L313" i="4"/>
  <c r="M313" i="4"/>
  <c r="K314" i="4"/>
  <c r="L314" i="4"/>
  <c r="M314" i="4"/>
  <c r="K315" i="4"/>
  <c r="L315" i="4"/>
  <c r="M315" i="4"/>
  <c r="K316" i="4"/>
  <c r="L316" i="4"/>
  <c r="M316" i="4"/>
  <c r="K317" i="4"/>
  <c r="L317" i="4"/>
  <c r="M317" i="4"/>
  <c r="K318" i="4"/>
  <c r="L318" i="4"/>
  <c r="M318" i="4"/>
  <c r="K319" i="4"/>
  <c r="L319" i="4"/>
  <c r="M319" i="4"/>
  <c r="K320" i="4"/>
  <c r="L320" i="4"/>
  <c r="M320" i="4"/>
  <c r="K321" i="4"/>
  <c r="L321" i="4"/>
  <c r="M321" i="4"/>
  <c r="K322" i="4"/>
  <c r="L322" i="4"/>
  <c r="M322" i="4"/>
  <c r="K323" i="4"/>
  <c r="L323" i="4"/>
  <c r="M323" i="4"/>
  <c r="K324" i="4"/>
  <c r="L324" i="4"/>
  <c r="M324" i="4"/>
  <c r="K325" i="4"/>
  <c r="L325" i="4"/>
  <c r="M325" i="4"/>
  <c r="K326" i="4"/>
  <c r="L326" i="4"/>
  <c r="M326" i="4"/>
  <c r="K327" i="4"/>
  <c r="L327" i="4"/>
  <c r="M327" i="4"/>
  <c r="K328" i="4"/>
  <c r="L328" i="4"/>
  <c r="M328" i="4"/>
  <c r="K329" i="4"/>
  <c r="L329" i="4"/>
  <c r="M329" i="4"/>
  <c r="K330" i="4"/>
  <c r="L330" i="4"/>
  <c r="M330" i="4"/>
  <c r="K331" i="4"/>
  <c r="L331" i="4"/>
  <c r="M331" i="4"/>
  <c r="K332" i="4"/>
  <c r="L332" i="4"/>
  <c r="M332" i="4"/>
  <c r="K333" i="4"/>
  <c r="L333" i="4"/>
  <c r="M333" i="4"/>
  <c r="K334" i="4"/>
  <c r="L334" i="4"/>
  <c r="M334" i="4"/>
  <c r="K335" i="4"/>
  <c r="L335" i="4"/>
  <c r="M335" i="4"/>
  <c r="K336" i="4"/>
  <c r="L336" i="4"/>
  <c r="M336" i="4"/>
  <c r="K337" i="4"/>
  <c r="L337" i="4"/>
  <c r="M337" i="4"/>
  <c r="K338" i="4"/>
  <c r="L338" i="4"/>
  <c r="M338" i="4"/>
  <c r="K339" i="4"/>
  <c r="L339" i="4"/>
  <c r="M339" i="4"/>
  <c r="K340" i="4"/>
  <c r="L340" i="4"/>
  <c r="M340" i="4"/>
  <c r="K341" i="4"/>
  <c r="L341" i="4"/>
  <c r="M341" i="4"/>
  <c r="K342" i="4"/>
  <c r="L342" i="4"/>
  <c r="M342" i="4"/>
  <c r="K343" i="4"/>
  <c r="L343" i="4"/>
  <c r="M343" i="4"/>
  <c r="K344" i="4"/>
  <c r="L344" i="4"/>
  <c r="M344" i="4"/>
  <c r="K345" i="4"/>
  <c r="L345" i="4"/>
  <c r="M345" i="4"/>
  <c r="K346" i="4"/>
  <c r="L346" i="4"/>
  <c r="M346" i="4"/>
  <c r="K347" i="4"/>
  <c r="L347" i="4"/>
  <c r="M347" i="4"/>
  <c r="K348" i="4"/>
  <c r="L348" i="4"/>
  <c r="M348" i="4"/>
  <c r="K349" i="4"/>
  <c r="L349" i="4"/>
  <c r="M349" i="4"/>
  <c r="K350" i="4"/>
  <c r="L350" i="4"/>
  <c r="M350" i="4"/>
  <c r="K351" i="4"/>
  <c r="L351" i="4"/>
  <c r="M351" i="4"/>
  <c r="K352" i="4"/>
  <c r="L352" i="4"/>
  <c r="M352" i="4"/>
  <c r="K353" i="4"/>
  <c r="L353" i="4"/>
  <c r="M353" i="4"/>
  <c r="K354" i="4"/>
  <c r="L354" i="4"/>
  <c r="M354" i="4"/>
  <c r="K355" i="4"/>
  <c r="L355" i="4"/>
  <c r="M355" i="4"/>
  <c r="K356" i="4"/>
  <c r="L356" i="4"/>
  <c r="M356" i="4"/>
  <c r="K357" i="4"/>
  <c r="L357" i="4"/>
  <c r="M357" i="4"/>
  <c r="K358" i="4"/>
  <c r="L358" i="4"/>
  <c r="M358" i="4"/>
  <c r="K359" i="4"/>
  <c r="L359" i="4"/>
  <c r="M359" i="4"/>
  <c r="K360" i="4"/>
  <c r="L360" i="4"/>
  <c r="M360" i="4"/>
  <c r="K361" i="4"/>
  <c r="L361" i="4"/>
  <c r="M361" i="4"/>
  <c r="K362" i="4"/>
  <c r="L362" i="4"/>
  <c r="M362" i="4"/>
  <c r="K363" i="4"/>
  <c r="L363" i="4"/>
  <c r="M363" i="4"/>
  <c r="K364" i="4"/>
  <c r="L364" i="4"/>
  <c r="M364" i="4"/>
  <c r="K365" i="4"/>
  <c r="L365" i="4"/>
  <c r="M365" i="4"/>
  <c r="K366" i="4"/>
  <c r="L366" i="4"/>
  <c r="M366" i="4"/>
  <c r="K367" i="4"/>
  <c r="L367" i="4"/>
  <c r="M367" i="4"/>
  <c r="K368" i="4"/>
  <c r="L368" i="4"/>
  <c r="M368" i="4"/>
  <c r="K369" i="4"/>
  <c r="L369" i="4"/>
  <c r="M369" i="4"/>
  <c r="K370" i="4"/>
  <c r="L370" i="4"/>
  <c r="M370" i="4"/>
  <c r="K371" i="4"/>
  <c r="L371" i="4"/>
  <c r="M371" i="4"/>
  <c r="K372" i="4"/>
  <c r="L372" i="4"/>
  <c r="M372" i="4"/>
  <c r="K373" i="4"/>
  <c r="L373" i="4"/>
  <c r="M373" i="4"/>
  <c r="K374" i="4"/>
  <c r="L374" i="4"/>
  <c r="M374" i="4"/>
  <c r="K375" i="4"/>
  <c r="L375" i="4"/>
  <c r="M375" i="4"/>
  <c r="K376" i="4"/>
  <c r="L376" i="4"/>
  <c r="M376" i="4"/>
  <c r="K377" i="4"/>
  <c r="L377" i="4"/>
  <c r="M377" i="4"/>
  <c r="K378" i="4"/>
  <c r="L378" i="4"/>
  <c r="M378" i="4"/>
  <c r="K379" i="4"/>
  <c r="L379" i="4"/>
  <c r="M379" i="4"/>
  <c r="K380" i="4"/>
  <c r="L380" i="4"/>
  <c r="M380" i="4"/>
  <c r="K381" i="4"/>
  <c r="L381" i="4"/>
  <c r="M381" i="4"/>
  <c r="K382" i="4"/>
  <c r="L382" i="4"/>
  <c r="M382" i="4"/>
  <c r="K383" i="4"/>
  <c r="L383" i="4"/>
  <c r="M383" i="4"/>
  <c r="K384" i="4"/>
  <c r="L384" i="4"/>
  <c r="M384" i="4"/>
  <c r="K385" i="4"/>
  <c r="L385" i="4"/>
  <c r="M385" i="4"/>
  <c r="K386" i="4"/>
  <c r="L386" i="4"/>
  <c r="M386" i="4"/>
  <c r="K387" i="4"/>
  <c r="L387" i="4"/>
  <c r="M387" i="4"/>
  <c r="K388" i="4"/>
  <c r="L388" i="4"/>
  <c r="M388" i="4"/>
  <c r="K389" i="4"/>
  <c r="L389" i="4"/>
  <c r="M389" i="4"/>
  <c r="K390" i="4"/>
  <c r="L390" i="4"/>
  <c r="M390" i="4"/>
  <c r="K391" i="4"/>
  <c r="L391" i="4"/>
  <c r="M391" i="4"/>
  <c r="K392" i="4"/>
  <c r="L392" i="4"/>
  <c r="M392" i="4"/>
  <c r="K393" i="4"/>
  <c r="L393" i="4"/>
  <c r="M393" i="4"/>
  <c r="K394" i="4"/>
  <c r="L394" i="4"/>
  <c r="M394" i="4"/>
  <c r="K395" i="4"/>
  <c r="L395" i="4"/>
  <c r="M395" i="4"/>
  <c r="K396" i="4"/>
  <c r="L396" i="4"/>
  <c r="M396" i="4"/>
  <c r="K397" i="4"/>
  <c r="L397" i="4"/>
  <c r="M397" i="4"/>
  <c r="K398" i="4"/>
  <c r="L398" i="4"/>
  <c r="M398" i="4"/>
  <c r="K399" i="4"/>
  <c r="L399" i="4"/>
  <c r="M399" i="4"/>
  <c r="K400" i="4"/>
  <c r="L400" i="4"/>
  <c r="M400" i="4"/>
  <c r="K401" i="4"/>
  <c r="L401" i="4"/>
  <c r="M401" i="4"/>
  <c r="K402" i="4"/>
  <c r="L402" i="4"/>
  <c r="M402" i="4"/>
  <c r="K403" i="4"/>
  <c r="L403" i="4"/>
  <c r="M403" i="4"/>
  <c r="K404" i="4"/>
  <c r="L404" i="4"/>
  <c r="M404" i="4"/>
  <c r="K405" i="4"/>
  <c r="L405" i="4"/>
  <c r="M405" i="4"/>
  <c r="K406" i="4"/>
  <c r="L406" i="4"/>
  <c r="M406" i="4"/>
  <c r="K407" i="4"/>
  <c r="L407" i="4"/>
  <c r="M407" i="4"/>
  <c r="K408" i="4"/>
  <c r="L408" i="4"/>
  <c r="M408" i="4"/>
  <c r="K409" i="4"/>
  <c r="L409" i="4"/>
  <c r="M409" i="4"/>
  <c r="K410" i="4"/>
  <c r="L410" i="4"/>
  <c r="M410" i="4"/>
  <c r="K411" i="4"/>
  <c r="L411" i="4"/>
  <c r="M411" i="4"/>
  <c r="K412" i="4"/>
  <c r="L412" i="4"/>
  <c r="M412" i="4"/>
  <c r="K413" i="4"/>
  <c r="L413" i="4"/>
  <c r="M413" i="4"/>
  <c r="K414" i="4"/>
  <c r="L414" i="4"/>
  <c r="M414" i="4"/>
  <c r="K415" i="4"/>
  <c r="L415" i="4"/>
  <c r="M415" i="4"/>
  <c r="K416" i="4"/>
  <c r="L416" i="4"/>
  <c r="M416" i="4"/>
  <c r="K417" i="4"/>
  <c r="L417" i="4"/>
  <c r="M417" i="4"/>
  <c r="K418" i="4"/>
  <c r="L418" i="4"/>
  <c r="M418" i="4"/>
  <c r="K419" i="4"/>
  <c r="L419" i="4"/>
  <c r="M419" i="4"/>
  <c r="K420" i="4"/>
  <c r="L420" i="4"/>
  <c r="M420" i="4"/>
  <c r="K421" i="4"/>
  <c r="L421" i="4"/>
  <c r="M421" i="4"/>
  <c r="K422" i="4"/>
  <c r="L422" i="4"/>
  <c r="M422" i="4"/>
  <c r="K423" i="4"/>
  <c r="L423" i="4"/>
  <c r="M423" i="4"/>
  <c r="K424" i="4"/>
  <c r="L424" i="4"/>
  <c r="M424" i="4"/>
  <c r="K425" i="4"/>
  <c r="L425" i="4"/>
  <c r="M425" i="4"/>
  <c r="K426" i="4"/>
  <c r="L426" i="4"/>
  <c r="M426" i="4"/>
  <c r="K427" i="4"/>
  <c r="L427" i="4"/>
  <c r="M427" i="4"/>
  <c r="K428" i="4"/>
  <c r="L428" i="4"/>
  <c r="M428" i="4"/>
  <c r="K429" i="4"/>
  <c r="L429" i="4"/>
  <c r="M429" i="4"/>
  <c r="K430" i="4"/>
  <c r="L430" i="4"/>
  <c r="M430" i="4"/>
  <c r="K431" i="4"/>
  <c r="L431" i="4"/>
  <c r="M431" i="4"/>
  <c r="K432" i="4"/>
  <c r="L432" i="4"/>
  <c r="M432" i="4"/>
  <c r="K433" i="4"/>
  <c r="L433" i="4"/>
  <c r="M433" i="4"/>
  <c r="K434" i="4"/>
  <c r="L434" i="4"/>
  <c r="M434" i="4"/>
  <c r="K435" i="4"/>
  <c r="L435" i="4"/>
  <c r="M435" i="4"/>
  <c r="K436" i="4"/>
  <c r="L436" i="4"/>
  <c r="M436" i="4"/>
  <c r="K437" i="4"/>
  <c r="L437" i="4"/>
  <c r="M437" i="4"/>
  <c r="K438" i="4"/>
  <c r="L438" i="4"/>
  <c r="M438" i="4"/>
  <c r="K439" i="4"/>
  <c r="L439" i="4"/>
  <c r="M439" i="4"/>
  <c r="K440" i="4"/>
  <c r="L440" i="4"/>
  <c r="M440" i="4"/>
  <c r="K441" i="4"/>
  <c r="L441" i="4"/>
  <c r="M441" i="4"/>
  <c r="K442" i="4"/>
  <c r="L442" i="4"/>
  <c r="M442" i="4"/>
  <c r="K443" i="4"/>
  <c r="L443" i="4"/>
  <c r="M443" i="4"/>
  <c r="K444" i="4"/>
  <c r="L444" i="4"/>
  <c r="M444" i="4"/>
  <c r="K445" i="4"/>
  <c r="L445" i="4"/>
  <c r="M445" i="4"/>
  <c r="K446" i="4"/>
  <c r="L446" i="4"/>
  <c r="M446" i="4"/>
  <c r="K447" i="4"/>
  <c r="L447" i="4"/>
  <c r="M447" i="4"/>
  <c r="K448" i="4"/>
  <c r="L448" i="4"/>
  <c r="M448" i="4"/>
  <c r="K449" i="4"/>
  <c r="L449" i="4"/>
  <c r="M449" i="4"/>
  <c r="K450" i="4"/>
  <c r="L450" i="4"/>
  <c r="M450" i="4"/>
  <c r="K451" i="4"/>
  <c r="L451" i="4"/>
  <c r="M451" i="4"/>
  <c r="K452" i="4"/>
  <c r="L452" i="4"/>
  <c r="M452" i="4"/>
  <c r="K453" i="4"/>
  <c r="L453" i="4"/>
  <c r="M453" i="4"/>
  <c r="K454" i="4"/>
  <c r="L454" i="4"/>
  <c r="M454" i="4"/>
  <c r="K455" i="4"/>
  <c r="L455" i="4"/>
  <c r="M455" i="4"/>
  <c r="K456" i="4"/>
  <c r="L456" i="4"/>
  <c r="M456" i="4"/>
  <c r="K457" i="4"/>
  <c r="L457" i="4"/>
  <c r="M457" i="4"/>
  <c r="K458" i="4"/>
  <c r="L458" i="4"/>
  <c r="M458" i="4"/>
  <c r="K459" i="4"/>
  <c r="L459" i="4"/>
  <c r="M459" i="4"/>
  <c r="K460" i="4"/>
  <c r="L460" i="4"/>
  <c r="M460" i="4"/>
  <c r="K461" i="4"/>
  <c r="L461" i="4"/>
  <c r="M461" i="4"/>
  <c r="K462" i="4"/>
  <c r="L462" i="4"/>
  <c r="M462" i="4"/>
  <c r="K463" i="4"/>
  <c r="L463" i="4"/>
  <c r="M463" i="4"/>
  <c r="K464" i="4"/>
  <c r="L464" i="4"/>
  <c r="M464" i="4"/>
  <c r="K465" i="4"/>
  <c r="L465" i="4"/>
  <c r="M465" i="4"/>
  <c r="K466" i="4"/>
  <c r="L466" i="4"/>
  <c r="M466" i="4"/>
  <c r="K467" i="4"/>
  <c r="L467" i="4"/>
  <c r="M467" i="4"/>
  <c r="K468" i="4"/>
  <c r="L468" i="4"/>
  <c r="M468" i="4"/>
  <c r="K469" i="4"/>
  <c r="L469" i="4"/>
  <c r="M469" i="4"/>
  <c r="K470" i="4"/>
  <c r="L470" i="4"/>
  <c r="M470" i="4"/>
  <c r="K471" i="4"/>
  <c r="L471" i="4"/>
  <c r="M471" i="4"/>
  <c r="K472" i="4"/>
  <c r="L472" i="4"/>
  <c r="M472" i="4"/>
  <c r="K473" i="4"/>
  <c r="L473" i="4"/>
  <c r="M473" i="4"/>
  <c r="K474" i="4"/>
  <c r="L474" i="4"/>
  <c r="M474" i="4"/>
  <c r="K475" i="4"/>
  <c r="L475" i="4"/>
  <c r="M475" i="4"/>
  <c r="K476" i="4"/>
  <c r="L476" i="4"/>
  <c r="M476" i="4"/>
  <c r="K477" i="4"/>
  <c r="L477" i="4"/>
  <c r="M477" i="4"/>
  <c r="K478" i="4"/>
  <c r="L478" i="4"/>
  <c r="M478" i="4"/>
  <c r="K479" i="4"/>
  <c r="L479" i="4"/>
  <c r="M479" i="4"/>
  <c r="K480" i="4"/>
  <c r="L480" i="4"/>
  <c r="M480" i="4"/>
  <c r="K481" i="4"/>
  <c r="L481" i="4"/>
  <c r="M481" i="4"/>
  <c r="K482" i="4"/>
  <c r="L482" i="4"/>
  <c r="M482" i="4"/>
  <c r="K483" i="4"/>
  <c r="L483" i="4"/>
  <c r="M483" i="4"/>
  <c r="K484" i="4"/>
  <c r="L484" i="4"/>
  <c r="M484" i="4"/>
  <c r="K485" i="4"/>
  <c r="L485" i="4"/>
  <c r="M485" i="4"/>
  <c r="K486" i="4"/>
  <c r="L486" i="4"/>
  <c r="M486" i="4"/>
  <c r="K487" i="4"/>
  <c r="L487" i="4"/>
  <c r="M487" i="4"/>
  <c r="K488" i="4"/>
  <c r="L488" i="4"/>
  <c r="M488" i="4"/>
  <c r="K489" i="4"/>
  <c r="L489" i="4"/>
  <c r="M489" i="4"/>
  <c r="K490" i="4"/>
  <c r="L490" i="4"/>
  <c r="M490" i="4"/>
  <c r="K491" i="4"/>
  <c r="L491" i="4"/>
  <c r="M491" i="4"/>
  <c r="K492" i="4"/>
  <c r="L492" i="4"/>
  <c r="M492" i="4"/>
  <c r="K493" i="4"/>
  <c r="L493" i="4"/>
  <c r="M493" i="4"/>
  <c r="K494" i="4"/>
  <c r="L494" i="4"/>
  <c r="M494" i="4"/>
  <c r="K495" i="4"/>
  <c r="L495" i="4"/>
  <c r="M495" i="4"/>
  <c r="K496" i="4"/>
  <c r="L496" i="4"/>
  <c r="M496" i="4"/>
  <c r="K497" i="4"/>
  <c r="L497" i="4"/>
  <c r="M497" i="4"/>
  <c r="K498" i="4"/>
  <c r="L498" i="4"/>
  <c r="M498" i="4"/>
  <c r="K499" i="4"/>
  <c r="L499" i="4"/>
  <c r="M499" i="4"/>
  <c r="K500" i="4"/>
  <c r="L500" i="4"/>
  <c r="M500" i="4"/>
  <c r="K501" i="4"/>
  <c r="L501" i="4"/>
  <c r="M501" i="4"/>
  <c r="K502" i="4"/>
  <c r="L502" i="4"/>
  <c r="M502" i="4"/>
  <c r="K503" i="4"/>
  <c r="L503" i="4"/>
  <c r="M503" i="4"/>
  <c r="K504" i="4"/>
  <c r="L504" i="4"/>
  <c r="M504" i="4"/>
  <c r="K505" i="4"/>
  <c r="L505" i="4"/>
  <c r="M505" i="4"/>
  <c r="K506" i="4"/>
  <c r="L506" i="4"/>
  <c r="M506" i="4"/>
  <c r="K507" i="4"/>
  <c r="L507" i="4"/>
  <c r="M507" i="4"/>
  <c r="K508" i="4"/>
  <c r="L508" i="4"/>
  <c r="M508" i="4"/>
  <c r="K509" i="4"/>
  <c r="L509" i="4"/>
  <c r="M509" i="4"/>
  <c r="K510" i="4"/>
  <c r="L510" i="4"/>
  <c r="M510" i="4"/>
  <c r="K511" i="4"/>
  <c r="L511" i="4"/>
  <c r="M511" i="4"/>
  <c r="K512" i="4"/>
  <c r="L512" i="4"/>
  <c r="M512" i="4"/>
  <c r="K513" i="4"/>
  <c r="L513" i="4"/>
  <c r="M513" i="4"/>
  <c r="K514" i="4"/>
  <c r="L514" i="4"/>
  <c r="M514" i="4"/>
  <c r="K515" i="4"/>
  <c r="L515" i="4"/>
  <c r="M515" i="4"/>
  <c r="K516" i="4"/>
  <c r="L516" i="4"/>
  <c r="M516" i="4"/>
  <c r="K517" i="4"/>
  <c r="L517" i="4"/>
  <c r="M517" i="4"/>
  <c r="K518" i="4"/>
  <c r="L518" i="4"/>
  <c r="M518" i="4"/>
  <c r="K519" i="4"/>
  <c r="L519" i="4"/>
  <c r="M519" i="4"/>
  <c r="K520" i="4"/>
  <c r="L520" i="4"/>
  <c r="M520" i="4"/>
  <c r="K521" i="4"/>
  <c r="L521" i="4"/>
  <c r="M521" i="4"/>
  <c r="K522" i="4"/>
  <c r="L522" i="4"/>
  <c r="M522" i="4"/>
  <c r="K523" i="4"/>
  <c r="L523" i="4"/>
  <c r="M523" i="4"/>
  <c r="K524" i="4"/>
  <c r="L524" i="4"/>
  <c r="M524" i="4"/>
  <c r="K525" i="4"/>
  <c r="L525" i="4"/>
  <c r="M525" i="4"/>
  <c r="K526" i="4"/>
  <c r="L526" i="4"/>
  <c r="M526" i="4"/>
  <c r="K527" i="4"/>
  <c r="L527" i="4"/>
  <c r="M527" i="4"/>
  <c r="K528" i="4"/>
  <c r="L528" i="4"/>
  <c r="M528" i="4"/>
  <c r="K529" i="4"/>
  <c r="L529" i="4"/>
  <c r="M529" i="4"/>
  <c r="K530" i="4"/>
  <c r="L530" i="4"/>
  <c r="M530" i="4"/>
  <c r="K531" i="4"/>
  <c r="L531" i="4"/>
  <c r="M531" i="4"/>
  <c r="K532" i="4"/>
  <c r="L532" i="4"/>
  <c r="M532" i="4"/>
  <c r="K533" i="4"/>
  <c r="L533" i="4"/>
  <c r="M533" i="4"/>
  <c r="K534" i="4"/>
  <c r="L534" i="4"/>
  <c r="M534" i="4"/>
  <c r="K535" i="4"/>
  <c r="L535" i="4"/>
  <c r="M535" i="4"/>
  <c r="K536" i="4"/>
  <c r="L536" i="4"/>
  <c r="M536" i="4"/>
  <c r="K537" i="4"/>
  <c r="L537" i="4"/>
  <c r="M537" i="4"/>
  <c r="K538" i="4"/>
  <c r="L538" i="4"/>
  <c r="M538" i="4"/>
  <c r="K539" i="4"/>
  <c r="L539" i="4"/>
  <c r="M539" i="4"/>
  <c r="K540" i="4"/>
  <c r="L540" i="4"/>
  <c r="M540" i="4"/>
  <c r="K541" i="4"/>
  <c r="L541" i="4"/>
  <c r="M541" i="4"/>
  <c r="K542" i="4"/>
  <c r="L542" i="4"/>
  <c r="M542" i="4"/>
  <c r="K543" i="4"/>
  <c r="L543" i="4"/>
  <c r="M543" i="4"/>
  <c r="K544" i="4"/>
  <c r="L544" i="4"/>
  <c r="M544" i="4"/>
  <c r="K545" i="4"/>
  <c r="L545" i="4"/>
  <c r="M545" i="4"/>
  <c r="K546" i="4"/>
  <c r="L546" i="4"/>
  <c r="M546" i="4"/>
  <c r="K547" i="4"/>
  <c r="L547" i="4"/>
  <c r="M547" i="4"/>
  <c r="K548" i="4"/>
  <c r="L548" i="4"/>
  <c r="M548" i="4"/>
  <c r="K549" i="4"/>
  <c r="L549" i="4"/>
  <c r="M549" i="4"/>
  <c r="K550" i="4"/>
  <c r="L550" i="4"/>
  <c r="M550" i="4"/>
  <c r="K551" i="4"/>
  <c r="L551" i="4"/>
  <c r="M551" i="4"/>
  <c r="K552" i="4"/>
  <c r="L552" i="4"/>
  <c r="M552" i="4"/>
  <c r="J8" i="4"/>
  <c r="G8" i="4" s="1"/>
  <c r="J9" i="4"/>
  <c r="G9" i="4" s="1"/>
  <c r="J10" i="4"/>
  <c r="G10" i="4" s="1"/>
  <c r="J11" i="4"/>
  <c r="G11" i="4" s="1"/>
  <c r="J12" i="4"/>
  <c r="G12" i="4" s="1"/>
  <c r="J13" i="4"/>
  <c r="G13" i="4" s="1"/>
  <c r="J14" i="4"/>
  <c r="G14" i="4" s="1"/>
  <c r="J15" i="4"/>
  <c r="G15" i="4" s="1"/>
  <c r="J16" i="4"/>
  <c r="G16" i="4" s="1"/>
  <c r="J17" i="4"/>
  <c r="G17" i="4" s="1"/>
  <c r="J18" i="4"/>
  <c r="G18" i="4" s="1"/>
  <c r="J19" i="4"/>
  <c r="G19" i="4" s="1"/>
  <c r="J20" i="4"/>
  <c r="G20" i="4" s="1"/>
  <c r="J21" i="4"/>
  <c r="G21" i="4" s="1"/>
  <c r="J22" i="4"/>
  <c r="J23" i="4"/>
  <c r="J24" i="4"/>
  <c r="G24" i="4" s="1"/>
  <c r="J25" i="4"/>
  <c r="G25" i="4" s="1"/>
  <c r="J26" i="4"/>
  <c r="J27" i="4"/>
  <c r="G27" i="4" s="1"/>
  <c r="J28" i="4"/>
  <c r="J29" i="4"/>
  <c r="G29" i="4" s="1"/>
  <c r="J30" i="4"/>
  <c r="G30" i="4" s="1"/>
  <c r="J31" i="4"/>
  <c r="J32" i="4"/>
  <c r="G32" i="4" s="1"/>
  <c r="J33" i="4"/>
  <c r="G33" i="4" s="1"/>
  <c r="J34" i="4"/>
  <c r="G34" i="4" s="1"/>
  <c r="J35" i="4"/>
  <c r="G35" i="4" s="1"/>
  <c r="J36" i="4"/>
  <c r="G36" i="4" s="1"/>
  <c r="J37" i="4"/>
  <c r="G37" i="4" s="1"/>
  <c r="J38" i="4"/>
  <c r="G38" i="4" s="1"/>
  <c r="J39" i="4"/>
  <c r="G39" i="4" s="1"/>
  <c r="J40" i="4"/>
  <c r="G40" i="4" s="1"/>
  <c r="J41" i="4"/>
  <c r="G41" i="4" s="1"/>
  <c r="J42" i="4"/>
  <c r="G42" i="4" s="1"/>
  <c r="J43" i="4"/>
  <c r="G43" i="4" s="1"/>
  <c r="J44" i="4"/>
  <c r="G44" i="4" s="1"/>
  <c r="J45" i="4"/>
  <c r="G45" i="4" s="1"/>
  <c r="J46" i="4"/>
  <c r="G46" i="4" s="1"/>
  <c r="J47" i="4"/>
  <c r="G47" i="4" s="1"/>
  <c r="J48" i="4"/>
  <c r="G48" i="4" s="1"/>
  <c r="J49" i="4"/>
  <c r="G49" i="4" s="1"/>
  <c r="J50" i="4"/>
  <c r="G50" i="4" s="1"/>
  <c r="J51" i="4"/>
  <c r="G51" i="4" s="1"/>
  <c r="J52" i="4"/>
  <c r="G52" i="4" s="1"/>
  <c r="J53" i="4"/>
  <c r="G53" i="4" s="1"/>
  <c r="J54" i="4"/>
  <c r="G54" i="4" s="1"/>
  <c r="J55" i="4"/>
  <c r="G55" i="4" s="1"/>
  <c r="J56" i="4"/>
  <c r="G56" i="4" s="1"/>
  <c r="J57" i="4"/>
  <c r="G57" i="4" s="1"/>
  <c r="J58" i="4"/>
  <c r="G58" i="4" s="1"/>
  <c r="J59" i="4"/>
  <c r="G59" i="4" s="1"/>
  <c r="J60" i="4"/>
  <c r="G60" i="4" s="1"/>
  <c r="J61" i="4"/>
  <c r="G61" i="4" s="1"/>
  <c r="J62" i="4"/>
  <c r="G62" i="4" s="1"/>
  <c r="J63" i="4"/>
  <c r="G63" i="4" s="1"/>
  <c r="J64" i="4"/>
  <c r="G64" i="4" s="1"/>
  <c r="J65" i="4"/>
  <c r="G65" i="4" s="1"/>
  <c r="J66" i="4"/>
  <c r="G66" i="4" s="1"/>
  <c r="J67" i="4"/>
  <c r="G67" i="4" s="1"/>
  <c r="J68" i="4"/>
  <c r="G68" i="4" s="1"/>
  <c r="J69" i="4"/>
  <c r="G69" i="4" s="1"/>
  <c r="J70" i="4"/>
  <c r="G70" i="4" s="1"/>
  <c r="J71" i="4"/>
  <c r="G71" i="4" s="1"/>
  <c r="J72" i="4"/>
  <c r="G72" i="4" s="1"/>
  <c r="J73" i="4"/>
  <c r="G73" i="4" s="1"/>
  <c r="J74" i="4"/>
  <c r="G74" i="4" s="1"/>
  <c r="J75" i="4"/>
  <c r="G75" i="4" s="1"/>
  <c r="J76" i="4"/>
  <c r="G76" i="4" s="1"/>
  <c r="J77" i="4"/>
  <c r="G77" i="4" s="1"/>
  <c r="J78" i="4"/>
  <c r="G78" i="4" s="1"/>
  <c r="J79" i="4"/>
  <c r="G79" i="4" s="1"/>
  <c r="J80" i="4"/>
  <c r="G80" i="4" s="1"/>
  <c r="J81" i="4"/>
  <c r="G81" i="4" s="1"/>
  <c r="J82" i="4"/>
  <c r="G82" i="4" s="1"/>
  <c r="J83" i="4"/>
  <c r="G83" i="4" s="1"/>
  <c r="J84" i="4"/>
  <c r="G84" i="4" s="1"/>
  <c r="J85" i="4"/>
  <c r="G85" i="4" s="1"/>
  <c r="J86" i="4"/>
  <c r="G86" i="4" s="1"/>
  <c r="J87" i="4"/>
  <c r="G87" i="4" s="1"/>
  <c r="J88" i="4"/>
  <c r="G88" i="4" s="1"/>
  <c r="J89" i="4"/>
  <c r="G89" i="4" s="1"/>
  <c r="J90" i="4"/>
  <c r="G90" i="4" s="1"/>
  <c r="J91" i="4"/>
  <c r="G91" i="4" s="1"/>
  <c r="J92" i="4"/>
  <c r="G92" i="4" s="1"/>
  <c r="J93" i="4"/>
  <c r="G93" i="4" s="1"/>
  <c r="J94" i="4"/>
  <c r="G94" i="4" s="1"/>
  <c r="J95" i="4"/>
  <c r="G95" i="4" s="1"/>
  <c r="J96" i="4"/>
  <c r="G96" i="4" s="1"/>
  <c r="J97" i="4"/>
  <c r="G97" i="4" s="1"/>
  <c r="J98" i="4"/>
  <c r="G98" i="4" s="1"/>
  <c r="J99" i="4"/>
  <c r="G99" i="4" s="1"/>
  <c r="J100" i="4"/>
  <c r="G100" i="4" s="1"/>
  <c r="J101" i="4"/>
  <c r="G101" i="4" s="1"/>
  <c r="J102" i="4"/>
  <c r="G102" i="4" s="1"/>
  <c r="J103" i="4"/>
  <c r="G103" i="4" s="1"/>
  <c r="J104" i="4"/>
  <c r="G104" i="4" s="1"/>
  <c r="J105" i="4"/>
  <c r="G105" i="4" s="1"/>
  <c r="J106" i="4"/>
  <c r="G106" i="4" s="1"/>
  <c r="J107" i="4"/>
  <c r="G107" i="4" s="1"/>
  <c r="J108" i="4"/>
  <c r="G108" i="4" s="1"/>
  <c r="J109" i="4"/>
  <c r="G109" i="4" s="1"/>
  <c r="J110" i="4"/>
  <c r="G110" i="4" s="1"/>
  <c r="J111" i="4"/>
  <c r="G111" i="4" s="1"/>
  <c r="J112" i="4"/>
  <c r="G112" i="4" s="1"/>
  <c r="J113" i="4"/>
  <c r="G113" i="4" s="1"/>
  <c r="J114" i="4"/>
  <c r="G114" i="4" s="1"/>
  <c r="J115" i="4"/>
  <c r="G115" i="4" s="1"/>
  <c r="J116" i="4"/>
  <c r="G116" i="4" s="1"/>
  <c r="J117" i="4"/>
  <c r="G117" i="4" s="1"/>
  <c r="J118" i="4"/>
  <c r="G118" i="4" s="1"/>
  <c r="J119" i="4"/>
  <c r="G119" i="4" s="1"/>
  <c r="J120" i="4"/>
  <c r="G120" i="4" s="1"/>
  <c r="J121" i="4"/>
  <c r="G121" i="4" s="1"/>
  <c r="J122" i="4"/>
  <c r="G122" i="4" s="1"/>
  <c r="J123" i="4"/>
  <c r="G123" i="4" s="1"/>
  <c r="J124" i="4"/>
  <c r="G124" i="4" s="1"/>
  <c r="J125" i="4"/>
  <c r="G125" i="4" s="1"/>
  <c r="J126" i="4"/>
  <c r="G126" i="4" s="1"/>
  <c r="J127" i="4"/>
  <c r="G127" i="4" s="1"/>
  <c r="J128" i="4"/>
  <c r="G128" i="4" s="1"/>
  <c r="J129" i="4"/>
  <c r="G129" i="4" s="1"/>
  <c r="J130" i="4"/>
  <c r="G130" i="4" s="1"/>
  <c r="J131" i="4"/>
  <c r="G131" i="4" s="1"/>
  <c r="J132" i="4"/>
  <c r="G132" i="4" s="1"/>
  <c r="J133" i="4"/>
  <c r="G133" i="4" s="1"/>
  <c r="J134" i="4"/>
  <c r="G134" i="4" s="1"/>
  <c r="J135" i="4"/>
  <c r="G135" i="4" s="1"/>
  <c r="J136" i="4"/>
  <c r="G136" i="4" s="1"/>
  <c r="J137" i="4"/>
  <c r="G137" i="4" s="1"/>
  <c r="J138" i="4"/>
  <c r="G138" i="4" s="1"/>
  <c r="J139" i="4"/>
  <c r="G139" i="4" s="1"/>
  <c r="J140" i="4"/>
  <c r="G140" i="4" s="1"/>
  <c r="J141" i="4"/>
  <c r="G141" i="4" s="1"/>
  <c r="J142" i="4"/>
  <c r="G142" i="4" s="1"/>
  <c r="J143" i="4"/>
  <c r="G143" i="4" s="1"/>
  <c r="J144" i="4"/>
  <c r="G144" i="4" s="1"/>
  <c r="J145" i="4"/>
  <c r="G145" i="4" s="1"/>
  <c r="J146" i="4"/>
  <c r="G146" i="4" s="1"/>
  <c r="J147" i="4"/>
  <c r="G147" i="4" s="1"/>
  <c r="J148" i="4"/>
  <c r="G148" i="4" s="1"/>
  <c r="J149" i="4"/>
  <c r="G149" i="4" s="1"/>
  <c r="J150" i="4"/>
  <c r="G150" i="4" s="1"/>
  <c r="J151" i="4"/>
  <c r="G151" i="4" s="1"/>
  <c r="J152" i="4"/>
  <c r="G152" i="4" s="1"/>
  <c r="J153" i="4"/>
  <c r="G153" i="4" s="1"/>
  <c r="J154" i="4"/>
  <c r="G154" i="4" s="1"/>
  <c r="J155" i="4"/>
  <c r="G155" i="4" s="1"/>
  <c r="J156" i="4"/>
  <c r="G156" i="4" s="1"/>
  <c r="J157" i="4"/>
  <c r="G157" i="4" s="1"/>
  <c r="J158" i="4"/>
  <c r="G158" i="4" s="1"/>
  <c r="J159" i="4"/>
  <c r="G159" i="4" s="1"/>
  <c r="J160" i="4"/>
  <c r="G160" i="4" s="1"/>
  <c r="J161" i="4"/>
  <c r="G161" i="4" s="1"/>
  <c r="J162" i="4"/>
  <c r="G162" i="4" s="1"/>
  <c r="J163" i="4"/>
  <c r="G163" i="4" s="1"/>
  <c r="J164" i="4"/>
  <c r="G164" i="4" s="1"/>
  <c r="J165" i="4"/>
  <c r="G165" i="4" s="1"/>
  <c r="J166" i="4"/>
  <c r="G166" i="4" s="1"/>
  <c r="J167" i="4"/>
  <c r="G167" i="4" s="1"/>
  <c r="J168" i="4"/>
  <c r="G168" i="4" s="1"/>
  <c r="J169" i="4"/>
  <c r="G169" i="4" s="1"/>
  <c r="J170" i="4"/>
  <c r="G170" i="4" s="1"/>
  <c r="J171" i="4"/>
  <c r="G171" i="4" s="1"/>
  <c r="J172" i="4"/>
  <c r="G172" i="4" s="1"/>
  <c r="J173" i="4"/>
  <c r="G173" i="4" s="1"/>
  <c r="J174" i="4"/>
  <c r="J175" i="4"/>
  <c r="G175" i="4" s="1"/>
  <c r="J176" i="4"/>
  <c r="G176" i="4" s="1"/>
  <c r="J177" i="4"/>
  <c r="G177" i="4" s="1"/>
  <c r="J178" i="4"/>
  <c r="G178" i="4" s="1"/>
  <c r="J179" i="4"/>
  <c r="G179" i="4" s="1"/>
  <c r="J180" i="4"/>
  <c r="G180" i="4" s="1"/>
  <c r="J181" i="4"/>
  <c r="G181" i="4" s="1"/>
  <c r="J182" i="4"/>
  <c r="G182" i="4" s="1"/>
  <c r="J183" i="4"/>
  <c r="G183" i="4" s="1"/>
  <c r="J184" i="4"/>
  <c r="G184" i="4" s="1"/>
  <c r="J185" i="4"/>
  <c r="G185" i="4" s="1"/>
  <c r="J186" i="4"/>
  <c r="J187" i="4"/>
  <c r="G187" i="4" s="1"/>
  <c r="J188" i="4"/>
  <c r="J189" i="4"/>
  <c r="G189" i="4" s="1"/>
  <c r="J190" i="4"/>
  <c r="G190" i="4" s="1"/>
  <c r="J191" i="4"/>
  <c r="J192" i="4"/>
  <c r="G192" i="4" s="1"/>
  <c r="J193" i="4"/>
  <c r="G193" i="4" s="1"/>
  <c r="J194" i="4"/>
  <c r="J195" i="4"/>
  <c r="G195" i="4" s="1"/>
  <c r="J196" i="4"/>
  <c r="J197" i="4"/>
  <c r="J198" i="4"/>
  <c r="J199" i="4"/>
  <c r="J200" i="4"/>
  <c r="J201" i="4"/>
  <c r="G201" i="4" s="1"/>
  <c r="J202" i="4"/>
  <c r="J203" i="4"/>
  <c r="G203" i="4" s="1"/>
  <c r="J204" i="4"/>
  <c r="J205" i="4"/>
  <c r="G205" i="4" s="1"/>
  <c r="J206" i="4"/>
  <c r="J207" i="4"/>
  <c r="J208" i="4"/>
  <c r="G208" i="4" s="1"/>
  <c r="J209" i="4"/>
  <c r="G209" i="4" s="1"/>
  <c r="J210" i="4"/>
  <c r="J211" i="4"/>
  <c r="G211" i="4" s="1"/>
  <c r="J212" i="4"/>
  <c r="J213" i="4"/>
  <c r="J214" i="4"/>
  <c r="J215" i="4"/>
  <c r="J216" i="4"/>
  <c r="J217" i="4"/>
  <c r="G217" i="4" s="1"/>
  <c r="J218" i="4"/>
  <c r="J219" i="4"/>
  <c r="G219" i="4" s="1"/>
  <c r="J220" i="4"/>
  <c r="J221" i="4"/>
  <c r="G221" i="4" s="1"/>
  <c r="J222" i="4"/>
  <c r="G222" i="4" s="1"/>
  <c r="J223" i="4"/>
  <c r="J224" i="4"/>
  <c r="G224" i="4" s="1"/>
  <c r="J225" i="4"/>
  <c r="G225" i="4" s="1"/>
  <c r="J226" i="4"/>
  <c r="J227" i="4"/>
  <c r="G227" i="4" s="1"/>
  <c r="J228" i="4"/>
  <c r="J229" i="4"/>
  <c r="J230" i="4"/>
  <c r="J231" i="4"/>
  <c r="J232" i="4"/>
  <c r="J233" i="4"/>
  <c r="G233" i="4" s="1"/>
  <c r="J234" i="4"/>
  <c r="J235" i="4"/>
  <c r="G235" i="4" s="1"/>
  <c r="J236" i="4"/>
  <c r="J237" i="4"/>
  <c r="G237" i="4" s="1"/>
  <c r="J238" i="4"/>
  <c r="G238" i="4" s="1"/>
  <c r="J239" i="4"/>
  <c r="J240" i="4"/>
  <c r="G240" i="4" s="1"/>
  <c r="J241" i="4"/>
  <c r="G241" i="4" s="1"/>
  <c r="J242" i="4"/>
  <c r="J243" i="4"/>
  <c r="G243" i="4" s="1"/>
  <c r="J244" i="4"/>
  <c r="J245" i="4"/>
  <c r="J246" i="4"/>
  <c r="J247" i="4"/>
  <c r="J248" i="4"/>
  <c r="J249" i="4"/>
  <c r="G249" i="4" s="1"/>
  <c r="J250" i="4"/>
  <c r="J251" i="4"/>
  <c r="G251" i="4" s="1"/>
  <c r="J252" i="4"/>
  <c r="J253" i="4"/>
  <c r="G253" i="4" s="1"/>
  <c r="J254" i="4"/>
  <c r="J255" i="4"/>
  <c r="J256" i="4"/>
  <c r="G256" i="4" s="1"/>
  <c r="J257" i="4"/>
  <c r="G257" i="4" s="1"/>
  <c r="J258" i="4"/>
  <c r="J259" i="4"/>
  <c r="G259" i="4" s="1"/>
  <c r="J260" i="4"/>
  <c r="J261" i="4"/>
  <c r="J262" i="4"/>
  <c r="J263" i="4"/>
  <c r="J264" i="4"/>
  <c r="J265" i="4"/>
  <c r="G265" i="4" s="1"/>
  <c r="J266" i="4"/>
  <c r="J267" i="4"/>
  <c r="G267" i="4" s="1"/>
  <c r="J268" i="4"/>
  <c r="J269" i="4"/>
  <c r="G269" i="4" s="1"/>
  <c r="J270" i="4"/>
  <c r="G270" i="4" s="1"/>
  <c r="J271" i="4"/>
  <c r="J272" i="4"/>
  <c r="G272" i="4" s="1"/>
  <c r="J273" i="4"/>
  <c r="G273" i="4" s="1"/>
  <c r="J274" i="4"/>
  <c r="J275" i="4"/>
  <c r="G275" i="4" s="1"/>
  <c r="J276" i="4"/>
  <c r="J277" i="4"/>
  <c r="J278" i="4"/>
  <c r="J279" i="4"/>
  <c r="J280" i="4"/>
  <c r="J281" i="4"/>
  <c r="G281" i="4" s="1"/>
  <c r="J282" i="4"/>
  <c r="J283" i="4"/>
  <c r="G283" i="4" s="1"/>
  <c r="J284" i="4"/>
  <c r="J285" i="4"/>
  <c r="G285" i="4" s="1"/>
  <c r="J286" i="4"/>
  <c r="G286" i="4" s="1"/>
  <c r="J287" i="4"/>
  <c r="J288" i="4"/>
  <c r="G288" i="4" s="1"/>
  <c r="J289" i="4"/>
  <c r="G289" i="4" s="1"/>
  <c r="J290" i="4"/>
  <c r="J291" i="4"/>
  <c r="G291" i="4" s="1"/>
  <c r="J292" i="4"/>
  <c r="J293" i="4"/>
  <c r="J294" i="4"/>
  <c r="J295" i="4"/>
  <c r="J296" i="4"/>
  <c r="J297" i="4"/>
  <c r="G297" i="4" s="1"/>
  <c r="J298" i="4"/>
  <c r="J299" i="4"/>
  <c r="G299" i="4" s="1"/>
  <c r="J300" i="4"/>
  <c r="J301" i="4"/>
  <c r="G301" i="4" s="1"/>
  <c r="J302" i="4"/>
  <c r="J303" i="4"/>
  <c r="J304" i="4"/>
  <c r="G304" i="4" s="1"/>
  <c r="J305" i="4"/>
  <c r="G305" i="4" s="1"/>
  <c r="J306" i="4"/>
  <c r="J307" i="4"/>
  <c r="G307" i="4" s="1"/>
  <c r="J308" i="4"/>
  <c r="J309" i="4"/>
  <c r="J310" i="4"/>
  <c r="J311" i="4"/>
  <c r="J312" i="4"/>
  <c r="J313" i="4"/>
  <c r="G313" i="4" s="1"/>
  <c r="J314" i="4"/>
  <c r="J315" i="4"/>
  <c r="G315" i="4" s="1"/>
  <c r="J316" i="4"/>
  <c r="J317" i="4"/>
  <c r="G317" i="4" s="1"/>
  <c r="J318" i="4"/>
  <c r="G318" i="4" s="1"/>
  <c r="J319" i="4"/>
  <c r="J320" i="4"/>
  <c r="G320" i="4" s="1"/>
  <c r="J321" i="4"/>
  <c r="G321" i="4" s="1"/>
  <c r="J322" i="4"/>
  <c r="J323" i="4"/>
  <c r="G323" i="4" s="1"/>
  <c r="J324" i="4"/>
  <c r="J325" i="4"/>
  <c r="J326" i="4"/>
  <c r="J327" i="4"/>
  <c r="J328" i="4"/>
  <c r="J329" i="4"/>
  <c r="G329" i="4" s="1"/>
  <c r="J330" i="4"/>
  <c r="J331" i="4"/>
  <c r="G331" i="4" s="1"/>
  <c r="J332" i="4"/>
  <c r="J333" i="4"/>
  <c r="G333" i="4" s="1"/>
  <c r="J334" i="4"/>
  <c r="J335" i="4"/>
  <c r="J336" i="4"/>
  <c r="G336" i="4" s="1"/>
  <c r="J337" i="4"/>
  <c r="G337" i="4" s="1"/>
  <c r="J338" i="4"/>
  <c r="J339" i="4"/>
  <c r="G339" i="4" s="1"/>
  <c r="J340" i="4"/>
  <c r="J341" i="4"/>
  <c r="J342" i="4"/>
  <c r="J343" i="4"/>
  <c r="J344" i="4"/>
  <c r="J345" i="4"/>
  <c r="G345" i="4" s="1"/>
  <c r="J346" i="4"/>
  <c r="J347" i="4"/>
  <c r="G347" i="4" s="1"/>
  <c r="J348" i="4"/>
  <c r="J349" i="4"/>
  <c r="G349" i="4" s="1"/>
  <c r="J350" i="4"/>
  <c r="G350" i="4" s="1"/>
  <c r="J351" i="4"/>
  <c r="J352" i="4"/>
  <c r="G352" i="4" s="1"/>
  <c r="J353" i="4"/>
  <c r="G353" i="4" s="1"/>
  <c r="J354" i="4"/>
  <c r="J355" i="4"/>
  <c r="G355" i="4" s="1"/>
  <c r="J356" i="4"/>
  <c r="J357" i="4"/>
  <c r="J358" i="4"/>
  <c r="J359" i="4"/>
  <c r="J360" i="4"/>
  <c r="J361" i="4"/>
  <c r="G361" i="4" s="1"/>
  <c r="J362" i="4"/>
  <c r="G362" i="4" s="1"/>
  <c r="J363" i="4"/>
  <c r="G363" i="4" s="1"/>
  <c r="J364" i="4"/>
  <c r="G364" i="4" s="1"/>
  <c r="J365" i="4"/>
  <c r="G365" i="4" s="1"/>
  <c r="J366" i="4"/>
  <c r="G366" i="4" s="1"/>
  <c r="J367" i="4"/>
  <c r="G367" i="4" s="1"/>
  <c r="J368" i="4"/>
  <c r="G368" i="4" s="1"/>
  <c r="J369" i="4"/>
  <c r="G369" i="4" s="1"/>
  <c r="J370" i="4"/>
  <c r="G370" i="4" s="1"/>
  <c r="J371" i="4"/>
  <c r="G371" i="4" s="1"/>
  <c r="J372" i="4"/>
  <c r="G372" i="4" s="1"/>
  <c r="J373" i="4"/>
  <c r="G373" i="4" s="1"/>
  <c r="J374" i="4"/>
  <c r="G374" i="4" s="1"/>
  <c r="J375" i="4"/>
  <c r="G375" i="4" s="1"/>
  <c r="J376" i="4"/>
  <c r="G376" i="4" s="1"/>
  <c r="J377" i="4"/>
  <c r="G377" i="4" s="1"/>
  <c r="J378" i="4"/>
  <c r="G378" i="4" s="1"/>
  <c r="J379" i="4"/>
  <c r="G379" i="4" s="1"/>
  <c r="J380" i="4"/>
  <c r="G380" i="4" s="1"/>
  <c r="J381" i="4"/>
  <c r="G381" i="4" s="1"/>
  <c r="J382" i="4"/>
  <c r="G382" i="4" s="1"/>
  <c r="J383" i="4"/>
  <c r="G383" i="4" s="1"/>
  <c r="J384" i="4"/>
  <c r="G384" i="4" s="1"/>
  <c r="J385" i="4"/>
  <c r="G385" i="4" s="1"/>
  <c r="J386" i="4"/>
  <c r="G386" i="4" s="1"/>
  <c r="J387" i="4"/>
  <c r="G387" i="4" s="1"/>
  <c r="J388" i="4"/>
  <c r="G388" i="4" s="1"/>
  <c r="J389" i="4"/>
  <c r="G389" i="4" s="1"/>
  <c r="J390" i="4"/>
  <c r="G390" i="4" s="1"/>
  <c r="J391" i="4"/>
  <c r="G391" i="4" s="1"/>
  <c r="J392" i="4"/>
  <c r="G392" i="4" s="1"/>
  <c r="J393" i="4"/>
  <c r="G393" i="4" s="1"/>
  <c r="J394" i="4"/>
  <c r="G394" i="4" s="1"/>
  <c r="J395" i="4"/>
  <c r="G395" i="4" s="1"/>
  <c r="J396" i="4"/>
  <c r="G396" i="4" s="1"/>
  <c r="J397" i="4"/>
  <c r="G397" i="4" s="1"/>
  <c r="J398" i="4"/>
  <c r="G398" i="4" s="1"/>
  <c r="J399" i="4"/>
  <c r="G399" i="4" s="1"/>
  <c r="J400" i="4"/>
  <c r="G400" i="4" s="1"/>
  <c r="J401" i="4"/>
  <c r="G401" i="4" s="1"/>
  <c r="J402" i="4"/>
  <c r="G402" i="4" s="1"/>
  <c r="J403" i="4"/>
  <c r="G403" i="4" s="1"/>
  <c r="J404" i="4"/>
  <c r="G404" i="4" s="1"/>
  <c r="J405" i="4"/>
  <c r="G405" i="4" s="1"/>
  <c r="J406" i="4"/>
  <c r="G406" i="4" s="1"/>
  <c r="J407" i="4"/>
  <c r="G407" i="4" s="1"/>
  <c r="J408" i="4"/>
  <c r="G408" i="4" s="1"/>
  <c r="J409" i="4"/>
  <c r="G409" i="4" s="1"/>
  <c r="J410" i="4"/>
  <c r="G410" i="4" s="1"/>
  <c r="J411" i="4"/>
  <c r="G411" i="4" s="1"/>
  <c r="J412" i="4"/>
  <c r="G412" i="4" s="1"/>
  <c r="J413" i="4"/>
  <c r="G413" i="4" s="1"/>
  <c r="J414" i="4"/>
  <c r="G414" i="4" s="1"/>
  <c r="J415" i="4"/>
  <c r="G415" i="4" s="1"/>
  <c r="J416" i="4"/>
  <c r="G416" i="4" s="1"/>
  <c r="J417" i="4"/>
  <c r="G417" i="4" s="1"/>
  <c r="J418" i="4"/>
  <c r="G418" i="4" s="1"/>
  <c r="J419" i="4"/>
  <c r="G419" i="4" s="1"/>
  <c r="J420" i="4"/>
  <c r="G420" i="4" s="1"/>
  <c r="J421" i="4"/>
  <c r="G421" i="4" s="1"/>
  <c r="J422" i="4"/>
  <c r="G422" i="4" s="1"/>
  <c r="J423" i="4"/>
  <c r="G423" i="4" s="1"/>
  <c r="J424" i="4"/>
  <c r="G424" i="4" s="1"/>
  <c r="J425" i="4"/>
  <c r="G425" i="4" s="1"/>
  <c r="J426" i="4"/>
  <c r="G426" i="4" s="1"/>
  <c r="J427" i="4"/>
  <c r="G427" i="4" s="1"/>
  <c r="J428" i="4"/>
  <c r="G428" i="4" s="1"/>
  <c r="J429" i="4"/>
  <c r="G429" i="4" s="1"/>
  <c r="J430" i="4"/>
  <c r="G430" i="4" s="1"/>
  <c r="J431" i="4"/>
  <c r="G431" i="4" s="1"/>
  <c r="J432" i="4"/>
  <c r="G432" i="4" s="1"/>
  <c r="J433" i="4"/>
  <c r="G433" i="4" s="1"/>
  <c r="J434" i="4"/>
  <c r="G434" i="4" s="1"/>
  <c r="J435" i="4"/>
  <c r="G435" i="4" s="1"/>
  <c r="J436" i="4"/>
  <c r="G436" i="4" s="1"/>
  <c r="J437" i="4"/>
  <c r="G437" i="4" s="1"/>
  <c r="J438" i="4"/>
  <c r="G438" i="4" s="1"/>
  <c r="J439" i="4"/>
  <c r="J440" i="4"/>
  <c r="G440" i="4" s="1"/>
  <c r="J441" i="4"/>
  <c r="G441" i="4" s="1"/>
  <c r="J442" i="4"/>
  <c r="G442" i="4" s="1"/>
  <c r="J443" i="4"/>
  <c r="G443" i="4" s="1"/>
  <c r="J444" i="4"/>
  <c r="G444" i="4" s="1"/>
  <c r="J445" i="4"/>
  <c r="G445" i="4" s="1"/>
  <c r="J446" i="4"/>
  <c r="G446" i="4" s="1"/>
  <c r="J447" i="4"/>
  <c r="G447" i="4" s="1"/>
  <c r="J448" i="4"/>
  <c r="G448" i="4" s="1"/>
  <c r="J449" i="4"/>
  <c r="G449" i="4" s="1"/>
  <c r="J450" i="4"/>
  <c r="G450" i="4" s="1"/>
  <c r="J451" i="4"/>
  <c r="G451" i="4" s="1"/>
  <c r="J452" i="4"/>
  <c r="G452" i="4" s="1"/>
  <c r="J453" i="4"/>
  <c r="G453" i="4" s="1"/>
  <c r="J454" i="4"/>
  <c r="G454" i="4" s="1"/>
  <c r="J455" i="4"/>
  <c r="G455" i="4" s="1"/>
  <c r="J456" i="4"/>
  <c r="G456" i="4" s="1"/>
  <c r="J457" i="4"/>
  <c r="G457" i="4" s="1"/>
  <c r="J458" i="4"/>
  <c r="G458" i="4" s="1"/>
  <c r="J459" i="4"/>
  <c r="G459" i="4" s="1"/>
  <c r="J460" i="4"/>
  <c r="G460" i="4" s="1"/>
  <c r="J461" i="4"/>
  <c r="G461" i="4" s="1"/>
  <c r="J462" i="4"/>
  <c r="G462" i="4" s="1"/>
  <c r="J463" i="4"/>
  <c r="G463" i="4" s="1"/>
  <c r="J464" i="4"/>
  <c r="G464" i="4" s="1"/>
  <c r="J465" i="4"/>
  <c r="G465" i="4" s="1"/>
  <c r="J466" i="4"/>
  <c r="G466" i="4" s="1"/>
  <c r="J467" i="4"/>
  <c r="G467" i="4" s="1"/>
  <c r="J468" i="4"/>
  <c r="G468" i="4" s="1"/>
  <c r="J469" i="4"/>
  <c r="G469" i="4" s="1"/>
  <c r="J470" i="4"/>
  <c r="G470" i="4" s="1"/>
  <c r="J471" i="4"/>
  <c r="G471" i="4" s="1"/>
  <c r="J472" i="4"/>
  <c r="G472" i="4" s="1"/>
  <c r="J473" i="4"/>
  <c r="G473" i="4" s="1"/>
  <c r="J474" i="4"/>
  <c r="G474" i="4" s="1"/>
  <c r="J475" i="4"/>
  <c r="G475" i="4" s="1"/>
  <c r="J476" i="4"/>
  <c r="G476" i="4" s="1"/>
  <c r="J477" i="4"/>
  <c r="G477" i="4" s="1"/>
  <c r="J478" i="4"/>
  <c r="G478" i="4" s="1"/>
  <c r="J479" i="4"/>
  <c r="G479" i="4" s="1"/>
  <c r="J480" i="4"/>
  <c r="G480" i="4" s="1"/>
  <c r="J481" i="4"/>
  <c r="G481" i="4" s="1"/>
  <c r="J482" i="4"/>
  <c r="G482" i="4" s="1"/>
  <c r="J483" i="4"/>
  <c r="G483" i="4" s="1"/>
  <c r="J484" i="4"/>
  <c r="G484" i="4" s="1"/>
  <c r="J485" i="4"/>
  <c r="G485" i="4" s="1"/>
  <c r="J486" i="4"/>
  <c r="G486" i="4" s="1"/>
  <c r="J487" i="4"/>
  <c r="G487" i="4" s="1"/>
  <c r="J488" i="4"/>
  <c r="G488" i="4" s="1"/>
  <c r="J489" i="4"/>
  <c r="G489" i="4" s="1"/>
  <c r="J490" i="4"/>
  <c r="G490" i="4" s="1"/>
  <c r="J491" i="4"/>
  <c r="G491" i="4" s="1"/>
  <c r="J492" i="4"/>
  <c r="G492" i="4" s="1"/>
  <c r="J493" i="4"/>
  <c r="G493" i="4" s="1"/>
  <c r="J494" i="4"/>
  <c r="G494" i="4" s="1"/>
  <c r="J495" i="4"/>
  <c r="G495" i="4" s="1"/>
  <c r="J496" i="4"/>
  <c r="G496" i="4" s="1"/>
  <c r="J497" i="4"/>
  <c r="G497" i="4" s="1"/>
  <c r="J498" i="4"/>
  <c r="G498" i="4" s="1"/>
  <c r="J499" i="4"/>
  <c r="G499" i="4" s="1"/>
  <c r="J500" i="4"/>
  <c r="G500" i="4" s="1"/>
  <c r="J501" i="4"/>
  <c r="G501" i="4" s="1"/>
  <c r="J502" i="4"/>
  <c r="G502" i="4" s="1"/>
  <c r="J503" i="4"/>
  <c r="G503" i="4" s="1"/>
  <c r="J504" i="4"/>
  <c r="G504" i="4" s="1"/>
  <c r="J505" i="4"/>
  <c r="G505" i="4" s="1"/>
  <c r="J506" i="4"/>
  <c r="G506" i="4" s="1"/>
  <c r="J507" i="4"/>
  <c r="G507" i="4" s="1"/>
  <c r="J508" i="4"/>
  <c r="G508" i="4" s="1"/>
  <c r="J509" i="4"/>
  <c r="G509" i="4" s="1"/>
  <c r="J510" i="4"/>
  <c r="J511" i="4"/>
  <c r="G511" i="4" s="1"/>
  <c r="J512" i="4"/>
  <c r="G512" i="4" s="1"/>
  <c r="J513" i="4"/>
  <c r="G513" i="4" s="1"/>
  <c r="J514" i="4"/>
  <c r="G514" i="4" s="1"/>
  <c r="J515" i="4"/>
  <c r="G515" i="4" s="1"/>
  <c r="J516" i="4"/>
  <c r="G516" i="4" s="1"/>
  <c r="J517" i="4"/>
  <c r="G517" i="4" s="1"/>
  <c r="J518" i="4"/>
  <c r="G518" i="4" s="1"/>
  <c r="J519" i="4"/>
  <c r="G519" i="4" s="1"/>
  <c r="J520" i="4"/>
  <c r="G520" i="4" s="1"/>
  <c r="J521" i="4"/>
  <c r="G521" i="4" s="1"/>
  <c r="J522" i="4"/>
  <c r="G522" i="4" s="1"/>
  <c r="J523" i="4"/>
  <c r="G523" i="4" s="1"/>
  <c r="J524" i="4"/>
  <c r="G524" i="4" s="1"/>
  <c r="J525" i="4"/>
  <c r="G525" i="4" s="1"/>
  <c r="J526" i="4"/>
  <c r="G526" i="4" s="1"/>
  <c r="J527" i="4"/>
  <c r="G527" i="4" s="1"/>
  <c r="J528" i="4"/>
  <c r="G528" i="4" s="1"/>
  <c r="J529" i="4"/>
  <c r="G529" i="4" s="1"/>
  <c r="J530" i="4"/>
  <c r="G530" i="4" s="1"/>
  <c r="J531" i="4"/>
  <c r="G531" i="4" s="1"/>
  <c r="J532" i="4"/>
  <c r="G532" i="4" s="1"/>
  <c r="J533" i="4"/>
  <c r="G533" i="4" s="1"/>
  <c r="J534" i="4"/>
  <c r="G534" i="4" s="1"/>
  <c r="J535" i="4"/>
  <c r="G535" i="4" s="1"/>
  <c r="J536" i="4"/>
  <c r="G536" i="4" s="1"/>
  <c r="J537" i="4"/>
  <c r="G537" i="4" s="1"/>
  <c r="J538" i="4"/>
  <c r="G538" i="4" s="1"/>
  <c r="J539" i="4"/>
  <c r="G539" i="4" s="1"/>
  <c r="J540" i="4"/>
  <c r="G540" i="4" s="1"/>
  <c r="J541" i="4"/>
  <c r="G541" i="4" s="1"/>
  <c r="J542" i="4"/>
  <c r="G542" i="4" s="1"/>
  <c r="J543" i="4"/>
  <c r="G543" i="4" s="1"/>
  <c r="J544" i="4"/>
  <c r="G544" i="4" s="1"/>
  <c r="J545" i="4"/>
  <c r="G545" i="4" s="1"/>
  <c r="J546" i="4"/>
  <c r="G546" i="4" s="1"/>
  <c r="J547" i="4"/>
  <c r="G547" i="4" s="1"/>
  <c r="J548" i="4"/>
  <c r="G548" i="4" s="1"/>
  <c r="J549" i="4"/>
  <c r="G549" i="4" s="1"/>
  <c r="J550" i="4"/>
  <c r="G550" i="4" s="1"/>
  <c r="J551" i="4"/>
  <c r="G551" i="4" s="1"/>
  <c r="J552" i="4"/>
  <c r="G552" i="4" s="1"/>
  <c r="J7" i="4"/>
  <c r="G7" i="4" s="1"/>
  <c r="F156" i="6"/>
  <c r="G156" i="6"/>
  <c r="F157" i="6"/>
  <c r="G157" i="6"/>
  <c r="F158" i="6"/>
  <c r="G158" i="6"/>
  <c r="F159" i="6"/>
  <c r="G159" i="6"/>
  <c r="F160" i="6"/>
  <c r="G160" i="6"/>
  <c r="F161" i="6"/>
  <c r="G161" i="6"/>
  <c r="C156" i="6"/>
  <c r="C157" i="6"/>
  <c r="C158" i="6"/>
  <c r="C159" i="6"/>
  <c r="C160" i="6"/>
  <c r="C161" i="6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7" i="4"/>
  <c r="O552" i="4"/>
  <c r="P552" i="4" s="1"/>
  <c r="Q552" i="4" s="1"/>
  <c r="O551" i="4"/>
  <c r="P551" i="4" s="1"/>
  <c r="Q551" i="4" s="1"/>
  <c r="O550" i="4"/>
  <c r="P550" i="4" s="1"/>
  <c r="Q550" i="4" s="1"/>
  <c r="O549" i="4"/>
  <c r="P549" i="4" s="1"/>
  <c r="Q549" i="4" s="1"/>
  <c r="O548" i="4"/>
  <c r="P548" i="4" s="1"/>
  <c r="Q548" i="4" s="1"/>
  <c r="O547" i="4"/>
  <c r="P547" i="4" s="1"/>
  <c r="Q547" i="4" s="1"/>
  <c r="O546" i="4"/>
  <c r="P546" i="4" s="1"/>
  <c r="Q546" i="4" s="1"/>
  <c r="O545" i="4"/>
  <c r="P545" i="4" s="1"/>
  <c r="Q545" i="4" s="1"/>
  <c r="O544" i="4"/>
  <c r="P544" i="4" s="1"/>
  <c r="Q544" i="4" s="1"/>
  <c r="O543" i="4"/>
  <c r="P543" i="4" s="1"/>
  <c r="Q543" i="4" s="1"/>
  <c r="O542" i="4"/>
  <c r="P542" i="4" s="1"/>
  <c r="Q542" i="4" s="1"/>
  <c r="O541" i="4"/>
  <c r="P541" i="4" s="1"/>
  <c r="Q541" i="4" s="1"/>
  <c r="O540" i="4"/>
  <c r="P540" i="4" s="1"/>
  <c r="Q540" i="4" s="1"/>
  <c r="O539" i="4"/>
  <c r="P539" i="4" s="1"/>
  <c r="Q539" i="4" s="1"/>
  <c r="O538" i="4"/>
  <c r="P538" i="4" s="1"/>
  <c r="Q538" i="4" s="1"/>
  <c r="O537" i="4"/>
  <c r="P537" i="4" s="1"/>
  <c r="Q537" i="4" s="1"/>
  <c r="O536" i="4"/>
  <c r="P536" i="4" s="1"/>
  <c r="Q536" i="4" s="1"/>
  <c r="O535" i="4"/>
  <c r="P535" i="4" s="1"/>
  <c r="Q535" i="4" s="1"/>
  <c r="O534" i="4"/>
  <c r="P534" i="4" s="1"/>
  <c r="Q534" i="4" s="1"/>
  <c r="O533" i="4"/>
  <c r="P533" i="4" s="1"/>
  <c r="Q533" i="4" s="1"/>
  <c r="O532" i="4"/>
  <c r="P532" i="4" s="1"/>
  <c r="Q532" i="4" s="1"/>
  <c r="O531" i="4"/>
  <c r="P531" i="4" s="1"/>
  <c r="Q531" i="4" s="1"/>
  <c r="O530" i="4"/>
  <c r="P530" i="4" s="1"/>
  <c r="Q530" i="4" s="1"/>
  <c r="O529" i="4"/>
  <c r="P529" i="4" s="1"/>
  <c r="Q529" i="4" s="1"/>
  <c r="O528" i="4"/>
  <c r="P528" i="4" s="1"/>
  <c r="Q528" i="4" s="1"/>
  <c r="O527" i="4"/>
  <c r="P527" i="4" s="1"/>
  <c r="Q527" i="4" s="1"/>
  <c r="O526" i="4"/>
  <c r="P526" i="4" s="1"/>
  <c r="Q526" i="4" s="1"/>
  <c r="O525" i="4"/>
  <c r="P525" i="4" s="1"/>
  <c r="Q525" i="4" s="1"/>
  <c r="O524" i="4"/>
  <c r="P524" i="4" s="1"/>
  <c r="Q524" i="4" s="1"/>
  <c r="O523" i="4"/>
  <c r="P523" i="4" s="1"/>
  <c r="Q523" i="4" s="1"/>
  <c r="O522" i="4"/>
  <c r="P522" i="4" s="1"/>
  <c r="Q522" i="4" s="1"/>
  <c r="O521" i="4"/>
  <c r="P521" i="4" s="1"/>
  <c r="Q521" i="4" s="1"/>
  <c r="O520" i="4"/>
  <c r="P520" i="4" s="1"/>
  <c r="Q520" i="4" s="1"/>
  <c r="O519" i="4"/>
  <c r="P519" i="4" s="1"/>
  <c r="Q519" i="4" s="1"/>
  <c r="O518" i="4"/>
  <c r="P518" i="4" s="1"/>
  <c r="Q518" i="4" s="1"/>
  <c r="O517" i="4"/>
  <c r="P517" i="4" s="1"/>
  <c r="Q517" i="4" s="1"/>
  <c r="O516" i="4"/>
  <c r="P516" i="4" s="1"/>
  <c r="Q516" i="4" s="1"/>
  <c r="O515" i="4"/>
  <c r="P515" i="4" s="1"/>
  <c r="Q515" i="4" s="1"/>
  <c r="O514" i="4"/>
  <c r="P514" i="4" s="1"/>
  <c r="Q514" i="4" s="1"/>
  <c r="O513" i="4"/>
  <c r="P513" i="4" s="1"/>
  <c r="Q513" i="4" s="1"/>
  <c r="O512" i="4"/>
  <c r="P512" i="4" s="1"/>
  <c r="Q512" i="4" s="1"/>
  <c r="O511" i="4"/>
  <c r="P511" i="4" s="1"/>
  <c r="Q511" i="4" s="1"/>
  <c r="O510" i="4"/>
  <c r="P510" i="4" s="1"/>
  <c r="Q510" i="4" s="1"/>
  <c r="O509" i="4"/>
  <c r="P509" i="4" s="1"/>
  <c r="Q509" i="4" s="1"/>
  <c r="O508" i="4"/>
  <c r="P508" i="4" s="1"/>
  <c r="Q508" i="4" s="1"/>
  <c r="O507" i="4"/>
  <c r="P507" i="4" s="1"/>
  <c r="Q507" i="4" s="1"/>
  <c r="O506" i="4"/>
  <c r="P506" i="4" s="1"/>
  <c r="Q506" i="4" s="1"/>
  <c r="O505" i="4"/>
  <c r="P505" i="4" s="1"/>
  <c r="Q505" i="4" s="1"/>
  <c r="O504" i="4"/>
  <c r="P504" i="4" s="1"/>
  <c r="Q504" i="4" s="1"/>
  <c r="O503" i="4"/>
  <c r="P503" i="4" s="1"/>
  <c r="Q503" i="4" s="1"/>
  <c r="O502" i="4"/>
  <c r="P502" i="4" s="1"/>
  <c r="Q502" i="4" s="1"/>
  <c r="O501" i="4"/>
  <c r="P501" i="4" s="1"/>
  <c r="Q501" i="4" s="1"/>
  <c r="O500" i="4"/>
  <c r="P500" i="4" s="1"/>
  <c r="Q500" i="4" s="1"/>
  <c r="O499" i="4"/>
  <c r="P499" i="4" s="1"/>
  <c r="Q499" i="4" s="1"/>
  <c r="O498" i="4"/>
  <c r="P498" i="4" s="1"/>
  <c r="Q498" i="4" s="1"/>
  <c r="O497" i="4"/>
  <c r="P497" i="4" s="1"/>
  <c r="Q497" i="4" s="1"/>
  <c r="O496" i="4"/>
  <c r="P496" i="4" s="1"/>
  <c r="Q496" i="4" s="1"/>
  <c r="O495" i="4"/>
  <c r="P495" i="4" s="1"/>
  <c r="Q495" i="4" s="1"/>
  <c r="O494" i="4"/>
  <c r="P494" i="4" s="1"/>
  <c r="Q494" i="4" s="1"/>
  <c r="O493" i="4"/>
  <c r="P493" i="4" s="1"/>
  <c r="Q493" i="4" s="1"/>
  <c r="O492" i="4"/>
  <c r="P492" i="4" s="1"/>
  <c r="Q492" i="4" s="1"/>
  <c r="O491" i="4"/>
  <c r="P491" i="4" s="1"/>
  <c r="Q491" i="4" s="1"/>
  <c r="O490" i="4"/>
  <c r="P490" i="4" s="1"/>
  <c r="Q490" i="4" s="1"/>
  <c r="O489" i="4"/>
  <c r="P489" i="4" s="1"/>
  <c r="Q489" i="4" s="1"/>
  <c r="O488" i="4"/>
  <c r="P488" i="4" s="1"/>
  <c r="Q488" i="4" s="1"/>
  <c r="O487" i="4"/>
  <c r="P487" i="4" s="1"/>
  <c r="Q487" i="4" s="1"/>
  <c r="O486" i="4"/>
  <c r="P486" i="4" s="1"/>
  <c r="Q486" i="4" s="1"/>
  <c r="O485" i="4"/>
  <c r="P485" i="4" s="1"/>
  <c r="Q485" i="4" s="1"/>
  <c r="O484" i="4"/>
  <c r="P484" i="4" s="1"/>
  <c r="Q484" i="4" s="1"/>
  <c r="O483" i="4"/>
  <c r="P483" i="4" s="1"/>
  <c r="Q483" i="4" s="1"/>
  <c r="O482" i="4"/>
  <c r="P482" i="4" s="1"/>
  <c r="Q482" i="4" s="1"/>
  <c r="O481" i="4"/>
  <c r="P481" i="4" s="1"/>
  <c r="Q481" i="4" s="1"/>
  <c r="O480" i="4"/>
  <c r="P480" i="4" s="1"/>
  <c r="Q480" i="4" s="1"/>
  <c r="O479" i="4"/>
  <c r="P479" i="4" s="1"/>
  <c r="Q479" i="4" s="1"/>
  <c r="O478" i="4"/>
  <c r="P478" i="4" s="1"/>
  <c r="Q478" i="4" s="1"/>
  <c r="O477" i="4"/>
  <c r="P477" i="4" s="1"/>
  <c r="Q477" i="4" s="1"/>
  <c r="O476" i="4"/>
  <c r="P476" i="4" s="1"/>
  <c r="Q476" i="4" s="1"/>
  <c r="O475" i="4"/>
  <c r="P475" i="4" s="1"/>
  <c r="Q475" i="4" s="1"/>
  <c r="O474" i="4"/>
  <c r="P474" i="4" s="1"/>
  <c r="Q474" i="4" s="1"/>
  <c r="O473" i="4"/>
  <c r="P473" i="4" s="1"/>
  <c r="Q473" i="4" s="1"/>
  <c r="O472" i="4"/>
  <c r="P472" i="4" s="1"/>
  <c r="Q472" i="4" s="1"/>
  <c r="O471" i="4"/>
  <c r="P471" i="4" s="1"/>
  <c r="Q471" i="4" s="1"/>
  <c r="O470" i="4"/>
  <c r="P470" i="4" s="1"/>
  <c r="Q470" i="4" s="1"/>
  <c r="O469" i="4"/>
  <c r="P469" i="4" s="1"/>
  <c r="Q469" i="4" s="1"/>
  <c r="O468" i="4"/>
  <c r="P468" i="4" s="1"/>
  <c r="Q468" i="4" s="1"/>
  <c r="O467" i="4"/>
  <c r="P467" i="4" s="1"/>
  <c r="Q467" i="4" s="1"/>
  <c r="O466" i="4"/>
  <c r="P466" i="4" s="1"/>
  <c r="Q466" i="4" s="1"/>
  <c r="O465" i="4"/>
  <c r="P465" i="4" s="1"/>
  <c r="Q465" i="4" s="1"/>
  <c r="O464" i="4"/>
  <c r="P464" i="4" s="1"/>
  <c r="Q464" i="4" s="1"/>
  <c r="O463" i="4"/>
  <c r="P463" i="4" s="1"/>
  <c r="Q463" i="4" s="1"/>
  <c r="O462" i="4"/>
  <c r="P462" i="4" s="1"/>
  <c r="Q462" i="4" s="1"/>
  <c r="O461" i="4"/>
  <c r="P461" i="4" s="1"/>
  <c r="Q461" i="4" s="1"/>
  <c r="O460" i="4"/>
  <c r="P460" i="4" s="1"/>
  <c r="Q460" i="4" s="1"/>
  <c r="O459" i="4"/>
  <c r="P459" i="4" s="1"/>
  <c r="Q459" i="4" s="1"/>
  <c r="O458" i="4"/>
  <c r="P458" i="4" s="1"/>
  <c r="Q458" i="4" s="1"/>
  <c r="O457" i="4"/>
  <c r="P457" i="4" s="1"/>
  <c r="Q457" i="4" s="1"/>
  <c r="O456" i="4"/>
  <c r="P456" i="4" s="1"/>
  <c r="Q456" i="4" s="1"/>
  <c r="O455" i="4"/>
  <c r="P455" i="4" s="1"/>
  <c r="Q455" i="4" s="1"/>
  <c r="O454" i="4"/>
  <c r="P454" i="4" s="1"/>
  <c r="Q454" i="4" s="1"/>
  <c r="O453" i="4"/>
  <c r="P453" i="4" s="1"/>
  <c r="Q453" i="4" s="1"/>
  <c r="O452" i="4"/>
  <c r="P452" i="4" s="1"/>
  <c r="Q452" i="4" s="1"/>
  <c r="O451" i="4"/>
  <c r="P451" i="4" s="1"/>
  <c r="Q451" i="4" s="1"/>
  <c r="O450" i="4"/>
  <c r="P450" i="4" s="1"/>
  <c r="Q450" i="4" s="1"/>
  <c r="O449" i="4"/>
  <c r="P449" i="4" s="1"/>
  <c r="Q449" i="4" s="1"/>
  <c r="O448" i="4"/>
  <c r="P448" i="4" s="1"/>
  <c r="Q448" i="4" s="1"/>
  <c r="O447" i="4"/>
  <c r="P447" i="4" s="1"/>
  <c r="Q447" i="4" s="1"/>
  <c r="O446" i="4"/>
  <c r="P446" i="4" s="1"/>
  <c r="Q446" i="4" s="1"/>
  <c r="O445" i="4"/>
  <c r="P445" i="4" s="1"/>
  <c r="Q445" i="4" s="1"/>
  <c r="O444" i="4"/>
  <c r="P444" i="4" s="1"/>
  <c r="Q444" i="4" s="1"/>
  <c r="O443" i="4"/>
  <c r="P443" i="4" s="1"/>
  <c r="Q443" i="4" s="1"/>
  <c r="O442" i="4"/>
  <c r="P442" i="4" s="1"/>
  <c r="Q442" i="4" s="1"/>
  <c r="O441" i="4"/>
  <c r="P441" i="4" s="1"/>
  <c r="Q441" i="4" s="1"/>
  <c r="O440" i="4"/>
  <c r="P440" i="4" s="1"/>
  <c r="Q440" i="4" s="1"/>
  <c r="O439" i="4"/>
  <c r="P439" i="4" s="1"/>
  <c r="Q439" i="4" s="1"/>
  <c r="O438" i="4"/>
  <c r="P438" i="4" s="1"/>
  <c r="Q438" i="4" s="1"/>
  <c r="O437" i="4"/>
  <c r="P437" i="4" s="1"/>
  <c r="Q437" i="4" s="1"/>
  <c r="O436" i="4"/>
  <c r="P436" i="4" s="1"/>
  <c r="Q436" i="4" s="1"/>
  <c r="O435" i="4"/>
  <c r="P435" i="4" s="1"/>
  <c r="Q435" i="4" s="1"/>
  <c r="O434" i="4"/>
  <c r="P434" i="4" s="1"/>
  <c r="Q434" i="4" s="1"/>
  <c r="O433" i="4"/>
  <c r="P433" i="4" s="1"/>
  <c r="Q433" i="4" s="1"/>
  <c r="O432" i="4"/>
  <c r="P432" i="4" s="1"/>
  <c r="Q432" i="4" s="1"/>
  <c r="O431" i="4"/>
  <c r="P431" i="4" s="1"/>
  <c r="Q431" i="4" s="1"/>
  <c r="O430" i="4"/>
  <c r="P430" i="4" s="1"/>
  <c r="Q430" i="4" s="1"/>
  <c r="O429" i="4"/>
  <c r="P429" i="4" s="1"/>
  <c r="Q429" i="4" s="1"/>
  <c r="O428" i="4"/>
  <c r="P428" i="4" s="1"/>
  <c r="Q428" i="4" s="1"/>
  <c r="O427" i="4"/>
  <c r="P427" i="4" s="1"/>
  <c r="Q427" i="4" s="1"/>
  <c r="O426" i="4"/>
  <c r="P426" i="4" s="1"/>
  <c r="Q426" i="4" s="1"/>
  <c r="O425" i="4"/>
  <c r="P425" i="4" s="1"/>
  <c r="Q425" i="4" s="1"/>
  <c r="O424" i="4"/>
  <c r="P424" i="4" s="1"/>
  <c r="Q424" i="4" s="1"/>
  <c r="O423" i="4"/>
  <c r="P423" i="4" s="1"/>
  <c r="Q423" i="4" s="1"/>
  <c r="O422" i="4"/>
  <c r="P422" i="4" s="1"/>
  <c r="Q422" i="4" s="1"/>
  <c r="O421" i="4"/>
  <c r="P421" i="4" s="1"/>
  <c r="Q421" i="4" s="1"/>
  <c r="O420" i="4"/>
  <c r="P420" i="4" s="1"/>
  <c r="Q420" i="4" s="1"/>
  <c r="O419" i="4"/>
  <c r="P419" i="4" s="1"/>
  <c r="Q419" i="4" s="1"/>
  <c r="O418" i="4"/>
  <c r="P418" i="4" s="1"/>
  <c r="Q418" i="4" s="1"/>
  <c r="O417" i="4"/>
  <c r="P417" i="4" s="1"/>
  <c r="Q417" i="4" s="1"/>
  <c r="O416" i="4"/>
  <c r="P416" i="4" s="1"/>
  <c r="Q416" i="4" s="1"/>
  <c r="O415" i="4"/>
  <c r="P415" i="4" s="1"/>
  <c r="Q415" i="4" s="1"/>
  <c r="O414" i="4"/>
  <c r="P414" i="4" s="1"/>
  <c r="Q414" i="4" s="1"/>
  <c r="O413" i="4"/>
  <c r="P413" i="4" s="1"/>
  <c r="Q413" i="4" s="1"/>
  <c r="O412" i="4"/>
  <c r="P412" i="4" s="1"/>
  <c r="Q412" i="4" s="1"/>
  <c r="O411" i="4"/>
  <c r="P411" i="4" s="1"/>
  <c r="Q411" i="4" s="1"/>
  <c r="O410" i="4"/>
  <c r="P410" i="4" s="1"/>
  <c r="Q410" i="4" s="1"/>
  <c r="O409" i="4"/>
  <c r="P409" i="4" s="1"/>
  <c r="Q409" i="4" s="1"/>
  <c r="O408" i="4"/>
  <c r="P408" i="4" s="1"/>
  <c r="Q408" i="4" s="1"/>
  <c r="O407" i="4"/>
  <c r="P407" i="4" s="1"/>
  <c r="Q407" i="4" s="1"/>
  <c r="O406" i="4"/>
  <c r="P406" i="4" s="1"/>
  <c r="Q406" i="4" s="1"/>
  <c r="O405" i="4"/>
  <c r="P405" i="4" s="1"/>
  <c r="Q405" i="4" s="1"/>
  <c r="O404" i="4"/>
  <c r="P404" i="4" s="1"/>
  <c r="Q404" i="4" s="1"/>
  <c r="O403" i="4"/>
  <c r="P403" i="4" s="1"/>
  <c r="Q403" i="4" s="1"/>
  <c r="O402" i="4"/>
  <c r="P402" i="4" s="1"/>
  <c r="Q402" i="4" s="1"/>
  <c r="O401" i="4"/>
  <c r="P401" i="4" s="1"/>
  <c r="Q401" i="4" s="1"/>
  <c r="O400" i="4"/>
  <c r="P400" i="4" s="1"/>
  <c r="Q400" i="4" s="1"/>
  <c r="O399" i="4"/>
  <c r="P399" i="4" s="1"/>
  <c r="Q399" i="4" s="1"/>
  <c r="O398" i="4"/>
  <c r="P398" i="4" s="1"/>
  <c r="Q398" i="4" s="1"/>
  <c r="O397" i="4"/>
  <c r="P397" i="4" s="1"/>
  <c r="Q397" i="4" s="1"/>
  <c r="O396" i="4"/>
  <c r="P396" i="4" s="1"/>
  <c r="Q396" i="4" s="1"/>
  <c r="O395" i="4"/>
  <c r="P395" i="4" s="1"/>
  <c r="Q395" i="4" s="1"/>
  <c r="O394" i="4"/>
  <c r="P394" i="4" s="1"/>
  <c r="Q394" i="4" s="1"/>
  <c r="O393" i="4"/>
  <c r="P393" i="4" s="1"/>
  <c r="Q393" i="4" s="1"/>
  <c r="O392" i="4"/>
  <c r="P392" i="4" s="1"/>
  <c r="Q392" i="4" s="1"/>
  <c r="O391" i="4"/>
  <c r="P391" i="4" s="1"/>
  <c r="Q391" i="4" s="1"/>
  <c r="O390" i="4"/>
  <c r="P390" i="4" s="1"/>
  <c r="Q390" i="4" s="1"/>
  <c r="O389" i="4"/>
  <c r="P389" i="4" s="1"/>
  <c r="Q389" i="4" s="1"/>
  <c r="O388" i="4"/>
  <c r="P388" i="4" s="1"/>
  <c r="Q388" i="4" s="1"/>
  <c r="O387" i="4"/>
  <c r="P387" i="4" s="1"/>
  <c r="Q387" i="4" s="1"/>
  <c r="O386" i="4"/>
  <c r="P386" i="4" s="1"/>
  <c r="Q386" i="4" s="1"/>
  <c r="O385" i="4"/>
  <c r="P385" i="4" s="1"/>
  <c r="Q385" i="4" s="1"/>
  <c r="O384" i="4"/>
  <c r="P384" i="4" s="1"/>
  <c r="Q384" i="4" s="1"/>
  <c r="O383" i="4"/>
  <c r="P383" i="4" s="1"/>
  <c r="Q383" i="4" s="1"/>
  <c r="O382" i="4"/>
  <c r="P382" i="4" s="1"/>
  <c r="Q382" i="4" s="1"/>
  <c r="O381" i="4"/>
  <c r="P381" i="4" s="1"/>
  <c r="Q381" i="4" s="1"/>
  <c r="O380" i="4"/>
  <c r="P380" i="4" s="1"/>
  <c r="Q380" i="4" s="1"/>
  <c r="O379" i="4"/>
  <c r="P379" i="4" s="1"/>
  <c r="Q379" i="4" s="1"/>
  <c r="O378" i="4"/>
  <c r="P378" i="4" s="1"/>
  <c r="Q378" i="4" s="1"/>
  <c r="O377" i="4"/>
  <c r="P377" i="4" s="1"/>
  <c r="Q377" i="4" s="1"/>
  <c r="O376" i="4"/>
  <c r="P376" i="4" s="1"/>
  <c r="Q376" i="4" s="1"/>
  <c r="O375" i="4"/>
  <c r="P375" i="4" s="1"/>
  <c r="Q375" i="4" s="1"/>
  <c r="O374" i="4"/>
  <c r="P374" i="4" s="1"/>
  <c r="Q374" i="4" s="1"/>
  <c r="O373" i="4"/>
  <c r="P373" i="4" s="1"/>
  <c r="Q373" i="4" s="1"/>
  <c r="O372" i="4"/>
  <c r="P372" i="4" s="1"/>
  <c r="Q372" i="4" s="1"/>
  <c r="O371" i="4"/>
  <c r="P371" i="4" s="1"/>
  <c r="Q371" i="4" s="1"/>
  <c r="O370" i="4"/>
  <c r="P370" i="4" s="1"/>
  <c r="Q370" i="4" s="1"/>
  <c r="O369" i="4"/>
  <c r="P369" i="4" s="1"/>
  <c r="Q369" i="4" s="1"/>
  <c r="O368" i="4"/>
  <c r="P368" i="4" s="1"/>
  <c r="Q368" i="4" s="1"/>
  <c r="O367" i="4"/>
  <c r="P367" i="4" s="1"/>
  <c r="Q367" i="4" s="1"/>
  <c r="O366" i="4"/>
  <c r="P366" i="4" s="1"/>
  <c r="Q366" i="4" s="1"/>
  <c r="O365" i="4"/>
  <c r="P365" i="4" s="1"/>
  <c r="Q365" i="4" s="1"/>
  <c r="O364" i="4"/>
  <c r="P364" i="4" s="1"/>
  <c r="Q364" i="4" s="1"/>
  <c r="O363" i="4"/>
  <c r="P363" i="4" s="1"/>
  <c r="Q363" i="4" s="1"/>
  <c r="O362" i="4"/>
  <c r="P362" i="4" s="1"/>
  <c r="Q362" i="4" s="1"/>
  <c r="O361" i="4"/>
  <c r="P361" i="4" s="1"/>
  <c r="Q361" i="4" s="1"/>
  <c r="O360" i="4"/>
  <c r="P360" i="4" s="1"/>
  <c r="Q360" i="4" s="1"/>
  <c r="O359" i="4"/>
  <c r="P359" i="4" s="1"/>
  <c r="Q359" i="4" s="1"/>
  <c r="O358" i="4"/>
  <c r="P358" i="4" s="1"/>
  <c r="Q358" i="4" s="1"/>
  <c r="O357" i="4"/>
  <c r="P357" i="4" s="1"/>
  <c r="Q357" i="4" s="1"/>
  <c r="O356" i="4"/>
  <c r="P356" i="4" s="1"/>
  <c r="Q356" i="4" s="1"/>
  <c r="O355" i="4"/>
  <c r="P355" i="4" s="1"/>
  <c r="Q355" i="4" s="1"/>
  <c r="O354" i="4"/>
  <c r="P354" i="4" s="1"/>
  <c r="Q354" i="4" s="1"/>
  <c r="O353" i="4"/>
  <c r="P353" i="4" s="1"/>
  <c r="Q353" i="4" s="1"/>
  <c r="O352" i="4"/>
  <c r="P352" i="4" s="1"/>
  <c r="Q352" i="4" s="1"/>
  <c r="O351" i="4"/>
  <c r="P351" i="4" s="1"/>
  <c r="Q351" i="4" s="1"/>
  <c r="O350" i="4"/>
  <c r="P350" i="4" s="1"/>
  <c r="Q350" i="4" s="1"/>
  <c r="O349" i="4"/>
  <c r="P349" i="4" s="1"/>
  <c r="Q349" i="4" s="1"/>
  <c r="O348" i="4"/>
  <c r="P348" i="4" s="1"/>
  <c r="Q348" i="4" s="1"/>
  <c r="O347" i="4"/>
  <c r="P347" i="4" s="1"/>
  <c r="Q347" i="4" s="1"/>
  <c r="O346" i="4"/>
  <c r="P346" i="4" s="1"/>
  <c r="Q346" i="4" s="1"/>
  <c r="O345" i="4"/>
  <c r="P345" i="4" s="1"/>
  <c r="Q345" i="4" s="1"/>
  <c r="O344" i="4"/>
  <c r="P344" i="4" s="1"/>
  <c r="Q344" i="4" s="1"/>
  <c r="O343" i="4"/>
  <c r="P343" i="4" s="1"/>
  <c r="Q343" i="4" s="1"/>
  <c r="O342" i="4"/>
  <c r="P342" i="4" s="1"/>
  <c r="Q342" i="4" s="1"/>
  <c r="O341" i="4"/>
  <c r="P341" i="4" s="1"/>
  <c r="Q341" i="4" s="1"/>
  <c r="O340" i="4"/>
  <c r="P340" i="4" s="1"/>
  <c r="Q340" i="4" s="1"/>
  <c r="O339" i="4"/>
  <c r="P339" i="4" s="1"/>
  <c r="Q339" i="4" s="1"/>
  <c r="O338" i="4"/>
  <c r="P338" i="4" s="1"/>
  <c r="Q338" i="4" s="1"/>
  <c r="O337" i="4"/>
  <c r="P337" i="4" s="1"/>
  <c r="Q337" i="4" s="1"/>
  <c r="O336" i="4"/>
  <c r="P336" i="4" s="1"/>
  <c r="Q336" i="4" s="1"/>
  <c r="O335" i="4"/>
  <c r="P335" i="4" s="1"/>
  <c r="Q335" i="4" s="1"/>
  <c r="O334" i="4"/>
  <c r="P334" i="4" s="1"/>
  <c r="Q334" i="4" s="1"/>
  <c r="O333" i="4"/>
  <c r="P333" i="4" s="1"/>
  <c r="Q333" i="4" s="1"/>
  <c r="O332" i="4"/>
  <c r="P332" i="4" s="1"/>
  <c r="Q332" i="4" s="1"/>
  <c r="O331" i="4"/>
  <c r="P331" i="4" s="1"/>
  <c r="Q331" i="4" s="1"/>
  <c r="O330" i="4"/>
  <c r="P330" i="4" s="1"/>
  <c r="Q330" i="4" s="1"/>
  <c r="O329" i="4"/>
  <c r="P329" i="4" s="1"/>
  <c r="Q329" i="4" s="1"/>
  <c r="O328" i="4"/>
  <c r="P328" i="4" s="1"/>
  <c r="Q328" i="4" s="1"/>
  <c r="O327" i="4"/>
  <c r="P327" i="4" s="1"/>
  <c r="Q327" i="4" s="1"/>
  <c r="O326" i="4"/>
  <c r="P326" i="4" s="1"/>
  <c r="Q326" i="4" s="1"/>
  <c r="O325" i="4"/>
  <c r="P325" i="4" s="1"/>
  <c r="Q325" i="4" s="1"/>
  <c r="O324" i="4"/>
  <c r="P324" i="4" s="1"/>
  <c r="Q324" i="4" s="1"/>
  <c r="O323" i="4"/>
  <c r="P323" i="4" s="1"/>
  <c r="Q323" i="4" s="1"/>
  <c r="O322" i="4"/>
  <c r="P322" i="4" s="1"/>
  <c r="Q322" i="4" s="1"/>
  <c r="O321" i="4"/>
  <c r="P321" i="4" s="1"/>
  <c r="Q321" i="4" s="1"/>
  <c r="O320" i="4"/>
  <c r="P320" i="4" s="1"/>
  <c r="Q320" i="4" s="1"/>
  <c r="O319" i="4"/>
  <c r="P319" i="4" s="1"/>
  <c r="Q319" i="4" s="1"/>
  <c r="O318" i="4"/>
  <c r="P318" i="4" s="1"/>
  <c r="Q318" i="4" s="1"/>
  <c r="O317" i="4"/>
  <c r="P317" i="4" s="1"/>
  <c r="Q317" i="4" s="1"/>
  <c r="O316" i="4"/>
  <c r="P316" i="4" s="1"/>
  <c r="Q316" i="4" s="1"/>
  <c r="O315" i="4"/>
  <c r="P315" i="4" s="1"/>
  <c r="Q315" i="4" s="1"/>
  <c r="O314" i="4"/>
  <c r="P314" i="4" s="1"/>
  <c r="Q314" i="4" s="1"/>
  <c r="O313" i="4"/>
  <c r="P313" i="4" s="1"/>
  <c r="Q313" i="4" s="1"/>
  <c r="O312" i="4"/>
  <c r="P312" i="4" s="1"/>
  <c r="Q312" i="4" s="1"/>
  <c r="O311" i="4"/>
  <c r="P311" i="4" s="1"/>
  <c r="Q311" i="4" s="1"/>
  <c r="O310" i="4"/>
  <c r="P310" i="4" s="1"/>
  <c r="Q310" i="4" s="1"/>
  <c r="O309" i="4"/>
  <c r="P309" i="4" s="1"/>
  <c r="Q309" i="4" s="1"/>
  <c r="O308" i="4"/>
  <c r="P308" i="4" s="1"/>
  <c r="Q308" i="4" s="1"/>
  <c r="O307" i="4"/>
  <c r="P307" i="4" s="1"/>
  <c r="Q307" i="4" s="1"/>
  <c r="O306" i="4"/>
  <c r="P306" i="4" s="1"/>
  <c r="Q306" i="4" s="1"/>
  <c r="O305" i="4"/>
  <c r="P305" i="4" s="1"/>
  <c r="Q305" i="4" s="1"/>
  <c r="O304" i="4"/>
  <c r="P304" i="4" s="1"/>
  <c r="Q304" i="4" s="1"/>
  <c r="O303" i="4"/>
  <c r="P303" i="4" s="1"/>
  <c r="Q303" i="4" s="1"/>
  <c r="O302" i="4"/>
  <c r="P302" i="4" s="1"/>
  <c r="Q302" i="4" s="1"/>
  <c r="O301" i="4"/>
  <c r="P301" i="4" s="1"/>
  <c r="Q301" i="4" s="1"/>
  <c r="O300" i="4"/>
  <c r="P300" i="4" s="1"/>
  <c r="Q300" i="4" s="1"/>
  <c r="O299" i="4"/>
  <c r="P299" i="4" s="1"/>
  <c r="Q299" i="4" s="1"/>
  <c r="O298" i="4"/>
  <c r="P298" i="4" s="1"/>
  <c r="Q298" i="4" s="1"/>
  <c r="O297" i="4"/>
  <c r="P297" i="4" s="1"/>
  <c r="Q297" i="4" s="1"/>
  <c r="O296" i="4"/>
  <c r="P296" i="4" s="1"/>
  <c r="Q296" i="4" s="1"/>
  <c r="O295" i="4"/>
  <c r="P295" i="4" s="1"/>
  <c r="Q295" i="4" s="1"/>
  <c r="O294" i="4"/>
  <c r="P294" i="4" s="1"/>
  <c r="Q294" i="4" s="1"/>
  <c r="O293" i="4"/>
  <c r="P293" i="4" s="1"/>
  <c r="Q293" i="4" s="1"/>
  <c r="O292" i="4"/>
  <c r="P292" i="4" s="1"/>
  <c r="Q292" i="4" s="1"/>
  <c r="O291" i="4"/>
  <c r="P291" i="4" s="1"/>
  <c r="Q291" i="4" s="1"/>
  <c r="O290" i="4"/>
  <c r="P290" i="4" s="1"/>
  <c r="Q290" i="4" s="1"/>
  <c r="O289" i="4"/>
  <c r="P289" i="4" s="1"/>
  <c r="Q289" i="4" s="1"/>
  <c r="O288" i="4"/>
  <c r="P288" i="4" s="1"/>
  <c r="Q288" i="4" s="1"/>
  <c r="O287" i="4"/>
  <c r="P287" i="4" s="1"/>
  <c r="Q287" i="4" s="1"/>
  <c r="O286" i="4"/>
  <c r="P286" i="4" s="1"/>
  <c r="Q286" i="4" s="1"/>
  <c r="O285" i="4"/>
  <c r="P285" i="4" s="1"/>
  <c r="Q285" i="4" s="1"/>
  <c r="O284" i="4"/>
  <c r="P284" i="4" s="1"/>
  <c r="Q284" i="4" s="1"/>
  <c r="O283" i="4"/>
  <c r="P283" i="4" s="1"/>
  <c r="Q283" i="4" s="1"/>
  <c r="O282" i="4"/>
  <c r="P282" i="4" s="1"/>
  <c r="Q282" i="4" s="1"/>
  <c r="O281" i="4"/>
  <c r="P281" i="4" s="1"/>
  <c r="Q281" i="4" s="1"/>
  <c r="O280" i="4"/>
  <c r="P280" i="4" s="1"/>
  <c r="Q280" i="4" s="1"/>
  <c r="O279" i="4"/>
  <c r="P279" i="4" s="1"/>
  <c r="Q279" i="4" s="1"/>
  <c r="O278" i="4"/>
  <c r="P278" i="4" s="1"/>
  <c r="Q278" i="4" s="1"/>
  <c r="O277" i="4"/>
  <c r="P277" i="4" s="1"/>
  <c r="Q277" i="4" s="1"/>
  <c r="O276" i="4"/>
  <c r="P276" i="4" s="1"/>
  <c r="Q276" i="4" s="1"/>
  <c r="O275" i="4"/>
  <c r="P275" i="4" s="1"/>
  <c r="Q275" i="4" s="1"/>
  <c r="O274" i="4"/>
  <c r="P274" i="4" s="1"/>
  <c r="Q274" i="4" s="1"/>
  <c r="O273" i="4"/>
  <c r="P273" i="4" s="1"/>
  <c r="Q273" i="4" s="1"/>
  <c r="O272" i="4"/>
  <c r="P272" i="4" s="1"/>
  <c r="Q272" i="4" s="1"/>
  <c r="O271" i="4"/>
  <c r="P271" i="4" s="1"/>
  <c r="Q271" i="4" s="1"/>
  <c r="O270" i="4"/>
  <c r="P270" i="4" s="1"/>
  <c r="Q270" i="4" s="1"/>
  <c r="O269" i="4"/>
  <c r="P269" i="4" s="1"/>
  <c r="Q269" i="4" s="1"/>
  <c r="O268" i="4"/>
  <c r="P268" i="4" s="1"/>
  <c r="Q268" i="4" s="1"/>
  <c r="O267" i="4"/>
  <c r="P267" i="4" s="1"/>
  <c r="Q267" i="4" s="1"/>
  <c r="O266" i="4"/>
  <c r="P266" i="4" s="1"/>
  <c r="Q266" i="4" s="1"/>
  <c r="O265" i="4"/>
  <c r="P265" i="4" s="1"/>
  <c r="Q265" i="4" s="1"/>
  <c r="O264" i="4"/>
  <c r="P264" i="4" s="1"/>
  <c r="Q264" i="4" s="1"/>
  <c r="O263" i="4"/>
  <c r="P263" i="4" s="1"/>
  <c r="Q263" i="4" s="1"/>
  <c r="O262" i="4"/>
  <c r="P262" i="4" s="1"/>
  <c r="Q262" i="4" s="1"/>
  <c r="O261" i="4"/>
  <c r="P261" i="4" s="1"/>
  <c r="Q261" i="4" s="1"/>
  <c r="O260" i="4"/>
  <c r="P260" i="4" s="1"/>
  <c r="Q260" i="4" s="1"/>
  <c r="O259" i="4"/>
  <c r="P259" i="4" s="1"/>
  <c r="Q259" i="4" s="1"/>
  <c r="O258" i="4"/>
  <c r="P258" i="4" s="1"/>
  <c r="Q258" i="4" s="1"/>
  <c r="O257" i="4"/>
  <c r="P257" i="4" s="1"/>
  <c r="Q257" i="4" s="1"/>
  <c r="O256" i="4"/>
  <c r="P256" i="4" s="1"/>
  <c r="Q256" i="4" s="1"/>
  <c r="O255" i="4"/>
  <c r="P255" i="4" s="1"/>
  <c r="Q255" i="4" s="1"/>
  <c r="O254" i="4"/>
  <c r="P254" i="4" s="1"/>
  <c r="Q254" i="4" s="1"/>
  <c r="O253" i="4"/>
  <c r="P253" i="4" s="1"/>
  <c r="Q253" i="4" s="1"/>
  <c r="O252" i="4"/>
  <c r="P252" i="4" s="1"/>
  <c r="Q252" i="4" s="1"/>
  <c r="O251" i="4"/>
  <c r="P251" i="4" s="1"/>
  <c r="Q251" i="4" s="1"/>
  <c r="O250" i="4"/>
  <c r="P250" i="4" s="1"/>
  <c r="Q250" i="4" s="1"/>
  <c r="O249" i="4"/>
  <c r="P249" i="4" s="1"/>
  <c r="Q249" i="4" s="1"/>
  <c r="O248" i="4"/>
  <c r="P248" i="4" s="1"/>
  <c r="Q248" i="4" s="1"/>
  <c r="O247" i="4"/>
  <c r="P247" i="4" s="1"/>
  <c r="Q247" i="4" s="1"/>
  <c r="O246" i="4"/>
  <c r="P246" i="4" s="1"/>
  <c r="Q246" i="4" s="1"/>
  <c r="O245" i="4"/>
  <c r="P245" i="4" s="1"/>
  <c r="Q245" i="4" s="1"/>
  <c r="O244" i="4"/>
  <c r="P244" i="4" s="1"/>
  <c r="Q244" i="4" s="1"/>
  <c r="O243" i="4"/>
  <c r="P243" i="4" s="1"/>
  <c r="Q243" i="4" s="1"/>
  <c r="O242" i="4"/>
  <c r="P242" i="4" s="1"/>
  <c r="Q242" i="4" s="1"/>
  <c r="O241" i="4"/>
  <c r="P241" i="4" s="1"/>
  <c r="Q241" i="4" s="1"/>
  <c r="O240" i="4"/>
  <c r="P240" i="4" s="1"/>
  <c r="Q240" i="4" s="1"/>
  <c r="O239" i="4"/>
  <c r="P239" i="4" s="1"/>
  <c r="Q239" i="4" s="1"/>
  <c r="O238" i="4"/>
  <c r="P238" i="4" s="1"/>
  <c r="Q238" i="4" s="1"/>
  <c r="O237" i="4"/>
  <c r="P237" i="4" s="1"/>
  <c r="Q237" i="4" s="1"/>
  <c r="O236" i="4"/>
  <c r="P236" i="4" s="1"/>
  <c r="Q236" i="4" s="1"/>
  <c r="O235" i="4"/>
  <c r="P235" i="4" s="1"/>
  <c r="Q235" i="4" s="1"/>
  <c r="O234" i="4"/>
  <c r="P234" i="4" s="1"/>
  <c r="Q234" i="4" s="1"/>
  <c r="O233" i="4"/>
  <c r="P233" i="4" s="1"/>
  <c r="Q233" i="4" s="1"/>
  <c r="O232" i="4"/>
  <c r="P232" i="4" s="1"/>
  <c r="Q232" i="4" s="1"/>
  <c r="O231" i="4"/>
  <c r="P231" i="4" s="1"/>
  <c r="Q231" i="4" s="1"/>
  <c r="O230" i="4"/>
  <c r="P230" i="4" s="1"/>
  <c r="Q230" i="4" s="1"/>
  <c r="O229" i="4"/>
  <c r="P229" i="4" s="1"/>
  <c r="Q229" i="4" s="1"/>
  <c r="O228" i="4"/>
  <c r="P228" i="4" s="1"/>
  <c r="Q228" i="4" s="1"/>
  <c r="O227" i="4"/>
  <c r="P227" i="4" s="1"/>
  <c r="Q227" i="4" s="1"/>
  <c r="O226" i="4"/>
  <c r="P226" i="4" s="1"/>
  <c r="Q226" i="4" s="1"/>
  <c r="O225" i="4"/>
  <c r="P225" i="4" s="1"/>
  <c r="Q225" i="4" s="1"/>
  <c r="O224" i="4"/>
  <c r="P224" i="4" s="1"/>
  <c r="Q224" i="4" s="1"/>
  <c r="O223" i="4"/>
  <c r="P223" i="4" s="1"/>
  <c r="Q223" i="4" s="1"/>
  <c r="O222" i="4"/>
  <c r="P222" i="4" s="1"/>
  <c r="Q222" i="4" s="1"/>
  <c r="O221" i="4"/>
  <c r="P221" i="4" s="1"/>
  <c r="Q221" i="4" s="1"/>
  <c r="O220" i="4"/>
  <c r="P220" i="4" s="1"/>
  <c r="Q220" i="4" s="1"/>
  <c r="O219" i="4"/>
  <c r="P219" i="4" s="1"/>
  <c r="Q219" i="4" s="1"/>
  <c r="O218" i="4"/>
  <c r="P218" i="4" s="1"/>
  <c r="Q218" i="4" s="1"/>
  <c r="O217" i="4"/>
  <c r="P217" i="4" s="1"/>
  <c r="Q217" i="4" s="1"/>
  <c r="O216" i="4"/>
  <c r="P216" i="4" s="1"/>
  <c r="Q216" i="4" s="1"/>
  <c r="O215" i="4"/>
  <c r="P215" i="4" s="1"/>
  <c r="Q215" i="4" s="1"/>
  <c r="O214" i="4"/>
  <c r="P214" i="4" s="1"/>
  <c r="Q214" i="4" s="1"/>
  <c r="O213" i="4"/>
  <c r="P213" i="4" s="1"/>
  <c r="Q213" i="4" s="1"/>
  <c r="O212" i="4"/>
  <c r="P212" i="4" s="1"/>
  <c r="Q212" i="4" s="1"/>
  <c r="O211" i="4"/>
  <c r="P211" i="4" s="1"/>
  <c r="Q211" i="4" s="1"/>
  <c r="O210" i="4"/>
  <c r="P210" i="4" s="1"/>
  <c r="Q210" i="4" s="1"/>
  <c r="O209" i="4"/>
  <c r="P209" i="4" s="1"/>
  <c r="Q209" i="4" s="1"/>
  <c r="O208" i="4"/>
  <c r="P208" i="4" s="1"/>
  <c r="Q208" i="4" s="1"/>
  <c r="O207" i="4"/>
  <c r="P207" i="4" s="1"/>
  <c r="Q207" i="4" s="1"/>
  <c r="O206" i="4"/>
  <c r="P206" i="4" s="1"/>
  <c r="Q206" i="4" s="1"/>
  <c r="O205" i="4"/>
  <c r="P205" i="4" s="1"/>
  <c r="Q205" i="4" s="1"/>
  <c r="O204" i="4"/>
  <c r="P204" i="4" s="1"/>
  <c r="Q204" i="4" s="1"/>
  <c r="O203" i="4"/>
  <c r="P203" i="4" s="1"/>
  <c r="Q203" i="4" s="1"/>
  <c r="O202" i="4"/>
  <c r="P202" i="4" s="1"/>
  <c r="Q202" i="4" s="1"/>
  <c r="O201" i="4"/>
  <c r="P201" i="4" s="1"/>
  <c r="Q201" i="4" s="1"/>
  <c r="O200" i="4"/>
  <c r="P200" i="4" s="1"/>
  <c r="Q200" i="4" s="1"/>
  <c r="O199" i="4"/>
  <c r="P199" i="4" s="1"/>
  <c r="Q199" i="4" s="1"/>
  <c r="O198" i="4"/>
  <c r="P198" i="4" s="1"/>
  <c r="Q198" i="4" s="1"/>
  <c r="O197" i="4"/>
  <c r="P197" i="4" s="1"/>
  <c r="Q197" i="4" s="1"/>
  <c r="O196" i="4"/>
  <c r="P196" i="4" s="1"/>
  <c r="Q196" i="4" s="1"/>
  <c r="O195" i="4"/>
  <c r="P195" i="4" s="1"/>
  <c r="Q195" i="4" s="1"/>
  <c r="O194" i="4"/>
  <c r="P194" i="4" s="1"/>
  <c r="Q194" i="4" s="1"/>
  <c r="O193" i="4"/>
  <c r="P193" i="4" s="1"/>
  <c r="Q193" i="4" s="1"/>
  <c r="O192" i="4"/>
  <c r="P192" i="4" s="1"/>
  <c r="Q192" i="4" s="1"/>
  <c r="O191" i="4"/>
  <c r="P191" i="4" s="1"/>
  <c r="Q191" i="4" s="1"/>
  <c r="O190" i="4"/>
  <c r="P190" i="4" s="1"/>
  <c r="Q190" i="4" s="1"/>
  <c r="O189" i="4"/>
  <c r="P189" i="4" s="1"/>
  <c r="Q189" i="4" s="1"/>
  <c r="O188" i="4"/>
  <c r="P188" i="4" s="1"/>
  <c r="Q188" i="4" s="1"/>
  <c r="O187" i="4"/>
  <c r="P187" i="4" s="1"/>
  <c r="Q187" i="4" s="1"/>
  <c r="O186" i="4"/>
  <c r="P186" i="4" s="1"/>
  <c r="Q186" i="4" s="1"/>
  <c r="O185" i="4"/>
  <c r="P185" i="4" s="1"/>
  <c r="Q185" i="4" s="1"/>
  <c r="O184" i="4"/>
  <c r="P184" i="4" s="1"/>
  <c r="Q184" i="4" s="1"/>
  <c r="O183" i="4"/>
  <c r="P183" i="4" s="1"/>
  <c r="Q183" i="4" s="1"/>
  <c r="O182" i="4"/>
  <c r="P182" i="4" s="1"/>
  <c r="Q182" i="4" s="1"/>
  <c r="O181" i="4"/>
  <c r="P181" i="4" s="1"/>
  <c r="Q181" i="4" s="1"/>
  <c r="O180" i="4"/>
  <c r="P180" i="4" s="1"/>
  <c r="Q180" i="4" s="1"/>
  <c r="O179" i="4"/>
  <c r="P179" i="4" s="1"/>
  <c r="Q179" i="4" s="1"/>
  <c r="O178" i="4"/>
  <c r="P178" i="4" s="1"/>
  <c r="Q178" i="4" s="1"/>
  <c r="O177" i="4"/>
  <c r="P177" i="4" s="1"/>
  <c r="Q177" i="4" s="1"/>
  <c r="O176" i="4"/>
  <c r="P176" i="4" s="1"/>
  <c r="Q176" i="4" s="1"/>
  <c r="O175" i="4"/>
  <c r="P175" i="4" s="1"/>
  <c r="Q175" i="4" s="1"/>
  <c r="O174" i="4"/>
  <c r="P174" i="4" s="1"/>
  <c r="Q174" i="4" s="1"/>
  <c r="O173" i="4"/>
  <c r="P173" i="4" s="1"/>
  <c r="Q173" i="4" s="1"/>
  <c r="O172" i="4"/>
  <c r="P172" i="4" s="1"/>
  <c r="Q172" i="4" s="1"/>
  <c r="O171" i="4"/>
  <c r="P171" i="4" s="1"/>
  <c r="Q171" i="4" s="1"/>
  <c r="O170" i="4"/>
  <c r="P170" i="4" s="1"/>
  <c r="Q170" i="4" s="1"/>
  <c r="O169" i="4"/>
  <c r="P169" i="4" s="1"/>
  <c r="Q169" i="4" s="1"/>
  <c r="O168" i="4"/>
  <c r="P168" i="4" s="1"/>
  <c r="Q168" i="4" s="1"/>
  <c r="O167" i="4"/>
  <c r="P167" i="4" s="1"/>
  <c r="Q167" i="4" s="1"/>
  <c r="O166" i="4"/>
  <c r="P166" i="4" s="1"/>
  <c r="Q166" i="4" s="1"/>
  <c r="O165" i="4"/>
  <c r="P165" i="4" s="1"/>
  <c r="Q165" i="4" s="1"/>
  <c r="O164" i="4"/>
  <c r="P164" i="4" s="1"/>
  <c r="Q164" i="4" s="1"/>
  <c r="O163" i="4"/>
  <c r="P163" i="4" s="1"/>
  <c r="Q163" i="4" s="1"/>
  <c r="O162" i="4"/>
  <c r="P162" i="4" s="1"/>
  <c r="Q162" i="4" s="1"/>
  <c r="O161" i="4"/>
  <c r="P161" i="4" s="1"/>
  <c r="Q161" i="4" s="1"/>
  <c r="O160" i="4"/>
  <c r="P160" i="4" s="1"/>
  <c r="Q160" i="4" s="1"/>
  <c r="O159" i="4"/>
  <c r="P159" i="4" s="1"/>
  <c r="Q159" i="4" s="1"/>
  <c r="O158" i="4"/>
  <c r="P158" i="4" s="1"/>
  <c r="Q158" i="4" s="1"/>
  <c r="O157" i="4"/>
  <c r="P157" i="4" s="1"/>
  <c r="Q157" i="4" s="1"/>
  <c r="O156" i="4"/>
  <c r="P156" i="4" s="1"/>
  <c r="Q156" i="4" s="1"/>
  <c r="O155" i="4"/>
  <c r="P155" i="4" s="1"/>
  <c r="Q155" i="4" s="1"/>
  <c r="O154" i="4"/>
  <c r="P154" i="4" s="1"/>
  <c r="Q154" i="4" s="1"/>
  <c r="O153" i="4"/>
  <c r="P153" i="4" s="1"/>
  <c r="Q153" i="4" s="1"/>
  <c r="O152" i="4"/>
  <c r="P152" i="4" s="1"/>
  <c r="Q152" i="4" s="1"/>
  <c r="O151" i="4"/>
  <c r="P151" i="4" s="1"/>
  <c r="Q151" i="4" s="1"/>
  <c r="O150" i="4"/>
  <c r="P150" i="4" s="1"/>
  <c r="Q150" i="4" s="1"/>
  <c r="O149" i="4"/>
  <c r="P149" i="4" s="1"/>
  <c r="Q149" i="4" s="1"/>
  <c r="O148" i="4"/>
  <c r="P148" i="4" s="1"/>
  <c r="Q148" i="4" s="1"/>
  <c r="O147" i="4"/>
  <c r="P147" i="4" s="1"/>
  <c r="Q147" i="4" s="1"/>
  <c r="O146" i="4"/>
  <c r="P146" i="4" s="1"/>
  <c r="Q146" i="4" s="1"/>
  <c r="O145" i="4"/>
  <c r="P145" i="4" s="1"/>
  <c r="Q145" i="4" s="1"/>
  <c r="O144" i="4"/>
  <c r="P144" i="4" s="1"/>
  <c r="Q144" i="4" s="1"/>
  <c r="O143" i="4"/>
  <c r="P143" i="4" s="1"/>
  <c r="Q143" i="4" s="1"/>
  <c r="O142" i="4"/>
  <c r="P142" i="4" s="1"/>
  <c r="Q142" i="4" s="1"/>
  <c r="O141" i="4"/>
  <c r="P141" i="4" s="1"/>
  <c r="Q141" i="4" s="1"/>
  <c r="O140" i="4"/>
  <c r="P140" i="4" s="1"/>
  <c r="Q140" i="4" s="1"/>
  <c r="O139" i="4"/>
  <c r="P139" i="4" s="1"/>
  <c r="Q139" i="4" s="1"/>
  <c r="O138" i="4"/>
  <c r="P138" i="4" s="1"/>
  <c r="Q138" i="4" s="1"/>
  <c r="O137" i="4"/>
  <c r="P137" i="4" s="1"/>
  <c r="Q137" i="4" s="1"/>
  <c r="O136" i="4"/>
  <c r="P136" i="4" s="1"/>
  <c r="Q136" i="4" s="1"/>
  <c r="O135" i="4"/>
  <c r="P135" i="4" s="1"/>
  <c r="Q135" i="4" s="1"/>
  <c r="O134" i="4"/>
  <c r="P134" i="4" s="1"/>
  <c r="Q134" i="4" s="1"/>
  <c r="O133" i="4"/>
  <c r="P133" i="4" s="1"/>
  <c r="Q133" i="4" s="1"/>
  <c r="O132" i="4"/>
  <c r="P132" i="4" s="1"/>
  <c r="Q132" i="4" s="1"/>
  <c r="O131" i="4"/>
  <c r="P131" i="4" s="1"/>
  <c r="Q131" i="4" s="1"/>
  <c r="O130" i="4"/>
  <c r="P130" i="4" s="1"/>
  <c r="Q130" i="4" s="1"/>
  <c r="O129" i="4"/>
  <c r="P129" i="4" s="1"/>
  <c r="Q129" i="4" s="1"/>
  <c r="O128" i="4"/>
  <c r="P128" i="4" s="1"/>
  <c r="Q128" i="4" s="1"/>
  <c r="O127" i="4"/>
  <c r="P127" i="4" s="1"/>
  <c r="Q127" i="4" s="1"/>
  <c r="O126" i="4"/>
  <c r="P126" i="4" s="1"/>
  <c r="Q126" i="4" s="1"/>
  <c r="O125" i="4"/>
  <c r="P125" i="4" s="1"/>
  <c r="Q125" i="4" s="1"/>
  <c r="O124" i="4"/>
  <c r="P124" i="4" s="1"/>
  <c r="Q124" i="4" s="1"/>
  <c r="O123" i="4"/>
  <c r="P123" i="4" s="1"/>
  <c r="Q123" i="4" s="1"/>
  <c r="O122" i="4"/>
  <c r="P122" i="4" s="1"/>
  <c r="Q122" i="4" s="1"/>
  <c r="O121" i="4"/>
  <c r="P121" i="4" s="1"/>
  <c r="Q121" i="4" s="1"/>
  <c r="O120" i="4"/>
  <c r="P120" i="4" s="1"/>
  <c r="Q120" i="4" s="1"/>
  <c r="O119" i="4"/>
  <c r="P119" i="4" s="1"/>
  <c r="Q119" i="4" s="1"/>
  <c r="O118" i="4"/>
  <c r="P118" i="4" s="1"/>
  <c r="Q118" i="4" s="1"/>
  <c r="O117" i="4"/>
  <c r="P117" i="4" s="1"/>
  <c r="Q117" i="4" s="1"/>
  <c r="O116" i="4"/>
  <c r="P116" i="4" s="1"/>
  <c r="Q116" i="4" s="1"/>
  <c r="O115" i="4"/>
  <c r="P115" i="4" s="1"/>
  <c r="Q115" i="4" s="1"/>
  <c r="O114" i="4"/>
  <c r="P114" i="4" s="1"/>
  <c r="Q114" i="4" s="1"/>
  <c r="O113" i="4"/>
  <c r="P113" i="4" s="1"/>
  <c r="Q113" i="4" s="1"/>
  <c r="O112" i="4"/>
  <c r="P112" i="4" s="1"/>
  <c r="Q112" i="4" s="1"/>
  <c r="O111" i="4"/>
  <c r="P111" i="4" s="1"/>
  <c r="Q111" i="4" s="1"/>
  <c r="O110" i="4"/>
  <c r="P110" i="4" s="1"/>
  <c r="Q110" i="4" s="1"/>
  <c r="O109" i="4"/>
  <c r="P109" i="4" s="1"/>
  <c r="Q109" i="4" s="1"/>
  <c r="O108" i="4"/>
  <c r="P108" i="4" s="1"/>
  <c r="Q108" i="4" s="1"/>
  <c r="O107" i="4"/>
  <c r="P107" i="4" s="1"/>
  <c r="Q107" i="4" s="1"/>
  <c r="O106" i="4"/>
  <c r="P106" i="4" s="1"/>
  <c r="Q106" i="4" s="1"/>
  <c r="O105" i="4"/>
  <c r="P105" i="4" s="1"/>
  <c r="Q105" i="4" s="1"/>
  <c r="O104" i="4"/>
  <c r="P104" i="4" s="1"/>
  <c r="Q104" i="4" s="1"/>
  <c r="O103" i="4"/>
  <c r="P103" i="4" s="1"/>
  <c r="Q103" i="4" s="1"/>
  <c r="O102" i="4"/>
  <c r="P102" i="4" s="1"/>
  <c r="Q102" i="4" s="1"/>
  <c r="O101" i="4"/>
  <c r="P101" i="4" s="1"/>
  <c r="Q101" i="4" s="1"/>
  <c r="O100" i="4"/>
  <c r="P100" i="4" s="1"/>
  <c r="Q100" i="4" s="1"/>
  <c r="O99" i="4"/>
  <c r="P99" i="4" s="1"/>
  <c r="Q99" i="4" s="1"/>
  <c r="O98" i="4"/>
  <c r="P98" i="4" s="1"/>
  <c r="Q98" i="4" s="1"/>
  <c r="O97" i="4"/>
  <c r="P97" i="4" s="1"/>
  <c r="Q97" i="4" s="1"/>
  <c r="O96" i="4"/>
  <c r="P96" i="4" s="1"/>
  <c r="Q96" i="4" s="1"/>
  <c r="O95" i="4"/>
  <c r="P95" i="4" s="1"/>
  <c r="Q95" i="4" s="1"/>
  <c r="O94" i="4"/>
  <c r="P94" i="4" s="1"/>
  <c r="Q94" i="4" s="1"/>
  <c r="O93" i="4"/>
  <c r="P93" i="4" s="1"/>
  <c r="Q93" i="4" s="1"/>
  <c r="O92" i="4"/>
  <c r="P92" i="4" s="1"/>
  <c r="Q92" i="4" s="1"/>
  <c r="O91" i="4"/>
  <c r="P91" i="4" s="1"/>
  <c r="Q91" i="4" s="1"/>
  <c r="O90" i="4"/>
  <c r="P90" i="4" s="1"/>
  <c r="Q90" i="4" s="1"/>
  <c r="O89" i="4"/>
  <c r="P89" i="4" s="1"/>
  <c r="Q89" i="4" s="1"/>
  <c r="O88" i="4"/>
  <c r="P88" i="4" s="1"/>
  <c r="Q88" i="4" s="1"/>
  <c r="O87" i="4"/>
  <c r="P87" i="4" s="1"/>
  <c r="Q87" i="4" s="1"/>
  <c r="O86" i="4"/>
  <c r="P86" i="4" s="1"/>
  <c r="Q86" i="4" s="1"/>
  <c r="O85" i="4"/>
  <c r="P85" i="4" s="1"/>
  <c r="Q85" i="4" s="1"/>
  <c r="O84" i="4"/>
  <c r="P84" i="4" s="1"/>
  <c r="Q84" i="4" s="1"/>
  <c r="O83" i="4"/>
  <c r="P83" i="4" s="1"/>
  <c r="Q83" i="4" s="1"/>
  <c r="O82" i="4"/>
  <c r="P82" i="4" s="1"/>
  <c r="Q82" i="4" s="1"/>
  <c r="O81" i="4"/>
  <c r="P81" i="4" s="1"/>
  <c r="Q81" i="4" s="1"/>
  <c r="O80" i="4"/>
  <c r="P80" i="4" s="1"/>
  <c r="Q80" i="4" s="1"/>
  <c r="O79" i="4"/>
  <c r="P79" i="4" s="1"/>
  <c r="Q79" i="4" s="1"/>
  <c r="O78" i="4"/>
  <c r="P78" i="4" s="1"/>
  <c r="Q78" i="4" s="1"/>
  <c r="O77" i="4"/>
  <c r="P77" i="4" s="1"/>
  <c r="Q77" i="4" s="1"/>
  <c r="O76" i="4"/>
  <c r="P76" i="4" s="1"/>
  <c r="Q76" i="4" s="1"/>
  <c r="O75" i="4"/>
  <c r="P75" i="4" s="1"/>
  <c r="Q75" i="4" s="1"/>
  <c r="O74" i="4"/>
  <c r="P74" i="4" s="1"/>
  <c r="Q74" i="4" s="1"/>
  <c r="O73" i="4"/>
  <c r="P73" i="4" s="1"/>
  <c r="Q73" i="4" s="1"/>
  <c r="O72" i="4"/>
  <c r="P72" i="4" s="1"/>
  <c r="Q72" i="4" s="1"/>
  <c r="O71" i="4"/>
  <c r="P71" i="4" s="1"/>
  <c r="Q71" i="4" s="1"/>
  <c r="O70" i="4"/>
  <c r="P70" i="4" s="1"/>
  <c r="Q70" i="4" s="1"/>
  <c r="O69" i="4"/>
  <c r="P69" i="4" s="1"/>
  <c r="Q69" i="4" s="1"/>
  <c r="O68" i="4"/>
  <c r="P68" i="4" s="1"/>
  <c r="Q68" i="4" s="1"/>
  <c r="O67" i="4"/>
  <c r="P67" i="4" s="1"/>
  <c r="Q67" i="4" s="1"/>
  <c r="O66" i="4"/>
  <c r="P66" i="4" s="1"/>
  <c r="Q66" i="4" s="1"/>
  <c r="O65" i="4"/>
  <c r="P65" i="4" s="1"/>
  <c r="Q65" i="4" s="1"/>
  <c r="O64" i="4"/>
  <c r="P64" i="4" s="1"/>
  <c r="Q64" i="4" s="1"/>
  <c r="O63" i="4"/>
  <c r="P63" i="4" s="1"/>
  <c r="Q63" i="4" s="1"/>
  <c r="O62" i="4"/>
  <c r="P62" i="4" s="1"/>
  <c r="Q62" i="4" s="1"/>
  <c r="O61" i="4"/>
  <c r="P61" i="4" s="1"/>
  <c r="Q61" i="4" s="1"/>
  <c r="O60" i="4"/>
  <c r="P60" i="4" s="1"/>
  <c r="Q60" i="4" s="1"/>
  <c r="O59" i="4"/>
  <c r="P59" i="4" s="1"/>
  <c r="Q59" i="4" s="1"/>
  <c r="O58" i="4"/>
  <c r="P58" i="4" s="1"/>
  <c r="Q58" i="4" s="1"/>
  <c r="O57" i="4"/>
  <c r="P57" i="4" s="1"/>
  <c r="Q57" i="4" s="1"/>
  <c r="O56" i="4"/>
  <c r="P56" i="4" s="1"/>
  <c r="Q56" i="4" s="1"/>
  <c r="O55" i="4"/>
  <c r="P55" i="4" s="1"/>
  <c r="Q55" i="4" s="1"/>
  <c r="O54" i="4"/>
  <c r="P54" i="4" s="1"/>
  <c r="Q54" i="4" s="1"/>
  <c r="O53" i="4"/>
  <c r="P53" i="4" s="1"/>
  <c r="Q53" i="4" s="1"/>
  <c r="O52" i="4"/>
  <c r="P52" i="4" s="1"/>
  <c r="Q52" i="4" s="1"/>
  <c r="O51" i="4"/>
  <c r="P51" i="4" s="1"/>
  <c r="Q51" i="4" s="1"/>
  <c r="O50" i="4"/>
  <c r="P50" i="4" s="1"/>
  <c r="Q50" i="4" s="1"/>
  <c r="O49" i="4"/>
  <c r="P49" i="4" s="1"/>
  <c r="Q49" i="4" s="1"/>
  <c r="O48" i="4"/>
  <c r="P48" i="4" s="1"/>
  <c r="Q48" i="4" s="1"/>
  <c r="O47" i="4"/>
  <c r="P47" i="4" s="1"/>
  <c r="Q47" i="4" s="1"/>
  <c r="O46" i="4"/>
  <c r="P46" i="4" s="1"/>
  <c r="Q46" i="4" s="1"/>
  <c r="O45" i="4"/>
  <c r="P45" i="4" s="1"/>
  <c r="Q45" i="4" s="1"/>
  <c r="O44" i="4"/>
  <c r="P44" i="4" s="1"/>
  <c r="Q44" i="4" s="1"/>
  <c r="O43" i="4"/>
  <c r="P43" i="4" s="1"/>
  <c r="Q43" i="4" s="1"/>
  <c r="O42" i="4"/>
  <c r="P42" i="4" s="1"/>
  <c r="Q42" i="4" s="1"/>
  <c r="O41" i="4"/>
  <c r="P41" i="4" s="1"/>
  <c r="Q41" i="4" s="1"/>
  <c r="O40" i="4"/>
  <c r="P40" i="4" s="1"/>
  <c r="Q40" i="4" s="1"/>
  <c r="O39" i="4"/>
  <c r="P39" i="4" s="1"/>
  <c r="Q39" i="4" s="1"/>
  <c r="O38" i="4"/>
  <c r="P38" i="4" s="1"/>
  <c r="Q38" i="4" s="1"/>
  <c r="O37" i="4"/>
  <c r="P37" i="4" s="1"/>
  <c r="Q37" i="4" s="1"/>
  <c r="O36" i="4"/>
  <c r="P36" i="4" s="1"/>
  <c r="Q36" i="4" s="1"/>
  <c r="O35" i="4"/>
  <c r="P35" i="4" s="1"/>
  <c r="Q35" i="4" s="1"/>
  <c r="O34" i="4"/>
  <c r="P34" i="4" s="1"/>
  <c r="Q34" i="4" s="1"/>
  <c r="O33" i="4"/>
  <c r="P33" i="4" s="1"/>
  <c r="Q33" i="4" s="1"/>
  <c r="O32" i="4"/>
  <c r="P32" i="4" s="1"/>
  <c r="Q32" i="4" s="1"/>
  <c r="O31" i="4"/>
  <c r="P31" i="4" s="1"/>
  <c r="Q31" i="4" s="1"/>
  <c r="O30" i="4"/>
  <c r="P30" i="4" s="1"/>
  <c r="Q30" i="4" s="1"/>
  <c r="O29" i="4"/>
  <c r="P29" i="4" s="1"/>
  <c r="Q29" i="4" s="1"/>
  <c r="O28" i="4"/>
  <c r="P28" i="4" s="1"/>
  <c r="Q28" i="4" s="1"/>
  <c r="O27" i="4"/>
  <c r="P27" i="4" s="1"/>
  <c r="Q27" i="4" s="1"/>
  <c r="O26" i="4"/>
  <c r="P26" i="4" s="1"/>
  <c r="Q26" i="4" s="1"/>
  <c r="O25" i="4"/>
  <c r="P25" i="4" s="1"/>
  <c r="Q25" i="4" s="1"/>
  <c r="O24" i="4"/>
  <c r="P24" i="4" s="1"/>
  <c r="Q24" i="4" s="1"/>
  <c r="O23" i="4"/>
  <c r="P23" i="4" s="1"/>
  <c r="Q23" i="4" s="1"/>
  <c r="O22" i="4"/>
  <c r="P22" i="4" s="1"/>
  <c r="Q22" i="4" s="1"/>
  <c r="O21" i="4"/>
  <c r="P21" i="4" s="1"/>
  <c r="Q21" i="4" s="1"/>
  <c r="O20" i="4"/>
  <c r="P20" i="4" s="1"/>
  <c r="Q20" i="4" s="1"/>
  <c r="O19" i="4"/>
  <c r="P19" i="4" s="1"/>
  <c r="Q19" i="4" s="1"/>
  <c r="O18" i="4"/>
  <c r="P18" i="4" s="1"/>
  <c r="Q18" i="4" s="1"/>
  <c r="O17" i="4"/>
  <c r="P17" i="4" s="1"/>
  <c r="Q17" i="4" s="1"/>
  <c r="O16" i="4"/>
  <c r="P16" i="4" s="1"/>
  <c r="Q16" i="4" s="1"/>
  <c r="O15" i="4"/>
  <c r="P15" i="4" s="1"/>
  <c r="Q15" i="4" s="1"/>
  <c r="O14" i="4"/>
  <c r="P14" i="4" s="1"/>
  <c r="Q14" i="4" s="1"/>
  <c r="O13" i="4"/>
  <c r="P13" i="4" s="1"/>
  <c r="Q13" i="4" s="1"/>
  <c r="O12" i="4"/>
  <c r="P12" i="4" s="1"/>
  <c r="Q12" i="4" s="1"/>
  <c r="O11" i="4"/>
  <c r="P11" i="4" s="1"/>
  <c r="Q11" i="4" s="1"/>
  <c r="O10" i="4"/>
  <c r="P10" i="4" s="1"/>
  <c r="Q10" i="4" s="1"/>
  <c r="O9" i="4"/>
  <c r="P9" i="4" s="1"/>
  <c r="Q9" i="4" s="1"/>
  <c r="O8" i="4"/>
  <c r="P8" i="4" s="1"/>
  <c r="Q8" i="4" s="1"/>
  <c r="O7" i="4"/>
  <c r="P7" i="4" s="1"/>
  <c r="Q7" i="4" s="1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7" i="4"/>
  <c r="C18" i="6"/>
  <c r="C17" i="6"/>
  <c r="C16" i="6"/>
  <c r="C15" i="6"/>
  <c r="C14" i="6"/>
  <c r="C13" i="6"/>
  <c r="C12" i="6"/>
  <c r="C11" i="6"/>
  <c r="C10" i="6"/>
  <c r="C9" i="6"/>
  <c r="C8" i="6"/>
  <c r="C6" i="6"/>
  <c r="C7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6" i="6" s="1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8" i="6" s="1"/>
  <c r="F52" i="6"/>
  <c r="F9" i="6" s="1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9" i="6"/>
  <c r="G5" i="6"/>
  <c r="F5" i="6"/>
  <c r="D3" i="5"/>
  <c r="B3" i="5"/>
  <c r="C3" i="5"/>
  <c r="G311" i="4" l="1"/>
  <c r="G13" i="6"/>
  <c r="G359" i="4"/>
  <c r="G343" i="4"/>
  <c r="G327" i="4"/>
  <c r="G295" i="4"/>
  <c r="G279" i="4"/>
  <c r="G263" i="4"/>
  <c r="G247" i="4"/>
  <c r="G231" i="4"/>
  <c r="G215" i="4"/>
  <c r="G199" i="4"/>
  <c r="G23" i="4"/>
  <c r="G334" i="4"/>
  <c r="G302" i="4"/>
  <c r="G254" i="4"/>
  <c r="G206" i="4"/>
  <c r="G358" i="4"/>
  <c r="G342" i="4"/>
  <c r="G326" i="4"/>
  <c r="G310" i="4"/>
  <c r="G294" i="4"/>
  <c r="G278" i="4"/>
  <c r="G262" i="4"/>
  <c r="G246" i="4"/>
  <c r="G230" i="4"/>
  <c r="G214" i="4"/>
  <c r="G198" i="4"/>
  <c r="G22" i="4"/>
  <c r="G356" i="4"/>
  <c r="G340" i="4"/>
  <c r="G324" i="4"/>
  <c r="G308" i="4"/>
  <c r="G292" i="4"/>
  <c r="G276" i="4"/>
  <c r="G260" i="4"/>
  <c r="G244" i="4"/>
  <c r="G228" i="4"/>
  <c r="G212" i="4"/>
  <c r="G196" i="4"/>
  <c r="F16" i="6"/>
  <c r="F18" i="6"/>
  <c r="F14" i="6"/>
  <c r="G12" i="6"/>
  <c r="G11" i="6"/>
  <c r="G18" i="6"/>
  <c r="G10" i="6"/>
  <c r="G9" i="6"/>
  <c r="G14" i="6"/>
  <c r="G8" i="6"/>
  <c r="G16" i="6"/>
  <c r="F7" i="6"/>
  <c r="G7" i="6"/>
  <c r="F15" i="6"/>
  <c r="F13" i="6"/>
  <c r="F12" i="6"/>
  <c r="F11" i="6"/>
  <c r="G15" i="6"/>
  <c r="F10" i="6"/>
  <c r="G346" i="4"/>
  <c r="G330" i="4"/>
  <c r="G314" i="4"/>
  <c r="G298" i="4"/>
  <c r="G282" i="4"/>
  <c r="G266" i="4"/>
  <c r="G250" i="4"/>
  <c r="G234" i="4"/>
  <c r="G218" i="4"/>
  <c r="G202" i="4"/>
  <c r="G186" i="4"/>
  <c r="G26" i="4"/>
  <c r="G360" i="4"/>
  <c r="G344" i="4"/>
  <c r="G328" i="4"/>
  <c r="G312" i="4"/>
  <c r="G296" i="4"/>
  <c r="G280" i="4"/>
  <c r="G264" i="4"/>
  <c r="G248" i="4"/>
  <c r="G232" i="4"/>
  <c r="G216" i="4"/>
  <c r="G200" i="4"/>
  <c r="G357" i="4"/>
  <c r="G341" i="4"/>
  <c r="G325" i="4"/>
  <c r="G309" i="4"/>
  <c r="G293" i="4"/>
  <c r="G277" i="4"/>
  <c r="G261" i="4"/>
  <c r="G245" i="4"/>
  <c r="G229" i="4"/>
  <c r="G213" i="4"/>
  <c r="G197" i="4"/>
  <c r="G354" i="4"/>
  <c r="G338" i="4"/>
  <c r="G322" i="4"/>
  <c r="G306" i="4"/>
  <c r="G290" i="4"/>
  <c r="G274" i="4"/>
  <c r="G258" i="4"/>
  <c r="G242" i="4"/>
  <c r="G226" i="4"/>
  <c r="G210" i="4"/>
  <c r="G194" i="4"/>
  <c r="G351" i="4"/>
  <c r="G335" i="4"/>
  <c r="G319" i="4"/>
  <c r="G303" i="4"/>
  <c r="G287" i="4"/>
  <c r="G271" i="4"/>
  <c r="G255" i="4"/>
  <c r="G239" i="4"/>
  <c r="G223" i="4"/>
  <c r="G207" i="4"/>
  <c r="G191" i="4"/>
  <c r="G31" i="4"/>
  <c r="G348" i="4"/>
  <c r="G332" i="4"/>
  <c r="G316" i="4"/>
  <c r="G300" i="4"/>
  <c r="G284" i="4"/>
  <c r="G268" i="4"/>
  <c r="G252" i="4"/>
  <c r="G236" i="4"/>
  <c r="G220" i="4"/>
  <c r="G204" i="4"/>
  <c r="G188" i="4"/>
  <c r="G28" i="4"/>
  <c r="G17" i="6" l="1"/>
  <c r="F17" i="6"/>
</calcChain>
</file>

<file path=xl/sharedStrings.xml><?xml version="1.0" encoding="utf-8"?>
<sst xmlns="http://schemas.openxmlformats.org/spreadsheetml/2006/main" count="1502" uniqueCount="1334">
  <si>
    <t>WCRFPUS2</t>
  </si>
  <si>
    <t>W_EPC0_FPF_SAK_MBBLD</t>
  </si>
  <si>
    <t>W_EPC0_FPF_R48_MBBLD</t>
  </si>
  <si>
    <t>WCRRIUS2</t>
  </si>
  <si>
    <t>WCRRIP12</t>
  </si>
  <si>
    <t>WCRRIP22</t>
  </si>
  <si>
    <t>WCRRIP32</t>
  </si>
  <si>
    <t>WCRRIP42</t>
  </si>
  <si>
    <t>WCRRIP52</t>
  </si>
  <si>
    <t>WGIRIUS2</t>
  </si>
  <si>
    <t>WGIRIP12</t>
  </si>
  <si>
    <t>WGIRIP22</t>
  </si>
  <si>
    <t>WGIRIP32</t>
  </si>
  <si>
    <t>WGIRIP42</t>
  </si>
  <si>
    <t>WGIRIP52</t>
  </si>
  <si>
    <t>WPULEUS3</t>
  </si>
  <si>
    <t>W_NA_YUP_R10_PER</t>
  </si>
  <si>
    <t>W_NA_YUP_R20_PER</t>
  </si>
  <si>
    <t>W_NA_YUP_R30_PER</t>
  </si>
  <si>
    <t>W_NA_YUP_R40_PER</t>
  </si>
  <si>
    <t>W_NA_YUP_R50_PER</t>
  </si>
  <si>
    <t>WGFRPUS2</t>
  </si>
  <si>
    <t>WGFRPP12</t>
  </si>
  <si>
    <t>WGFRPP22</t>
  </si>
  <si>
    <t>WGFRPP32</t>
  </si>
  <si>
    <t>WGFRPP42</t>
  </si>
  <si>
    <t>WGFRPP52</t>
  </si>
  <si>
    <t>WKJRPUS2</t>
  </si>
  <si>
    <t>WKJRPP12</t>
  </si>
  <si>
    <t>WKJRPP22</t>
  </si>
  <si>
    <t>WKJRPP32</t>
  </si>
  <si>
    <t>WKJRPP42</t>
  </si>
  <si>
    <t>WKJRPP52</t>
  </si>
  <si>
    <t>WDIRPUS2</t>
  </si>
  <si>
    <t>WDIRPP12</t>
  </si>
  <si>
    <t>WDIRPP22</t>
  </si>
  <si>
    <t>WDIRPP32</t>
  </si>
  <si>
    <t>WDIRPP42</t>
  </si>
  <si>
    <t>WDIRPP52</t>
  </si>
  <si>
    <t>WRERPUS2</t>
  </si>
  <si>
    <t>WRERPP12</t>
  </si>
  <si>
    <t>WRERPP22</t>
  </si>
  <si>
    <t>WRERPP32</t>
  </si>
  <si>
    <t>WRERPP42</t>
  </si>
  <si>
    <t>WRERPP52</t>
  </si>
  <si>
    <t>WPRTP_NUS_2</t>
  </si>
  <si>
    <t>WPRNPP12</t>
  </si>
  <si>
    <t>WPRNPP22</t>
  </si>
  <si>
    <t>WPRNPP32</t>
  </si>
  <si>
    <t>W_EPLLPZ_YPT_R4N5_MBBLD</t>
  </si>
  <si>
    <t>WCRSTUS1</t>
  </si>
  <si>
    <t>WCESTUS1</t>
  </si>
  <si>
    <t>WCESTP11</t>
  </si>
  <si>
    <t>WCESTP21</t>
  </si>
  <si>
    <t>W_EPC0_SAX_YCUOK_MBBL</t>
  </si>
  <si>
    <t>WCESTP31</t>
  </si>
  <si>
    <t>WCESTP41</t>
  </si>
  <si>
    <t>WCESTP51</t>
  </si>
  <si>
    <t>W_EPC0_SKA_NUS_MBBL</t>
  </si>
  <si>
    <t>WCSSTUS1</t>
  </si>
  <si>
    <t>WGTSTUS1</t>
  </si>
  <si>
    <t>WGTSTP11</t>
  </si>
  <si>
    <t>WGTSTP21</t>
  </si>
  <si>
    <t>WGTSTP31</t>
  </si>
  <si>
    <t>WGTSTP41</t>
  </si>
  <si>
    <t>WGTSTP51</t>
  </si>
  <si>
    <t>WKJSTUS1</t>
  </si>
  <si>
    <t>WKJSTP11</t>
  </si>
  <si>
    <t>WKJSTP21</t>
  </si>
  <si>
    <t>WKJSTP31</t>
  </si>
  <si>
    <t>WKJSTP41</t>
  </si>
  <si>
    <t>WKJSTP51</t>
  </si>
  <si>
    <t>WDISTUS1</t>
  </si>
  <si>
    <t>WDISTP11</t>
  </si>
  <si>
    <t>WDISTP21</t>
  </si>
  <si>
    <t>WDISTP31</t>
  </si>
  <si>
    <t>WDISTP41</t>
  </si>
  <si>
    <t>WDISTP51</t>
  </si>
  <si>
    <t>WPRSTUS1</t>
  </si>
  <si>
    <t>WPRSTP11</t>
  </si>
  <si>
    <t>WPRSTP21</t>
  </si>
  <si>
    <t>WPRSTP31</t>
  </si>
  <si>
    <t>WPRST_R4N5_1</t>
  </si>
  <si>
    <t>WCEIMUS2</t>
  </si>
  <si>
    <t>WCEIMP12</t>
  </si>
  <si>
    <t>WCEIMP22</t>
  </si>
  <si>
    <t>WCEIMP32</t>
  </si>
  <si>
    <t>WCEIMP42</t>
  </si>
  <si>
    <t>WCEIMP52</t>
  </si>
  <si>
    <t>WGTIMUS2</t>
  </si>
  <si>
    <t>WGTIM_R10-Z00_2</t>
  </si>
  <si>
    <t>WGTIM_R20-Z00_2</t>
  </si>
  <si>
    <t>WGTIM_R30-Z00_2</t>
  </si>
  <si>
    <t>WGTIM_R40-Z00_2</t>
  </si>
  <si>
    <t>WGTIM_R50-Z00_2</t>
  </si>
  <si>
    <t>WKJIMUS2</t>
  </si>
  <si>
    <t>WKJIM_R10-Z00_2</t>
  </si>
  <si>
    <t>WKJIM_R20-Z00_2</t>
  </si>
  <si>
    <t>WKJIM_R30-Z00_2</t>
  </si>
  <si>
    <t>WKJIM_R40-Z00_2</t>
  </si>
  <si>
    <t>WKJIM_R50-Z00_2</t>
  </si>
  <si>
    <t>WDIIMUS2</t>
  </si>
  <si>
    <t>WDIIM_R10-Z00_2</t>
  </si>
  <si>
    <t>WDIIM_R20-Z00_2</t>
  </si>
  <si>
    <t>WDIIM_R30-Z00_2</t>
  </si>
  <si>
    <t>WDIIM_R40-Z00_2</t>
  </si>
  <si>
    <t>WDIIM_R50-Z00_2</t>
  </si>
  <si>
    <t>WREIMUS2</t>
  </si>
  <si>
    <t>WREIM_R10-Z00_2</t>
  </si>
  <si>
    <t>WREIM_R20-Z00_2</t>
  </si>
  <si>
    <t>WREIM_R30-Z00_2</t>
  </si>
  <si>
    <t>WREIM_R40-Z00_2</t>
  </si>
  <si>
    <t>WREIM_R50-Z00_2</t>
  </si>
  <si>
    <t>WPRIM_NUS-Z00_2</t>
  </si>
  <si>
    <t>WPRIMP12</t>
  </si>
  <si>
    <t>WPRIMP22</t>
  </si>
  <si>
    <t>WPRIMP32</t>
  </si>
  <si>
    <t>W_EPLLPZ_IM0_R45-Z00_MBBLD</t>
  </si>
  <si>
    <t>WCREXUS2</t>
  </si>
  <si>
    <t>W_EPM0F_EEX_NUS-Z00_MBBLD</t>
  </si>
  <si>
    <t>WKJEXUS2</t>
  </si>
  <si>
    <t>WDIEXUS2</t>
  </si>
  <si>
    <t>WREEXUS2</t>
  </si>
  <si>
    <t>W_EPLLPZ_EEX_NUS-Z00_MBBLD</t>
  </si>
  <si>
    <t>WRPUPUS2</t>
  </si>
  <si>
    <t>WGFUPUS2</t>
  </si>
  <si>
    <t>WKJUPUS2</t>
  </si>
  <si>
    <t>WDIUPUS2</t>
  </si>
  <si>
    <t>WREUPUS2</t>
  </si>
  <si>
    <t>WPRUP_NUS_2</t>
  </si>
  <si>
    <t>WWOUP_NUS_2</t>
  </si>
  <si>
    <t>US Commercial Stocks (kb)</t>
  </si>
  <si>
    <t>P1 Commercial Stocks (kb)</t>
  </si>
  <si>
    <t>P2 Commercial Stocks (kb)</t>
  </si>
  <si>
    <t>P3 Commercial Stocks (kb)</t>
  </si>
  <si>
    <t>P4 Commercial Stocks (kb)</t>
  </si>
  <si>
    <t>P5 Commercial Stocks (kb)</t>
  </si>
  <si>
    <t>SPR Stocks (kb)</t>
  </si>
  <si>
    <t>Total Stocks (kb)</t>
  </si>
  <si>
    <t>US Crude Exports (kbd)</t>
  </si>
  <si>
    <t>US Refinery Runs (kbd)</t>
  </si>
  <si>
    <t>P1 Refinery Runs (kbd)</t>
  </si>
  <si>
    <t>P2 Refinery Runs (kbd)</t>
  </si>
  <si>
    <t>P3 Refinery Runs (kbd)</t>
  </si>
  <si>
    <t>P4 Refinery Runs (kbd)</t>
  </si>
  <si>
    <t>P5 Refinery Runs (kbd)</t>
  </si>
  <si>
    <t>US Imports (kbd)</t>
  </si>
  <si>
    <t>P1 Imports (kbd)</t>
  </si>
  <si>
    <t>P2 Imports (kbd)</t>
  </si>
  <si>
    <t>P3 Imports (kbd)</t>
  </si>
  <si>
    <t>P4 Imports (kbd)</t>
  </si>
  <si>
    <t>P5 Imports (kbd)</t>
  </si>
  <si>
    <t>US Production (kbd)</t>
  </si>
  <si>
    <t>L48 Production (kbd)</t>
  </si>
  <si>
    <t>AK Production (kbd)</t>
  </si>
  <si>
    <t>US Gross Runs (kbd)</t>
  </si>
  <si>
    <t>P1 Gross Runs (kbd)</t>
  </si>
  <si>
    <t>P2 Gross Runs (kbd)</t>
  </si>
  <si>
    <t>P3 Gross Runs (kbd)</t>
  </si>
  <si>
    <t>P4 Gross Runs (kbd)</t>
  </si>
  <si>
    <t>P5 Gross Runs (kbd)</t>
  </si>
  <si>
    <t>Other Oils Supplied (kbd)</t>
  </si>
  <si>
    <t>name</t>
  </si>
  <si>
    <t>WRESTUS1</t>
  </si>
  <si>
    <t>WRESTP11</t>
  </si>
  <si>
    <t>WRESTP21</t>
  </si>
  <si>
    <t>WRESTP31</t>
  </si>
  <si>
    <t>WRESTP41</t>
  </si>
  <si>
    <t>WRESTP51</t>
  </si>
  <si>
    <t>import requests</t>
  </si>
  <si>
    <t>import pandas as pd</t>
  </si>
  <si>
    <t>def download_raw_file():</t>
  </si>
  <si>
    <t xml:space="preserve">    url = "https://ir.eia.gov/wpsr/psw09.xls"</t>
  </si>
  <si>
    <t xml:space="preserve">    response = requests.get(url)</t>
  </si>
  <si>
    <t xml:space="preserve">    file_path = "./data/eia_weekly_psw09.xls"</t>
  </si>
  <si>
    <t xml:space="preserve">    with open(file_path, "wb") as file:</t>
  </si>
  <si>
    <t xml:space="preserve">        file.write(response.content)</t>
  </si>
  <si>
    <t>def read_excel_file():</t>
  </si>
  <si>
    <t xml:space="preserve">    file_path = './data/eia_weekly_psw09.xls'</t>
  </si>
  <si>
    <t xml:space="preserve">    sheets = pd.read_excel(file_path, sheet_name=None)</t>
  </si>
  <si>
    <t xml:space="preserve">    contents = sheets.pop('Contents')</t>
  </si>
  <si>
    <t xml:space="preserve">    return sheets</t>
  </si>
  <si>
    <t>def parse_data(df):</t>
  </si>
  <si>
    <t xml:space="preserve">    df = df.copy()</t>
  </si>
  <si>
    <t xml:space="preserve">    df.columns = df.iloc[0] + '___' + df.iloc[1]</t>
  </si>
  <si>
    <t xml:space="preserve">    df = df.drop([0, 1])</t>
  </si>
  <si>
    <t xml:space="preserve">    df = df.rename(columns={df.columns[0]: 'period'})</t>
  </si>
  <si>
    <t xml:space="preserve">    df['period'] = pd.to_datetime(df['period'])</t>
  </si>
  <si>
    <t xml:space="preserve">    df = df[df['period'] &gt;= '2024-01-01']</t>
  </si>
  <si>
    <t xml:space="preserve">    df = df.melt(id_vars=['period'], var_name='id', value_name='value')</t>
  </si>
  <si>
    <t xml:space="preserve">    df[['id', 'name']] = df['id'].str.split('___', expand=True)</t>
  </si>
  <si>
    <t xml:space="preserve">    return df</t>
  </si>
  <si>
    <t>def parse_all_data(sheets):</t>
  </si>
  <si>
    <t xml:space="preserve">    df = pd.DataFrame()</t>
  </si>
  <si>
    <t xml:space="preserve">    for sheet in sheets:</t>
  </si>
  <si>
    <t xml:space="preserve">        df = pd.concat([df, parse_data(sheets[sheet])])</t>
  </si>
  <si>
    <t xml:space="preserve">    df = df.drop_duplicates(subset=['period', 'id'])</t>
  </si>
  <si>
    <t xml:space="preserve">    df = df[['period','id','name','value']]</t>
  </si>
  <si>
    <t xml:space="preserve">    </t>
  </si>
  <si>
    <t>def last_two_weeks(df):</t>
  </si>
  <si>
    <t xml:space="preserve">    max_date = df['period'].max()</t>
  </si>
  <si>
    <t xml:space="preserve">    prior_week = max_date - pd.DateOffset(weeks=1)</t>
  </si>
  <si>
    <t xml:space="preserve">    df = df[(df['period'] == max_date) | (df['period'] == prior_week)]</t>
  </si>
  <si>
    <t xml:space="preserve">    df = df.dropna(subset=['value'])</t>
  </si>
  <si>
    <t>def pivot_data(df):</t>
  </si>
  <si>
    <t xml:space="preserve">    df['period'] = df['period'].dt.strftime('%m/%d')</t>
  </si>
  <si>
    <t xml:space="preserve">    df = df.pivot(index='period', columns=['id','name'], values='value').T.reset_index()</t>
  </si>
  <si>
    <t xml:space="preserve">    df.columns.name = None</t>
  </si>
  <si>
    <t>def main():</t>
  </si>
  <si>
    <t xml:space="preserve">    download_raw_file()</t>
  </si>
  <si>
    <t xml:space="preserve">    sheets = read_excel_file()</t>
  </si>
  <si>
    <t xml:space="preserve">    df = parse_all_data(sheets)</t>
  </si>
  <si>
    <t xml:space="preserve">    df = last_two_weeks(df)</t>
  </si>
  <si>
    <t xml:space="preserve">    df = pivot_data(df)</t>
  </si>
  <si>
    <t>if __name__ == "__main__":</t>
  </si>
  <si>
    <t xml:space="preserve">    df = main()</t>
  </si>
  <si>
    <t xml:space="preserve">    df.to_csv('xlsx_download.csv', index=False)</t>
  </si>
  <si>
    <t>Code to generate xlsx table</t>
  </si>
  <si>
    <t>id</t>
  </si>
  <si>
    <t>Weekly U.S. Field Production of Crude Oil  (Thousand Barrels per Day)</t>
  </si>
  <si>
    <t>Weekly Alaska Field Production of Crude Oil  (Thousand Barrels per Day)</t>
  </si>
  <si>
    <t>Weekly Lower 48 States Field Production of Crude Oil  (Thousand Barrels per Day)</t>
  </si>
  <si>
    <t>Weekly U.S. Refiner Net Input of Crude Oil  (Thousand Barrels per Day)</t>
  </si>
  <si>
    <t>Weekly East Coast (PADD 1) Refiner Net Input of Crude Oil  (Thousand Barrels per Day)</t>
  </si>
  <si>
    <t>Weekly Midwest (PADD 2) Refiner Net Input of Crude Oil  (Thousand Barrels per Day)</t>
  </si>
  <si>
    <t>Weekly Gulf Coast (PADD 3) Refiner Net Input of Crude Oil  (Thousand Barrels per Day)</t>
  </si>
  <si>
    <t>Weekly Rocky Mountain (PADD 4) Refiner Net Input of Crude Oil  (Thousand Barrels per Day)</t>
  </si>
  <si>
    <t>Weekly West Coast (PADD 5) Refiner Net Input of Crude Oil  (Thousand Barrels per Day)</t>
  </si>
  <si>
    <t>Weekly U.S. Gross Inputs into Refineries  (Thousand Barrels per Day)</t>
  </si>
  <si>
    <t>Weekly East Coast (PADD 1) Gross Inputs into Refineries  (Thousand Barrels per Day)</t>
  </si>
  <si>
    <t>Weekly Midwest (PADD 2) Gross Inputs into Refineries  (Thousand Barrels per Day)</t>
  </si>
  <si>
    <t>Weekly Gulf Coast (PADD 3) Gross Inputs into Refineries  (Thousand Barrels per Day)</t>
  </si>
  <si>
    <t>Weekly Rocky Mountain (PADD 4) Gross Inputs into Refineries  (Thousand Barrels per Day)</t>
  </si>
  <si>
    <t>Weekly West Coast (PADD 5) Gross Inputs into Refineries  (Thousand Barrels per Day)</t>
  </si>
  <si>
    <t>WOCLEUS2</t>
  </si>
  <si>
    <t>Weekly U. S. Operable Crude Oil Distillation Capacity   (Thousand Barrels per Calendar Day)</t>
  </si>
  <si>
    <t>W_NA_YRL_R10_MBBLD</t>
  </si>
  <si>
    <t>Weekly East Coast (PADD 1) Operable Crude Oil Distillation Capacity   (Thousand Barrels per Calendar Day)</t>
  </si>
  <si>
    <t>W_NA_YRL_R20_MBBLD</t>
  </si>
  <si>
    <t>Weekly Midwest (PADD 2) Operable Crude Oil Distillation Capacity   (Thousand Barrels per Calendar Day)</t>
  </si>
  <si>
    <t>W_NA_YRL_R30_MBBLD</t>
  </si>
  <si>
    <t>Weekly Gulf Coast (PADD 3) Operable Crude Oil Distillation Capacity   (Thousand Barrels per Calendar Day)</t>
  </si>
  <si>
    <t>W_NA_YRL_R40_MBBLD</t>
  </si>
  <si>
    <t>Weekly Rocky Mountains (PADD 4) Operable Crude Oil Distillation Capacity   (Thousand Barrels per Calendar Day)</t>
  </si>
  <si>
    <t>W_NA_YRL_R50_MBBLD</t>
  </si>
  <si>
    <t>Weekly West Coast (PADD 5) Operable Crude Oil Distillation Capacity   (Thousand Barrels per Calendar Day)</t>
  </si>
  <si>
    <t>Weekly U.S. Percent Utilization of Refinery Operable Capacity (Percent)</t>
  </si>
  <si>
    <t>Weekly East Coast (PADD 1) Percent Utilization of Refinery Operable Capacity (Percent)</t>
  </si>
  <si>
    <t>Weekly Midwest (PADD 2) Percent Utilization of Refinery Operable Capacity (Percent)</t>
  </si>
  <si>
    <t>Weekly Gulf Coast (PADD 3) Percent Utilization of Refinery Operable Capacity (Percent)</t>
  </si>
  <si>
    <t>Weekly Rocky Mountains (PADD 4) Percent Utilization of Refinery Operable Capacity (Percent)</t>
  </si>
  <si>
    <t>Weekly West Coast (PADD 5) Percent Utilization of Refinery Operable Capacity (Percent)</t>
  </si>
  <si>
    <t>WBCRI_NUS_2</t>
  </si>
  <si>
    <t>Weekly U.S. Refiner and Blender Net Input of Gasoline Blending Components  (Thousand Barrels per Day)</t>
  </si>
  <si>
    <t>WBCRI_R10_2</t>
  </si>
  <si>
    <t>Weekly East Coast (PADD 1) Refiner and Blender Net Input of Gasoline Blending Components  (Thousand Barrels per Day)</t>
  </si>
  <si>
    <t>WBCRI_R20_2</t>
  </si>
  <si>
    <t>Weekly Midwest (PADD 2) Refiner and Blender Net Input of Gasoline Blending Components  (Thousand Barrels per Day)</t>
  </si>
  <si>
    <t>WBCRI_R30_2</t>
  </si>
  <si>
    <t>Weekly Gulf Coast (PADD 3) Refiner and Blender Net Input of Gasoline Blending Components  (Thousand Barrels per Day)</t>
  </si>
  <si>
    <t>WBCRI_R40_2</t>
  </si>
  <si>
    <t>Weekly Rocky Mountain (PADD 4) Refiner and Blender Net Input of Gasoline Blending Components  (Thousand Barrels per Day)</t>
  </si>
  <si>
    <t>WBCRI_R50_2</t>
  </si>
  <si>
    <t>Weekly West Coast (PADD 5) Refiner and Blender Net Input of Gasoline Blending Components  (Thousand Barrels per Day)</t>
  </si>
  <si>
    <t>W_EPOBGRR_YIR_NUS_MBBLD</t>
  </si>
  <si>
    <t>Weekly U.S. Refiner and Blender Net Input of Motor Gasoline Blending Components, RBOB  (Thousand Barrels per Day)</t>
  </si>
  <si>
    <t>W_EPOBGRR_YIR_R10_MBBLD</t>
  </si>
  <si>
    <t>Weekly East Coast (PADD 1) Refiner and Blender Net Input of Motor Gasoline Blending Components, RBOB  (Thousand Barrels per Day)</t>
  </si>
  <si>
    <t>W_EPOBGRR_YIR_R20_MBBLD</t>
  </si>
  <si>
    <t>Weekly Midwest (PADD2) Refiner and Blender Net Input of Motor Gasoline Blending Components, RBOB  (Thousand Barrels per Day)</t>
  </si>
  <si>
    <t>W_EPOBGRR_YIR_R30_MBBLD</t>
  </si>
  <si>
    <t>Weekly Gulf Coast (PADD 3) Refiner and Blender Net Input of Motor Gasoline Blending Components, RBOB  (Thousand Barrels per Day)</t>
  </si>
  <si>
    <t>W_EPOBGRR_YIR_R40_MBBLD</t>
  </si>
  <si>
    <t>Weekly Rocky Mountain (PADD 4) Refiner and Blender Net Input of Motor Gasoline Blending Components, RBOB  (Thousand Barrels per Day)</t>
  </si>
  <si>
    <t>W_EPOBGRR_YIR_R50_MBBLD</t>
  </si>
  <si>
    <t>Weekly West Coast (PADD 5) Refiner and Blender Net Input of Motor Gasoline Blending Components, RBOB  (Thousand Barrels per Day)</t>
  </si>
  <si>
    <t>WO6RI_NUS_2</t>
  </si>
  <si>
    <t>Weekly U.S. Refiner and Blender Net Input of Conventional CBOB Gasoline Blending Components  (Thousand Barrels per Day)</t>
  </si>
  <si>
    <t>WO6RI_R10_2</t>
  </si>
  <si>
    <t>Weekly East Coast (PADD 1) Refiner and Blender Net Input of Conventional CBOB Gasoline Blending Components  (Thousand Barrels per Day)</t>
  </si>
  <si>
    <t>WO6RI_R20_2</t>
  </si>
  <si>
    <t>Weekly Midwest (PADD 2) Refiner and Blender Net Input of Conventional CBOB Gasoline Blending Components  (Thousand Barrels per Day)</t>
  </si>
  <si>
    <t>WO6RI_R30_2</t>
  </si>
  <si>
    <t>Weekly Gulf Coast (PADD 3) Refiner and Blender Net Input of Conventional CBOB Gasoline Blending Components  (Thousand Barrels per Day)</t>
  </si>
  <si>
    <t>WO6RI_R40_2</t>
  </si>
  <si>
    <t>Weekly Rocky Mountain (PADD 4) Refiner and Blender Net Input of Conventional CBOB Gasoline Blending Components  (Thousand Barrels per Day)</t>
  </si>
  <si>
    <t>WO6RI_R50_2</t>
  </si>
  <si>
    <t>Weekly West Coast (PADD 5) Refiner and Blender Net Input of Conventional CBOB Gasoline Blending Components  (Thousand Barrels per Day)</t>
  </si>
  <si>
    <t>WO7RI_NUS_2</t>
  </si>
  <si>
    <t>Weekly U.S. Refiner and Blender Net Input of Conventional GTAB Gasoline Blending Components  (Thousand Barrels per Day)</t>
  </si>
  <si>
    <t>WO7RI_R10_2</t>
  </si>
  <si>
    <t>Weekly East Coast (PADD 1) Refiner and Blender Net Input of Conventional GTAB Gasoline Blending Components  (Thousand Barrels per Day)</t>
  </si>
  <si>
    <t>WO7RI_R20_2</t>
  </si>
  <si>
    <t>Weekly Midwest (PADD 2) Refiner and Blender Net Input of Conventional GTAB Gasoline Blending Components  (Thousand Barrels per Day)</t>
  </si>
  <si>
    <t>WO7RI_R30_2</t>
  </si>
  <si>
    <t>Weekly Gulf Coast (PADD 3) Refiner and Blender Net Input of Conventional GTAB Gasoline Blending Components  (Thousand Barrels per Day)</t>
  </si>
  <si>
    <t>WO7RI_R40_2</t>
  </si>
  <si>
    <t>Weekly Rocky Mountain (PADD 4) Refiner and Blender Net Input of Conventional GTAB Gasoline Blending Components  (Thousand Barrels per Day)</t>
  </si>
  <si>
    <t>WO7RI_R50_2</t>
  </si>
  <si>
    <t>Weekly West Coast (PADD 5) Refiner and Blender Net Input of Conventional GTAB Gasoline Blending Components  (Thousand Barrels per Day)</t>
  </si>
  <si>
    <t>WO9RI_NUS_2</t>
  </si>
  <si>
    <t>Weekly U.S. Refiner and Blender Net Input of Conventional Other Gasoline Blending Components  (Thousand Barrels per Day)</t>
  </si>
  <si>
    <t>WO9RI_R10_2</t>
  </si>
  <si>
    <t>Weekly East Coast (PADD 1) Refiner and Blender Net Input of Conventional Other Gasoline Blending Components  (Thousand Barrels per Day)</t>
  </si>
  <si>
    <t>WO9RI_R20_2</t>
  </si>
  <si>
    <t>Weekly Midwest (PADD 2) Refiner and Blender Net Input of Conventional Other Gasoline Blending Components  (Thousand Barrels per Day)</t>
  </si>
  <si>
    <t>WO9RI_R30_2</t>
  </si>
  <si>
    <t>Weekly Gulf Coast (PADD 3) Refiner and Blender Net Input of Conventional Other Gasoline Blending Components  (Thousand Barrels per Day)</t>
  </si>
  <si>
    <t>WO9RI_R40_2</t>
  </si>
  <si>
    <t>Weekly Rocky Mountain (PADD 4) Refiner and Blender Net Input of Conventional Other Gasoline Blending Components  (Thousand Barrels per Day)</t>
  </si>
  <si>
    <t>WO9RI_R50_2</t>
  </si>
  <si>
    <t>Weekly West Coast (PADD 5) Refiner and Blender Net Input of Conventional Other Gasoline Blending Components  (Thousand Barrels per Day)</t>
  </si>
  <si>
    <t>W_EPOOXE_YIR_NUS_MBBLD</t>
  </si>
  <si>
    <t>Weekly U.S. Refiner and Blender Net Input of Fuel Ethanol  (Thousand Barrels per Day)</t>
  </si>
  <si>
    <t>W_EPOOXE_YIR_R10_MBBLD</t>
  </si>
  <si>
    <t>Weekly East Coast (PADD 1) Refiner and Blender Net Input of Fuel Ethanol  (Thousand Barrels per Day)</t>
  </si>
  <si>
    <t>W_EPOOXE_YIR_R20_MBBLD</t>
  </si>
  <si>
    <t>Weekly Midwest (PADD 2) Refiner and Blender Net Input of Fuel Ethanol  (Thousand Barrels per Day)</t>
  </si>
  <si>
    <t>W_EPOOXE_YIR_R30_MBBLD</t>
  </si>
  <si>
    <t>Weekly Gulf Coast (PADD 3) Refiner and Blender Net Input of Fuel Ethanol  (Thousand Barrels per Day)</t>
  </si>
  <si>
    <t>W_EPOOXE_YIR_R40_MBBLD</t>
  </si>
  <si>
    <t>Weekly Rocky Mountain (PADD 4) Refiner and Blender Net Input of Fuel Ethanol  (Thousand Barrels per Day)</t>
  </si>
  <si>
    <t>W_EPOOXE_YIR_R50_MBBLD</t>
  </si>
  <si>
    <t>Weekly West Coast (PADD 5) Refiner and Blender Net Input of Fuel Ethanol  (Thousand Barrels per Day)</t>
  </si>
  <si>
    <t>Weekly U.S. Refiner and Blender Adjusted Net Production of Finished Motor Gasoline  (Thousand Barrels per Day)</t>
  </si>
  <si>
    <t>W_EPM0F_YPR_NUS_MBBLD</t>
  </si>
  <si>
    <t>Weekly U.S. Refiner and Blender Net Production of Finished Motor Gasoline  (Thousand Barrels per Day)</t>
  </si>
  <si>
    <t>Weekly East Coast (PADD 1) Refiner and Blender Net Production of Finished Motor Gasoline  (Thousand Barrels per Day)</t>
  </si>
  <si>
    <t>Weekly Midwest (PADD 2) Refiner and Blender Net Production of Finished Motor Gasoline  (Thousand Barrels per Day)</t>
  </si>
  <si>
    <t>Weekly Gulf Coast (PADD 3) Refiner and Blender Net Production of Finished Motor Gasoline  (Thousand Barrels per Day)</t>
  </si>
  <si>
    <t>Weekly Rocky Mountain (PADD 4) Refiner and Blender Net Production of Finished Motor Gasoline  (Thousand Barrels per Day)</t>
  </si>
  <si>
    <t>Weekly West Coast (PADD 5) Refiner and Blender Net Production of Finished Motor Gasoline  (Thousand Barrels per Day)</t>
  </si>
  <si>
    <t>W_EPM0F_VUA_NUS_MBBLD</t>
  </si>
  <si>
    <t>Weekly U.S. Supply Adjustment of Finished Motor Gasoline  (Thousand Barrels per Day)</t>
  </si>
  <si>
    <t>WGRRPUS2</t>
  </si>
  <si>
    <t>Weekly U.S. Refiner and Blender Net Production of Reformulated Motor Gasoline  (Thousand Barrels per Day)</t>
  </si>
  <si>
    <t>WGRRPP12</t>
  </si>
  <si>
    <t>Weekly East Coast (PADD 1) Refiner and Blender Net Production of Reformulated Motor Gasoline  (Thousand Barrels per Day)</t>
  </si>
  <si>
    <t>WGRRPP22</t>
  </si>
  <si>
    <t>Weekly Midwest (PADD 2) Refiner and Blender Net Production of Reformulated Motor Gasoline  (Thousand Barrels per Day)</t>
  </si>
  <si>
    <t>WGRRPP32</t>
  </si>
  <si>
    <t>Weekly Gulf Coast (PADD 3) Refiner and Blender Net Production of Reformulated Motor Gasoline  (Thousand Barrels per Day)</t>
  </si>
  <si>
    <t>WGRRPP42</t>
  </si>
  <si>
    <t>Weekly Rocky Mountain (PADD 4) Refiner and Blender Net Production of Reformulated Motor Gasoline  (Thousand Barrels per Day)</t>
  </si>
  <si>
    <t>WGRRPP52</t>
  </si>
  <si>
    <t>Weekly West Coast (PADD 5) Refiner and Blender Net Production of Reformulated Motor Gasoline  (Thousand Barrels per Day)</t>
  </si>
  <si>
    <t>WG1TP_NUS_2</t>
  </si>
  <si>
    <t>Weekly U.S. Refiner and Blender Net Production of Finished Reformulated Motor Gasoline with Ethanol  (Thousand Barrels per Day)</t>
  </si>
  <si>
    <t>WG1TP_R10_2</t>
  </si>
  <si>
    <t>Weekly East Coast (PADD 1) Refiner and Blender Net Production of Finished Reformulated Motor Gasoline with Ethanol  (Thousand Barrels per Day)</t>
  </si>
  <si>
    <t>WG1TP_R20_2</t>
  </si>
  <si>
    <t>Weekly Midwest (PADD 2) Refiner and Blender Net Production of Finished Reformulated Motor Gasoline with Ethanol  (Thousand Barrels per Day)</t>
  </si>
  <si>
    <t>WG1TP_R30_2</t>
  </si>
  <si>
    <t>Weekly Gulf Coast (PADD 3) Refiner and Blender Net Production of Finished Reformulated Motor Gasoline with Ethanol  (Thousand Barrels per Day)</t>
  </si>
  <si>
    <t>WG1TP_R40_2</t>
  </si>
  <si>
    <t>Weekly Rocky Mountain (PADD 4) Refiner and Blender Net Production of Finished Reformulated Motor Gasoline with Ethanol  (Thousand Barrels per Day)</t>
  </si>
  <si>
    <t>WG1TP_R50_2</t>
  </si>
  <si>
    <t>Weekly West Coast (PADD 5) Refiner and Blender Net Production of Finished Reformulated Motor Gasoline with Ethanol  (Thousand Barrels per Day)</t>
  </si>
  <si>
    <t>W_EPM0RO_YPT_NUS_MBBLD</t>
  </si>
  <si>
    <t>Weekly U.S. Refiner and Blender Net Production of Other Finished Reformulated Motor Gasoline  (Thousand Barrels per Day)</t>
  </si>
  <si>
    <t>W_EPM0RO_YPT_R10_MBBLD</t>
  </si>
  <si>
    <t>Weekly East Coast (PADD 1) Refiner and Blender Net Production of Other Finished Reformulated Motor Gasoline  (Thousand Barrels per Day)</t>
  </si>
  <si>
    <t>W_EPM0RO_YPT_R20_MBBLD</t>
  </si>
  <si>
    <t>Weekly Midwest (PADD 2) Refiner and Blender Net Production of Other Finished Reformulated Motor Gasoline  (Thousand Barrels per Day)</t>
  </si>
  <si>
    <t>W_EPM0RO_YPT_R30_MBBLD</t>
  </si>
  <si>
    <t>Weekly Gulf Coast (PADD 3) Refiner and Blender Net Production of Other Finished Reformulated Motor Gasoline  (Thousand Barrels per Day)</t>
  </si>
  <si>
    <t>W_EPM0RO_YPT_R40_MBBLD</t>
  </si>
  <si>
    <t>Weekly Rocky Mountain (PADD 4) Refiner and Blender Net Production of Other Finished Reformulated Motor Gasoline  (Thousand Barrels per Day)</t>
  </si>
  <si>
    <t>W_EPM0RO_YPT_R50_MBBLD</t>
  </si>
  <si>
    <t>Weekly West Coast (PADD 5)  Refiner and Blender Net Production of Other Finished Reformulated Motor Gasoline  (Thousand Barrels per Day)</t>
  </si>
  <si>
    <t>WG4TP_NUS_2</t>
  </si>
  <si>
    <t>Weekly U.S. Refiner and Blender Net Production of Conventional Motor Gasoline  (Thousand Barrels per Day)</t>
  </si>
  <si>
    <t>WG4TP_R10_2</t>
  </si>
  <si>
    <t>Weekly East Coast (PADD 1) Refiner and Blender Net Production of Conventional Motor Gasoline  (Thousand Barrels per Day)</t>
  </si>
  <si>
    <t>WG4TP_R20_2</t>
  </si>
  <si>
    <t>Weekly Midwest (PADD 2) Refiner and Blender Net Production of Conventional Motor Gasoline  (Thousand Barrels per Day)</t>
  </si>
  <si>
    <t>WG4TP_R30_2</t>
  </si>
  <si>
    <t>Weekly Gulf Coast (PADD 3) Refiner and Blender Net Production of Conventional Motor Gasoline  (Thousand Barrels per Day)</t>
  </si>
  <si>
    <t>WG4TP_R40_2</t>
  </si>
  <si>
    <t>Weekly Rocky Mountain (PADD 4) Refiner and Blender Net Production of Conventional Motor Gasoline  (Thousand Barrels per Day)</t>
  </si>
  <si>
    <t>WG4TP_R50_2</t>
  </si>
  <si>
    <t>Weekly West Coast (PADD 5) Refiner and Blender Net Production of Conventional Motor Gasoline  (Thousand Barrels per Day)</t>
  </si>
  <si>
    <t>WG5TP_NUS_2</t>
  </si>
  <si>
    <t>Weekly U.S. Refiner and Blender Net Production of Finished Conventional Motor Gasoline with Ethanol  (Thousand Barrels per Day)</t>
  </si>
  <si>
    <t>WG5TP_R10_2</t>
  </si>
  <si>
    <t>Weekly East Coast (PADD 1) Refiner and Blender Net Production of Finished Conventional Motor Gasoline with Ethanol  (Thousand Barrels per Day)</t>
  </si>
  <si>
    <t>WG5TP_R20_2</t>
  </si>
  <si>
    <t>Weekly Midwest (PADD 2) Refiner and Blender Net Production of Finished Conventional Motor Gasoline with Ethanol  (Thousand Barrels per Day)</t>
  </si>
  <si>
    <t>WG5TP_R30_2</t>
  </si>
  <si>
    <t>Weekly Gulf Coast (PADD 3) Refiner and Blender Net Production of Finished Conventional Motor Gasoline with Ethanol  (Thousand Barrels per Day)</t>
  </si>
  <si>
    <t>WG5TP_R40_2</t>
  </si>
  <si>
    <t>Weekly Rocky Mountain (PADD 4) Refiner and Blender Net Production of Finished Conventional Motor Gasoline with Ethanol  (Thousand Barrels per Day)</t>
  </si>
  <si>
    <t>WG5TP_R50_2</t>
  </si>
  <si>
    <t>Weekly West Coast (PADD 5) Refiner and Blender Net Production of Finished Conventional Motor Gasoline with Ethanol  (Thousand Barrels per Day)</t>
  </si>
  <si>
    <t>W_EPM0CAL55_YPT_NUS_MBBLD</t>
  </si>
  <si>
    <t>Weekly U.S. Refiner and Blender Net Production of Finished Conventional Motor Gasoline, Ed 55 and Lower  (Thousand Barrels per Day)</t>
  </si>
  <si>
    <t>W_EPM0CAL55_YPT_R10_MBBLD</t>
  </si>
  <si>
    <t>Weekly East Coast (PADD 1) Refiner and Blender Net Production of Finished Conventional Motor Gasoline, Ed 55 and Lower  (Thousand Barrels per Day)</t>
  </si>
  <si>
    <t>W_EPM0CAL55_YPT_R20_MBBLD</t>
  </si>
  <si>
    <t>Weekly Midwest (PADD 2) Refiner and Blender Net Production of Finished Conventional Motor Gasoline, Ed 55 and Lower  (Thousand Barrels per Day)</t>
  </si>
  <si>
    <t>W_EPM0CAL55_YPT_R30_MBBLD</t>
  </si>
  <si>
    <t>Weekly Gulf Coast (PADD 3) Refiner and Blender Net Production of Finished Conventional Motor Gasoline, Ed 55 and Lower  (Thousand Barrels per Day)</t>
  </si>
  <si>
    <t>W_EPM0CAL55_YPT_R40_MBBLD</t>
  </si>
  <si>
    <t>Weekly Rocky Mountain (PADD 4) Refiner and Blender Net Production of Finished Conventional Motor Gasoline, Ed 55 and Lower  (Thousand Barrels per Day)</t>
  </si>
  <si>
    <t>W_EPM0CAL55_YPT_R50_MBBLD</t>
  </si>
  <si>
    <t>Weekly West Coast (PADD 5)  Refiner and Blender Net Production of Finished Conventional Motor Gasoline, Ed 55 and Lower  (Thousand Barrels per Day)</t>
  </si>
  <si>
    <t>W_EPM0CAG55_YPT_NUS_MBBLD</t>
  </si>
  <si>
    <t>Weekly U.S. Refiner and Blender Net Production of Finished Conventional Motor Gasoline, Greater than Ed 55  (Thousand Barrels per Day)</t>
  </si>
  <si>
    <t>W_EPM0CAG55_YPT_R10_MBBLD</t>
  </si>
  <si>
    <t>Weekly East Coast (PADD 1) Refiner and Blender Net Production of Finished Conventional Motor Gasoline, Greater than Ed 55  (Thousand Barrels per Day)</t>
  </si>
  <si>
    <t>W_EPM0CAG55_YPT_R20_MBBLD</t>
  </si>
  <si>
    <t>Weekly Midwest (PADD 2) Refiner and Blender Net Production of Finished Conventional Motor Gasoline, Greater than Ed 55  (Thousand Barrels per Day)</t>
  </si>
  <si>
    <t>W_EPM0CAG55_YPT_R30_MBBLD</t>
  </si>
  <si>
    <t>Weekly Gulf Coast (PADD 3) Refiner and Blender Net Production of Finished Conventional Motor Gasoline, Greater than Ed 55  (Thousand Barrels per Day)</t>
  </si>
  <si>
    <t>W_EPM0CAG55_YPT_R40_MBBLD</t>
  </si>
  <si>
    <t>Weekly Rocky Mountain (PADD 4) Refiner and Blender Net Production of Finished Conventional Motor Gasoline, Greater than Ed 55  (Thousand Barrels per Day)</t>
  </si>
  <si>
    <t>W_EPM0CAG55_YPT_R50_MBBLD</t>
  </si>
  <si>
    <t>Weekly West Coast (PADD 5)  Refiner and Blender Net Production of Finished Conventional Motor Gasoline, Greater than Ed 55  (Thousand Barrels per Day)</t>
  </si>
  <si>
    <t>WG6TP_NUS_2</t>
  </si>
  <si>
    <t>Weekly U.S. Refiner and Blender Net Production of Other Finished Conventional Motor Gasoline  (Thousand Barrels per Day)</t>
  </si>
  <si>
    <t>WG6TP_R10_2</t>
  </si>
  <si>
    <t>Weekly East Coast (PADD 1) Refiner and Blender Net Production of Other Finished Conventional Motor Gasoline  (Thousand Barrels per Day)</t>
  </si>
  <si>
    <t>WG6TP_R20_2</t>
  </si>
  <si>
    <t>Weekly Midwest (PADD 2) Refiner and Blender Net Production of Other Finished Conventional Motor Gasoline  (Thousand Barrels per Day)</t>
  </si>
  <si>
    <t>WG6TP_R30_2</t>
  </si>
  <si>
    <t>Weekly Gulf Coast (PADD 3) Refiner and Blender Net Production of Other Finished Conventional Motor Gasoline  (Thousand Barrels per Day)</t>
  </si>
  <si>
    <t>WG6TP_R40_2</t>
  </si>
  <si>
    <t>Weekly Rocky Mountain (PADD 4) Refiner and Blender Net Production of Other Finished Conventional Motor Gasoline  (Thousand Barrels per Day)</t>
  </si>
  <si>
    <t>WG6TP_R50_2</t>
  </si>
  <si>
    <t>Weekly West Coast (PADD 5) Refiner and Blender Net Production of Other Finished Conventional Motor Gasoline  (Thousand Barrels per Day)</t>
  </si>
  <si>
    <t>Weekly U.S. Refiner and Blender Net Production of Kerosene-Type Jet Fuel  (Thousand Barrels per Day)</t>
  </si>
  <si>
    <t>Weekly East Coast (PADD 1) Refiner and Blender Net Production of Kerosene-Type Jet Fuel  (Thousand Barrels per Day)</t>
  </si>
  <si>
    <t>Weekly Midwest (PADD 2) Refiner and Blender Net Production of Kerosene-Type Jet Fuel  (Thousand Barrels per Day)</t>
  </si>
  <si>
    <t>Weekly Gulf Coast (PADD 3) Refiner and Blender Net Production of Kerosene-Type Jet Fuel  (Thousand Barrels per Day)</t>
  </si>
  <si>
    <t>Weekly Rocky Mountain (PADD 4) Refiner and Blender Net Production of Kerosene-Type Jet Fuel  (Thousand Barrels per Day)</t>
  </si>
  <si>
    <t>Weekly West Coast (PADD 5) Refiner and Blender Net Production of Kerosene-Type Jet Fuel  (Thousand Barrels per Day)</t>
  </si>
  <si>
    <t>WKCRPUS2</t>
  </si>
  <si>
    <t>Weekly U.S.  Refiner and Blender Net Production of Commercial Kerosene-Type Jet Fuel  (Thousand Barrels per Day)</t>
  </si>
  <si>
    <t>WKCRPP12</t>
  </si>
  <si>
    <t>Weekly East Coast (PADD 1)  Refiner and Blender Net Production of Commercial Kerosene-Type Jet Fuel  (Thousand Barrels per Day)</t>
  </si>
  <si>
    <t>WKCRPP22</t>
  </si>
  <si>
    <t>Weekly Midwest (PADD 2)  Refiner and Blender Net Production of Commercial Kerosene-Type Jet Fuel  (Thousand Barrels per Day)</t>
  </si>
  <si>
    <t>WKCRPP32</t>
  </si>
  <si>
    <t>Weekly Gulf Coast (PADD 3)  Refiner and Blender Net Production of Commercial Kerosene-Type Jet Fuel  (Thousand Barrels per Day)</t>
  </si>
  <si>
    <t>WKCRPP42</t>
  </si>
  <si>
    <t>Weekly Rocky Mountain (PADD 4)  Refiner and Blender Net Production of Commercial Kerosene-Type Jet Fuel  (Thousand Barrels per Day)</t>
  </si>
  <si>
    <t>WKCRPP52</t>
  </si>
  <si>
    <t>Weekly West Coast (PADD 5)  Refiner and Blender Net Production of Commercial Kerosene-Type Jet Fuel  (Thousand Barrels per Day)</t>
  </si>
  <si>
    <t>WKMRPUS2</t>
  </si>
  <si>
    <t>Weekly U.S.  Refiner and Blender Net Production of Military Kerosene-Type Jet Fuel  (Thousand Barrels per Day)</t>
  </si>
  <si>
    <t>WKMRPP12</t>
  </si>
  <si>
    <t>Weekly East Coast (PADD 1)  Refiner and Blender Net Production of Military Kerosene-Type Jet Fuel  (Thousand Barrels per Day)</t>
  </si>
  <si>
    <t>WKMRPP22</t>
  </si>
  <si>
    <t>Weekly Midwest (PADD 2)  Refiner and Blender Net Production of Military Kerosene-Type Jet Fuel  (Thousand Barrels per Day)</t>
  </si>
  <si>
    <t>WKMRPP32</t>
  </si>
  <si>
    <t>Weekly Gulf Coast (PADD 3)  Refiner and Blender Net Production of Military Kerosene-Type Jet Fuel  (Thousand Barrels per Day)</t>
  </si>
  <si>
    <t>WKMRPP42</t>
  </si>
  <si>
    <t>Weekly Rocky Mountain (PADD 4)  Refiner and Blender Net Production of Military Kerosene-Type Jet Fuel  (Thousand Barrels per Day)</t>
  </si>
  <si>
    <t>WKMRPP52</t>
  </si>
  <si>
    <t>Weekly West Coast (PADD 5)  Refiner and Blender Net Production of Military Kerosene-Type Jet Fuel  (Thousand Barrels per Day)</t>
  </si>
  <si>
    <t>Weekly U.S. Refiner and Blender Net Production of Distillate Fuel Oil  (Thousand Barrels per Day)</t>
  </si>
  <si>
    <t>Weekly East Coast (PADD 1) Refiner and Blender Net Production of Distillate Fuel Oil  (Thousand Barrels per Day)</t>
  </si>
  <si>
    <t>Weekly Midwest (PADD 2) Refiner and Blender Net Production of Distillate Fuel Oil  (Thousand Barrels per Day)</t>
  </si>
  <si>
    <t>Weekly Gulf Coast (PADD 3) Refiner and Blender Net Production of Distillate Fuel Oil  (Thousand Barrels per Day)</t>
  </si>
  <si>
    <t>Weekly Rocky Mountain (PADD 4) Refiner and Blender Net Production of Distillate Fuel Oil  (Thousand Barrels per Day)</t>
  </si>
  <si>
    <t>Weekly West Coast (PADD 5) Refiner and Blender Net Production of Distillate Fuel Oil  (Thousand Barrels per Day)</t>
  </si>
  <si>
    <t>WD0TP_NUS_2</t>
  </si>
  <si>
    <t>Weekly U.S. Refiner and Blender Net Production of Distillate Fuel Oil, 0 to 15 ppm Sulfur  (Thousand Barrels per Day)</t>
  </si>
  <si>
    <t>WD0TP_R10_2</t>
  </si>
  <si>
    <t>Weekly East Coast (PADD 1) Refiner and Blender Net Production of Distillate Fuel Oil, 0 to 15 ppm Sulfur  (Thousand Barrels per Day)</t>
  </si>
  <si>
    <t>WD0TP_R20_2</t>
  </si>
  <si>
    <t>Weekly Midwest (PADD 2) Refiner and Blender Net Production of Distillate Fuel Oil, 0 to 15 ppm Sulfur  (Thousand Barrels per Day)</t>
  </si>
  <si>
    <t>WD0TP_R30_2</t>
  </si>
  <si>
    <t>Weekly Gulf Coast (PADD 3) Refiner and Blender Net Production of Distillate Fuel Oil, 0 to 15 ppm Sulfur  (Thousand Barrels per Day)</t>
  </si>
  <si>
    <t>WD0TP_R40_2</t>
  </si>
  <si>
    <t>Weekly Rocky Mountain (PADD 4) Refiner and Blender Net Production of Distillate Fuel Oil, 0 to 15 ppm Sulfur  (Thousand Barrels per Day)</t>
  </si>
  <si>
    <t>WD0TP_R50_2</t>
  </si>
  <si>
    <t>Weekly West Coast (PADD 5) Refiner and Blender Net Production of Distillate Fuel Oil, 0 to 15 ppm Sulfur  (Thousand Barrels per Day)</t>
  </si>
  <si>
    <t>WD1TP_NUS_2</t>
  </si>
  <si>
    <t>Weekly U.S. Production of Distillate Fuel Oil, Greater than 15 to 500 ppm Sulfur  (Thousand Barrels per Day)</t>
  </si>
  <si>
    <t>WD1TP_R10_2</t>
  </si>
  <si>
    <t>Weekly East Coast (PADD 1) Refiner and Blender Net Production of  Distillate Fuel Oil, Greater than 15 to 500 ppm Sulfur  (Thousand Barrels per Day)</t>
  </si>
  <si>
    <t>WD1TP_R20_2</t>
  </si>
  <si>
    <t>Weekly Midwest (PADD 2)Refiner and Blender Net Production of Distillate Fuel Oil, Greater than 15 to 500 ppm Sulfur  (Thousand Barrels per Day)</t>
  </si>
  <si>
    <t>WD1TP_R30_2</t>
  </si>
  <si>
    <t>Weekly Gulf Coast (PADD 3) Refiner and Blender Net Production of Distillate Fuel Oil, Greater than 15 to 500 ppm Sulfur  (Thousand Barrels per Day)</t>
  </si>
  <si>
    <t>WD1TP_R40_2</t>
  </si>
  <si>
    <t>Weekly Rocky Mountain (PADD 4) Refiner and Blender Net Production of Distillate Fuel Oil, Greater than 15 to 500 ppm Sulfur  (Thousand Barrels per Day)</t>
  </si>
  <si>
    <t>WD1TP_R50_2</t>
  </si>
  <si>
    <t>Weekly West Coast (PADD 5) Refiner and Blender Net Production of Distillate Fuel Oil, Greater than 15 to 500 ppm Sulfur  (Thousand Barrels per Day)</t>
  </si>
  <si>
    <t>WDGRPUS2</t>
  </si>
  <si>
    <t>Weekly U.S.  Refiner and Blender Net Production of Distillate Fuel Oil Greater than 500 ppm Sulfur  (Thousand Barrels per Day)</t>
  </si>
  <si>
    <t>WDGRPP12</t>
  </si>
  <si>
    <t>Weekly East Coast (PADD 1)  Refiner and Blender Net Production of Distillate Fuel Oil Greater than 500 ppm Sulfur  (Thousand Barrels per Day)</t>
  </si>
  <si>
    <t>WDGRPP22</t>
  </si>
  <si>
    <t>Weekly Midwest (PADD 2)  Refiner and Blender Net Production of Distillate Fuel Oil Greater than 500 ppm Sulfur  (Thousand Barrels per Day)</t>
  </si>
  <si>
    <t>WDGRPP32</t>
  </si>
  <si>
    <t>Weekly Gulf Coast (PADD 3)  Refiner and Blender Net Production of Distillate Fuel Oil Greater than 500 ppm Sulfur  (Thousand Barrels per Day)</t>
  </si>
  <si>
    <t>WDGRPP42</t>
  </si>
  <si>
    <t>Weekly Rocky Mountain (PADD 4)  Refiner and Blender Net Production of Distillate Fuel Oil Greater than 500 ppm Sulfur  (Thousand Barrels per Day)</t>
  </si>
  <si>
    <t>WDGRPP52</t>
  </si>
  <si>
    <t>Weekly West Coast (PADD 5)  Refiner and Blender Net Production of Distillate Fuel Oil Greater than 500 ppm Sulfur  (Thousand Barrels per Day)</t>
  </si>
  <si>
    <t>Weekly U.S. Refiner and Blender Net Production of Residual Fuel Oil  (Thousand Barrels per Day)</t>
  </si>
  <si>
    <t>Weekly East Coast (PADD 1) Refiner and Blender Net Production of Residual Fuel Oil  (Thousand Barrels per Day)</t>
  </si>
  <si>
    <t>Weekly Midwest (PADD 2) Refiner and Blender Net Production of Residual Fuel Oil  (Thousand Barrels per Day)</t>
  </si>
  <si>
    <t>Weekly Gulf Coast (PADD 3) Refiner and Blender Net Production of Residual Fuel Oil  (Thousand Barrels per Day)</t>
  </si>
  <si>
    <t>Weekly Rocky Mountain (PADD 4) Refiner and Blender Net Production of Residual Fuel Oil  (Thousand Barrels per Day)</t>
  </si>
  <si>
    <t>Weekly West Coast (PADD 5) Refiner and Blender Net Production of Residual Fuel Oil  (Thousand Barrels per Day)</t>
  </si>
  <si>
    <t>Weekly U.S. Refiner, Blender, and Gas Plant Net Production of Propane and Propylene  (Thousand Barrels per Day)</t>
  </si>
  <si>
    <t>Weekly East Coast (PADD 1) Refiner, Blender, and Gas Plant Net Production of Propane and Propylene  (Thousand Barrels per Day)</t>
  </si>
  <si>
    <t>Weekly Midwest (PADD 2) Refiner, Blender, and Gas Plant Net Production of Propane and Propylene  (Thousand Barrels per Day)</t>
  </si>
  <si>
    <t>Weekly Gulf Coast (PADD 3) Refiner, Blender, and Gas Plant Net Production of Propane and Propylene  (Thousand Barrels per Day)</t>
  </si>
  <si>
    <t>Weekly Rocky Mountain (PADD 4) and West Coast (PADD 5) Refiner, Blender, and Gas Plant Net Production of Propane and Propylene  (Thousand Barrels per Day)</t>
  </si>
  <si>
    <t>W_EPOOXE_YOP_NUS_MBBLD</t>
  </si>
  <si>
    <t>Weekly U.S. Oxygenate Plant Production of Fuel Ethanol  (Thousand Barrels per Day)</t>
  </si>
  <si>
    <t>W_EPOOXE_YOP_R10_MBBLD</t>
  </si>
  <si>
    <t>Weekly East Coast (PADD 1) Oxygenate Plant Production of Fuel Ethanol  (Thousand Barrels per Day)</t>
  </si>
  <si>
    <t>W_EPOOXE_YOP_R20_MBBLD</t>
  </si>
  <si>
    <t>Weekly Midwest (PADD 2) Oxygenate Plant Production of Fuel Ethanol  (Thousand Barrels per Day)</t>
  </si>
  <si>
    <t>W_EPOOXE_YOP_R30_MBBLD</t>
  </si>
  <si>
    <t>Weekly Gulf Coast (PADD 3) Oxygenate Plant Production of Fuel Ethanol  (Thousand Barrels per Day)</t>
  </si>
  <si>
    <t>W_EPOOXE_YOP_R40_MBBLD</t>
  </si>
  <si>
    <t>Weekly Rocky Mountain (PADD 4) Oxygenate Plant Production of Fuel Ethanol  (Thousand Barrels per Day)</t>
  </si>
  <si>
    <t>W_EPOOXE_YOP_R50_MBBLD</t>
  </si>
  <si>
    <t>Weekly West Coast (PADD 5) Oxygenate Plant Production of Fuel Ethanol  (Thousand Barrels per Day)</t>
  </si>
  <si>
    <t>Weekly U.S. Ending Stocks of Crude Oil  (Thousand Barrels)</t>
  </si>
  <si>
    <t>Weekly U.S. Ending Stocks excluding SPR of Crude Oil  (Thousand Barrels)</t>
  </si>
  <si>
    <t>Weekly East Coast (PADD 1) Ending Stocks excluding SPR of Crude Oil  (Thousand Barrels)</t>
  </si>
  <si>
    <t>Weekly Midwest (PADD 2) Ending Stocks excluding SPR of Crude Oil  (Thousand Barrels)</t>
  </si>
  <si>
    <t>Weekly Cushing, OK Ending Stocks excluding SPR of Crude Oil  (Thousand Barrels)</t>
  </si>
  <si>
    <t>Weekly Gulf Coast (PADD 3) Ending Stocks excluding SPR of Crude Oil  (Thousand Barrels)</t>
  </si>
  <si>
    <t>Weekly Rocky Mountain (PADD 4) Ending Stocks excluding SPR of Crude Oil  (Thousand Barrels)</t>
  </si>
  <si>
    <t>Weekly West Coast (PADD 5) Ending Stocks excluding SPR of Crude Oil  (Thousand Barrels)</t>
  </si>
  <si>
    <t>Weekly U.S. Crude Oil Stocks in Transit (on Ships) from Alaska  (Thousand Barrels)</t>
  </si>
  <si>
    <t>Weekly U.S. Ending Stocks of Crude Oil in SPR  (Thousand Barrels)</t>
  </si>
  <si>
    <t>Weekly U.S. Ending Stocks of Total Gasoline  (Thousand Barrels)</t>
  </si>
  <si>
    <t>Weekly East Coast (PADD 1) Ending Stocks of Total Gasoline  (Thousand Barrels)</t>
  </si>
  <si>
    <t>Weekly Midwest (PADD 2) Ending Stocks of Total Gasoline  (Thousand Barrels)</t>
  </si>
  <si>
    <t>Weekly Gulf Coast (PADD 3) Ending Stocks of Total Gasoline  (Thousand Barrels)</t>
  </si>
  <si>
    <t>Weekly Rocky Mountain (PADD 4) Ending Stocks of Total Gasoline  (Thousand Barrels)</t>
  </si>
  <si>
    <t>Weekly West Coast (PADD 5) Ending Stocks of Total Gasoline  (Thousand Barrels)</t>
  </si>
  <si>
    <t>WGFSTUS1</t>
  </si>
  <si>
    <t>Weekly U.S. Ending Stocks of Finished Motor Gasoline  (Thousand Barrels)</t>
  </si>
  <si>
    <t>WGRSTUS1</t>
  </si>
  <si>
    <t>Weekly U.S. Ending Stocks of Reformulated Motor Gasoline  (Thousand Barrels)</t>
  </si>
  <si>
    <t>WGRSTP11</t>
  </si>
  <si>
    <t>Weekly East Coast (PADD 1) Ending Stocks of Reformulated Motor Gasoline  (Thousand Barrels)</t>
  </si>
  <si>
    <t>WGRSTP21</t>
  </si>
  <si>
    <t>Weekly Midwest (PADD 2) Ending Stocks of Reformulated Motor Gasoline  (Thousand Barrels)</t>
  </si>
  <si>
    <t>WGRSTP31</t>
  </si>
  <si>
    <t>Weekly Gulf Coast (PADD 3) Ending Stocks of Reformulated Motor Gasoline  (Thousand Barrels)</t>
  </si>
  <si>
    <t>WGRSTP41</t>
  </si>
  <si>
    <t>Weekly Rocky Mountain (PADD 4) Ending Stocks of Reformulated Motor Gasoline  (Thousand Barrels)</t>
  </si>
  <si>
    <t>WGRSTP51</t>
  </si>
  <si>
    <t>Weekly West Coast (PADD 5) Ending Stocks of Reformulated Motor Gasoline  (Thousand Barrels)</t>
  </si>
  <si>
    <t>WG1ST_NUS_1</t>
  </si>
  <si>
    <t>Weekly U.S. Ending Stocks of Reformulated Motor Gasoline with Fuel ALcohol  (Thousand Barrels)</t>
  </si>
  <si>
    <t>WG1ST_R10_1</t>
  </si>
  <si>
    <t>Weekly East Coast (PADD 1) Ending Stocks of Reformulated Motor Gasoline with Fuel ALcohol  (Thousand Barrels)</t>
  </si>
  <si>
    <t>WG1ST_R20_1</t>
  </si>
  <si>
    <t>Weekly Midwest (PADD 2) Ending Stocks of Reformulated Motor Gasoline with Fuel ALcohol  (Thousand Barrels)</t>
  </si>
  <si>
    <t>WG1ST_R30_1</t>
  </si>
  <si>
    <t>Weekly Gulf Coast (PADD 3) Ending Stocks of Reformulated Motor Gasoline with Fuel ALcohol  (Thousand Barrels)</t>
  </si>
  <si>
    <t>WG1ST_R40_1</t>
  </si>
  <si>
    <t>Weekly Rocky Mountain (PADD 4) Ending Stocks of Reformulated Motor Gasoline with Fuel ALcohol  (Thousand Barrels)</t>
  </si>
  <si>
    <t>WG1ST_R50_1</t>
  </si>
  <si>
    <t>Weekly West Coast (PADD 5) Ending Stocks of Reformulated Motor Gasoline with Fuel ALcohol  (Thousand Barrels)</t>
  </si>
  <si>
    <t>WG3ST_NUS_1</t>
  </si>
  <si>
    <t>Weekly U.S. Ending Stocks of Reformulated Motor Gasoline, Non-Oxygentated  (Thousand Barrels)</t>
  </si>
  <si>
    <t>WG3ST_R10_1</t>
  </si>
  <si>
    <t>Weekly East Coast (PADD 1) Ending Stocks of Reformulated Motor Gasoline, Non-Oxygentated  (Thousand Barrels)</t>
  </si>
  <si>
    <t>WG3ST_R20_1</t>
  </si>
  <si>
    <t>Weekly Midwest (PADD 2) Ending Stocks of Reformulated Motor Gasoline, Non-Oxygentated  (Thousand Barrels)</t>
  </si>
  <si>
    <t>WG3ST_R30_1</t>
  </si>
  <si>
    <t>Weekly Gulf Coast (PADD 3) Ending Stocks of Reformulated Motor Gasoline, Non-Oxygentated  (Thousand Barrels)</t>
  </si>
  <si>
    <t>WG3ST_R40_1</t>
  </si>
  <si>
    <t>Weekly Rocky Mountain (PADD 4) Reformulated Gasoline, Non-Oxygenated Ending Stocks  (Thousand Barrels)</t>
  </si>
  <si>
    <t>WG3ST_R50_1</t>
  </si>
  <si>
    <t>Weekly West Coast (PADD 5) Ending Stocks of Reformulated Motor Gasoline, Non-Oxygentated  (Thousand Barrels)</t>
  </si>
  <si>
    <t>WG4ST_NUS_1</t>
  </si>
  <si>
    <t>Weekly U.S. Ending Stocks of Conventional Motor Gasoline  (Thousand Barrels)</t>
  </si>
  <si>
    <t>WG4ST_R10_1</t>
  </si>
  <si>
    <t>Weekly East Coast (PADD 1) Ending Stocks of Conventional Motor Gasoline  (Thousand Barrels)</t>
  </si>
  <si>
    <t>WG4ST_R20_1</t>
  </si>
  <si>
    <t>Weekly Midwest (PADD 2) Ending Stocks of Conventional Motor Gasoline  (Thousand Barrels)</t>
  </si>
  <si>
    <t>WG4ST_R30_1</t>
  </si>
  <si>
    <t>Weekly Gulf Coast (PADD 3) Ending Stocks of Conventional Motor Gasoline  (Thousand Barrels)</t>
  </si>
  <si>
    <t>WG4ST_R40_1</t>
  </si>
  <si>
    <t>Weekly Rocky Mountain (PADD 4) Ending Stocks of Conventional Motor Gasoline  (Thousand Barrels)</t>
  </si>
  <si>
    <t>WG4ST_R50_1</t>
  </si>
  <si>
    <t>Weekly West Coast (PADD 5) Ending Stocks of Conventional Motor Gasoline  (Thousand Barrels)</t>
  </si>
  <si>
    <t>WG5ST_NUS_1</t>
  </si>
  <si>
    <t>Weekly U.S. Ending Stocks of Conventional Motor Gasoline with Fuel Ethanol  (Thousand Barrels)</t>
  </si>
  <si>
    <t>WG5ST_R10_1</t>
  </si>
  <si>
    <t>Weekly East Coast (PADD 1) Ending Stocks of Conventional Motor Gasoline with Fuel Ethanol  (Thousand Barrels)</t>
  </si>
  <si>
    <t>WG5ST_R20_1</t>
  </si>
  <si>
    <t>Weekly Midwest (PADD 2) Ending Stocks of Conventional Motor Gasoline with Fuel Ethanol  (Thousand Barrels)</t>
  </si>
  <si>
    <t>WG5ST_R30_1</t>
  </si>
  <si>
    <t>Weekly Gulf Coast (PADD 3) Ending Stocks of Conventional Motor Gasoline with Fuel Ethanol  (Thousand Barrels)</t>
  </si>
  <si>
    <t>WG5ST_R40_1</t>
  </si>
  <si>
    <t>Weekly Rocky Mountain (PADD 4) Ending Stocks of Conventional Motor Gasoline with Fuel Ethanol  (Thousand Barrels)</t>
  </si>
  <si>
    <t>WG5ST_R50_1</t>
  </si>
  <si>
    <t>Weekly West Coast (PADD 5) Ending Stocks of Conventional Motor Gasoline with Fuel Ethanol  (Thousand Barrels)</t>
  </si>
  <si>
    <t>W_EPM0CAL55_SAE_NUS_MBBL</t>
  </si>
  <si>
    <t>Weekly U.S. Ending Stocks of Conventional Motor Gasoline, Ed55 and Lower  (Thousand Barrels)</t>
  </si>
  <si>
    <t>W_EPM0CAL55_SAE_R10_MBBL</t>
  </si>
  <si>
    <t>Weekly East Coast (PADD 1) Ending Stocks of Conventional Motor Gasoline, Ed55 and Lower  (Thousand Barrels)</t>
  </si>
  <si>
    <t>W_EPM0CAL55_SAE_R20_MBBL</t>
  </si>
  <si>
    <t>Weekly Midwest (PADD 2) Ending Stocks of Conventional Motor Gasoline, Ed55 and Lower  (Thousand Barrels)</t>
  </si>
  <si>
    <t>W_EPM0CAL55_SAE_R30_MBBL</t>
  </si>
  <si>
    <t>Weekly Gulf Coast (PADD 3) Ending Stocks of Conventional Motor Gasoline, Ed55 and Lower  (Thousand Barrels)</t>
  </si>
  <si>
    <t>W_EPM0CAL55_SAE_R40_MBBL</t>
  </si>
  <si>
    <t>Weekly Rocky Mountain (PADD 4) Ending Stocks of Conventional Motor Gasoline, Ed55 and Lower  (Thousand Barrels)</t>
  </si>
  <si>
    <t>W_EPM0CAL55_SAE_R50_MBBL</t>
  </si>
  <si>
    <t>Weekly West Coast (PADD 5)  Ending Stocks of Conventional Motor Gasoline, Ed55 and Lower  (Thousand Barrels)</t>
  </si>
  <si>
    <t>W_EPM0CAG55_SAE_NUS_MBBL</t>
  </si>
  <si>
    <t>Weekly U.S. Ending Stocks of Conventional Motor Gasoline, Greater than Ed55  (Thousand Barrels)</t>
  </si>
  <si>
    <t>W_EPM0CAG55_SAE_R10_MBBL</t>
  </si>
  <si>
    <t>Weekly East Coast (PADD 1) Ending Stocks of Conventional Motor Gasoline, Greater than Ed55  (Thousand Barrels)</t>
  </si>
  <si>
    <t>W_EPM0CAG55_SAE_R20_MBBL</t>
  </si>
  <si>
    <t>Weekly Midwest (PADD 2) Ending Stocks of Conventional Motor Gasoline, Greater than Ed55  (Thousand Barrels)</t>
  </si>
  <si>
    <t>W_EPM0CAG55_SAE_R30_MBBL</t>
  </si>
  <si>
    <t>Weekly Gulf Coast (PADD 3) Ending Stocks of Conventional Motor Gasoline, Greater than Ed55  (Thousand Barrels)</t>
  </si>
  <si>
    <t>W_EPM0CAG55_SAE_R40_MBBL</t>
  </si>
  <si>
    <t>Weekly Rocky Mountain (PADD 4) Ending Stocks of Conventional Motor Gasoline, Greater than Ed55  (Thousand Barrels)</t>
  </si>
  <si>
    <t>W_EPM0CAG55_SAE_R50_MBBL</t>
  </si>
  <si>
    <t>Weekly West Coast (PADD 5) Ending Stocks of Conventional Motor Gasoline, Greater than Ed55  (Thousand Barrels)</t>
  </si>
  <si>
    <t>WG6ST_NUS_1</t>
  </si>
  <si>
    <t>Weekly U.S. Ending Stocks of Other Conventional Motor Gasoline  (Thousand Barrels)</t>
  </si>
  <si>
    <t>WG6ST_R10_1</t>
  </si>
  <si>
    <t>Weekly East Coast (PADD 1) Ending Stocks of Other Conventional Motor Gasoline  (Thousand Barrels)</t>
  </si>
  <si>
    <t>WG6ST_R20_1</t>
  </si>
  <si>
    <t>Weekly Midwest (PADD 2) Ending Stocks of Other Conventional Motor Gasoline  (Thousand Barrels)</t>
  </si>
  <si>
    <t>WG6ST_R30_1</t>
  </si>
  <si>
    <t>Weekly Gulf Coast (PADD 3) Ending Stocks of Other Conventional Motor Gasoline  (Thousand Barrels)</t>
  </si>
  <si>
    <t>WG6ST_R40_1</t>
  </si>
  <si>
    <t>Weekly Rocky Mountain (PADD 4) Ending Stocks of Other Conventional Motor Gasoline  (Thousand Barrels)</t>
  </si>
  <si>
    <t>WG6ST_R50_1</t>
  </si>
  <si>
    <t>Weekly West Coast (PADD 5) Ending Stocks of Other Conventional Motor Gasoline  (Thousand Barrels)</t>
  </si>
  <si>
    <t>WBCSTUS1</t>
  </si>
  <si>
    <t>Weekly U.S. Ending Stocks of Gasoline Blending Components  (Thousand Barrels)</t>
  </si>
  <si>
    <t>WBCST_R10_1</t>
  </si>
  <si>
    <t>Weekly East Coast (PADD 1) Ending Stocks of Gasoline Blending Components  (Thousand Barrels)</t>
  </si>
  <si>
    <t>WBCST_R20_1</t>
  </si>
  <si>
    <t>Weekly Midwest (PADD 2) Ending Stocks of Gasoline Blending Components  (Thousand Barrels)</t>
  </si>
  <si>
    <t>WBCST_R30_1</t>
  </si>
  <si>
    <t>Weekly Gulf Coast (PADD 3) Ending Stocks of Gasoline Blending Components  (Thousand Barrels)</t>
  </si>
  <si>
    <t>WBCST_R40_1</t>
  </si>
  <si>
    <t>Weekly Rocky Mountain (PADD 4) Ending Stocks of Gasoline Blending Components  (Thousand Barrels)</t>
  </si>
  <si>
    <t>WBCST_R50_1</t>
  </si>
  <si>
    <t>Weekly West Coast (PADD 5) Ending Stocks of Gasoline Blending Components  (Thousand Barrels)</t>
  </si>
  <si>
    <t>W_EPOBGRR_SAE_NUS_MBBL</t>
  </si>
  <si>
    <t>Weekly U.S. Ending Stocks of Motor Gasoline Blending Components, RBOB  (Thousand Barrels)</t>
  </si>
  <si>
    <t>W_EPOBGRR_SAE_R10_MBBL</t>
  </si>
  <si>
    <t>Weekly East Coast (PADD 1) Ending Stocks of Motor Gasoline Blending Components, RBOB  (Thousand Barrels)</t>
  </si>
  <si>
    <t>W_EPOBGRR_SAE_R20_MBBL</t>
  </si>
  <si>
    <t>Weekly Midwest (PADD 2) Ending Stocks of Motor Gasoline Blending Components, RBOB  (Thousand Barrels)</t>
  </si>
  <si>
    <t>W_EPOBGRR_SAE_R30_MBBL</t>
  </si>
  <si>
    <t>Weekly Gulf Coast (PADD 3) Ending Stocks of Motor Gasoline Blending Components, RBOB  (Thousand Barrels)</t>
  </si>
  <si>
    <t>W_EPOBGRR_SAE_R40_MBBL</t>
  </si>
  <si>
    <t>Weekly Rocky Mountain (PADD 4) Ending Stocks of Motor Gasoline Blending Components, RBOB  (Thousand Barrels)</t>
  </si>
  <si>
    <t>W_EPOBGRR_SAE_R50_MBBL</t>
  </si>
  <si>
    <t>Weekly West Coast (PADD 5) Ending Stocks of Motor Gasoline Blending Components, RBOB  (Thousand Barrels)</t>
  </si>
  <si>
    <t>WO6ST_NUS_1</t>
  </si>
  <si>
    <t>Weekly U.S. Ending Stocks of Conventional CBOB Gasoline Blending Components  (Thousand Barrels)</t>
  </si>
  <si>
    <t>WO6ST_R10_1</t>
  </si>
  <si>
    <t>Weekly East Coast (PADD 1) Ending Stocks of Conventional CBOB Gasoline Blending Components  (Thousand Barrels)</t>
  </si>
  <si>
    <t>WO6ST_R20_1</t>
  </si>
  <si>
    <t>Weekly Midwest (PADD 2) Ending Stocks of Conventional CBOB Gasoline Blending Components  (Thousand Barrels)</t>
  </si>
  <si>
    <t>WO6ST_R30_1</t>
  </si>
  <si>
    <t>Weekly Gulf Coast (PADD 3) Ending Stocks of Conventional CBOB Gasoline Blending Components  (Thousand Barrels)</t>
  </si>
  <si>
    <t>WO6ST_R40_1</t>
  </si>
  <si>
    <t>Weekly Rocky Mountain (PADD 4) Ending Stocks of Conventional CBOB Gasoline Blending Components  (Thousand Barrels)</t>
  </si>
  <si>
    <t>WO6ST_R50_1</t>
  </si>
  <si>
    <t>Weekly West Coast (PADD 5) Ending Stocks of Conventional CBOB Gasoline Blending Components  (Thousand Barrels)</t>
  </si>
  <si>
    <t>WO7ST_NUS_1</t>
  </si>
  <si>
    <t>Weekly U.S. Ending Stocks of Conventional GTAB Gasoline Blending Components  (Thousand Barrels)</t>
  </si>
  <si>
    <t>WO7ST_R10_1</t>
  </si>
  <si>
    <t>Weekly East Coast (PADD 1) Ending Stocks of Conventional GTAB Gasoline Blending Components  (Thousand Barrels)</t>
  </si>
  <si>
    <t>WO7ST_R20_1</t>
  </si>
  <si>
    <t>Weekly Midwest (PADD 2) Ending Stocks of Conventional GTAB Gasoline Blending Components  (Thousand Barrels)</t>
  </si>
  <si>
    <t>WO7ST_R30_1</t>
  </si>
  <si>
    <t>Weekly Gulf Coast (PADD 3) Ending Stocks of Conventional GTAB Gasoline Blending Components  (Thousand Barrels)</t>
  </si>
  <si>
    <t>WO7ST_R40_1</t>
  </si>
  <si>
    <t>Weekly Rocky Mountain (PADD 4) Ending Stocks of Conventional GTAB Gasoline Blending Components  (Thousand Barrels)</t>
  </si>
  <si>
    <t>WO7ST_R50_1</t>
  </si>
  <si>
    <t>Weekly West Coast (PADD 5) Ending Stocks of Conventional GTAB Gasoline Blending Components  (Thousand Barrels)</t>
  </si>
  <si>
    <t>WO9ST_NUS_1</t>
  </si>
  <si>
    <t>Weekly U.S. Ending Stocks of Conventional Other Gasoline Blending Components  (Thousand Barrels)</t>
  </si>
  <si>
    <t>WO9ST_R10_1</t>
  </si>
  <si>
    <t>Weekly East Coast (PADD 1) Ending Stocks of Conventional Other Gasoline Blending Components  (Thousand Barrels)</t>
  </si>
  <si>
    <t>WO9ST_R20_1</t>
  </si>
  <si>
    <t>Weekly Midwest (PADD 2) Ending Stocks of Conventional Other Gasoline Blending Components  (Thousand Barrels)</t>
  </si>
  <si>
    <t>WO9ST_R30_1</t>
  </si>
  <si>
    <t>Weekly Gulf Coast (PADD 3) Ending Stocks of Conventional Other Gasoline Blending Components  (Thousand Barrels)</t>
  </si>
  <si>
    <t>WO9ST_R40_1</t>
  </si>
  <si>
    <t>Weekly Rocky Mountain (PADD 4) Ending Stocks of Conventional Other Gasoline Blending Components  (Thousand Barrels)</t>
  </si>
  <si>
    <t>WO9ST_R50_1</t>
  </si>
  <si>
    <t>Weekly West Coast (PADD 5) Ending Stocks of Conventional Other Gasoline Blending Components  (Thousand Barrels)</t>
  </si>
  <si>
    <t>W_EPOOXE_SAE_NUS_MBBL</t>
  </si>
  <si>
    <t>Weekly U.S. Ending Stocks of Fuel Ethanol  (Thousand Barrels)</t>
  </si>
  <si>
    <t>W_EPOOXE_SAE_R10_MBBL</t>
  </si>
  <si>
    <t>Weekly East Coast (PADD 1) Ending Stocks of Fuel Ethanol  (Thousand Barrels)</t>
  </si>
  <si>
    <t>W_EPOOXE_SAE_R20_MBBL</t>
  </si>
  <si>
    <t>Weekly Midwest (PADD 2) Ending Stocks of Fuel Ethanol  (Thousand Barrels)</t>
  </si>
  <si>
    <t>W_EPOOXE_SAE_R30_MBBL</t>
  </si>
  <si>
    <t>Weekly Gulf Coast (PADD 3) Ending Stocks of Fuel Ethanol  (Thousand Barrels)</t>
  </si>
  <si>
    <t>W_EPOOXE_SAE_R40_MBBL</t>
  </si>
  <si>
    <t>Weekly Rocky Mountain (PADD 4) Ending Stocks of Fuel Ethanol  (Thousand Barrels)</t>
  </si>
  <si>
    <t>W_EPOOXE_SAE_R50_MBBL</t>
  </si>
  <si>
    <t>Weekly West Coast (PADD 5) Ending Stocks of Fuel Ethanol  (Thousand Barrels)</t>
  </si>
  <si>
    <t>Weekly U.S. Ending Stocks of Kerosene-Type Jet Fuel  (Thousand Barrels)</t>
  </si>
  <si>
    <t>Weekly East Coast (PADD 1) Ending Stocks of Kerosene-Type Jet Fuel  (Thousand Barrels)</t>
  </si>
  <si>
    <t>Weekly Midwest (PADD 2) Ending Stocks of Kerosene-Type Jet Fuel  (Thousand Barrels)</t>
  </si>
  <si>
    <t>Weekly Gulf Coast (PADD 3) Ending Stocks of Kerosene-Type Jet Fuel  (Thousand Barrels)</t>
  </si>
  <si>
    <t>Weekly Rocky Mountain (PADD 4) Ending Stocks of Kerosene-Type Jet Fuel  (Thousand Barrels)</t>
  </si>
  <si>
    <t>Weekly West Coast (PADD 5) Ending Stocks of Kerosene-Type Jet Fuel  (Thousand Barrels)</t>
  </si>
  <si>
    <t>Weekly U.S. Ending Stocks of Distillate Fuel Oil  (Thousand Barrels)</t>
  </si>
  <si>
    <t>Weekly East Coast (PADD 1) Ending Stocks of Distillate Fuel Oil  (Thousand Barrels)</t>
  </si>
  <si>
    <t>WDIST1A1</t>
  </si>
  <si>
    <t>Weekly New England (PADD 1A) Ending Stocks of Distillate Fuel Oil  (Thousand Barrels)</t>
  </si>
  <si>
    <t>WDIST1B1</t>
  </si>
  <si>
    <t>Weekly Central Atlantic (PADD 1B) Ending Stocks of Distillate Fuel Oil  (Thousand Barrels)</t>
  </si>
  <si>
    <t>WDIST1C1</t>
  </si>
  <si>
    <t>Weekly Lower Atlantic (PADD 1C) Ending Stocks of Distillate Fuel Oil  (Thousand Barrels)</t>
  </si>
  <si>
    <t>Weekly Midwest (PADD 2) Ending Stocks of Distillate Fuel Oil  (Thousand Barrels)</t>
  </si>
  <si>
    <t>Weekly Gulf Coast (PADD 3) Ending Stocks of Distillate Fuel Oil  (Thousand Barrels)</t>
  </si>
  <si>
    <t>Weekly Rocky Mountain (PADD 4) Ending Stocks of Distillate Fuel Oil  (Thousand Barrels)</t>
  </si>
  <si>
    <t>Weekly West Coast (PADD 5) Ending Stocks of Distillate Fuel Oil  (Thousand Barrels)</t>
  </si>
  <si>
    <t>WD0ST_NUS_1</t>
  </si>
  <si>
    <t>Weekly U.S. Ending Stocks of Distillate Fuel Oil, 0 to 15 ppm Sulfur  (Thousand Barrels)</t>
  </si>
  <si>
    <t>WD0ST_R10_1</t>
  </si>
  <si>
    <t>Weekly East Coast (PADD 1) Ending Stocks of Distillate Fuel Oil, 0 to 15 ppm Sulfur  (Thousand Barrels)</t>
  </si>
  <si>
    <t>WD0ST_R1X_1</t>
  </si>
  <si>
    <t>Weekly New England (PADD 1A ) Ending Stocks of Distillate Fuel Oil, 0 to 15 ppm Sulfur  (Thousand Barrels)</t>
  </si>
  <si>
    <t>WD0ST_R1Y_1</t>
  </si>
  <si>
    <t>Weekly Central Atlantic (PADD 1B) Ending Stocks of Distillate Fuel Oil, 0 to 15 ppm Sulfur  (Thousand Barrels)</t>
  </si>
  <si>
    <t>WD0ST_R1Z_1</t>
  </si>
  <si>
    <t>Weekly Lower Atlantic (PADD 1C) Ending Stocks of Distillate Fuel Oil, 0 to 15 ppm Sulfur  (Thousand Barrels)</t>
  </si>
  <si>
    <t>WD0ST_R20_1</t>
  </si>
  <si>
    <t>Weekly Midwest (PADD 2) Ending Stocks of Distillate Fuel Oil, 0 to 15 ppm Sulfur  (Thousand Barrels)</t>
  </si>
  <si>
    <t>WD0ST_R30_1</t>
  </si>
  <si>
    <t>Weekly Gulf Coast (PADD 3) Ending Stocks of Distillate Fuel Oil, 0 to 15 ppm Sulfur  (Thousand Barrels)</t>
  </si>
  <si>
    <t>WD0ST_R40_1</t>
  </si>
  <si>
    <t>Weekly Rocky Mountain (PADD 4) Ending Stocks of Distillate Fuel Oil, 0 to 15 ppm Sulfur  (Thousand Barrels)</t>
  </si>
  <si>
    <t>WD0ST_R50_1</t>
  </si>
  <si>
    <t>Weekly West Coast (PADD 5) Ending Stocks of Distillate Fuel Oil, 0 to 15 ppm Sulfur  (Thousand Barrels)</t>
  </si>
  <si>
    <t>WD1ST_NUS_1</t>
  </si>
  <si>
    <t>Weekly U.S. Ending Stocks of Distillate Fuel Oil, Greater than 15 to 500 ppm Sulfur  (Thousand Barrels)</t>
  </si>
  <si>
    <t>WD1ST_R10_1</t>
  </si>
  <si>
    <t>Weekly East Coast (PADD 1) Ending Stocks of Distillate Fuel Oil, Greater than 15 to 500 ppm Sulfur  (Thousand Barrels)</t>
  </si>
  <si>
    <t>WD1ST_R1X_1</t>
  </si>
  <si>
    <t>Weekly New England (PADD 1A ) Ending Stocks of Distillate Fuel Oil, Greater than 15 to 500 ppm Sulfur  (Thousand Barrels)</t>
  </si>
  <si>
    <t>WD1ST_R1Y_1</t>
  </si>
  <si>
    <t>Weekly Central Atlantic (PADD 1B) Ending Stocks of Distillate Fuel Oil, Greater than 15 to 500 ppm Sulfur  (Thousand Barrels)</t>
  </si>
  <si>
    <t>WD1ST_R1Z_1</t>
  </si>
  <si>
    <t>Weekly Lower Atlantic (PADD 1C) Ending Stocks of Distillate Fuel Oil, Greater than 15 to 500 ppm Sulfur  (Thousand Barrels)</t>
  </si>
  <si>
    <t>WD1ST_R20_1</t>
  </si>
  <si>
    <t>Weekly Midwest (PADD 2) Ending Stocks of Distillate Fuel Oil, Greater than 15 to 500 ppm Sulfur  (Thousand Barrels)</t>
  </si>
  <si>
    <t>WD1ST_R30_1</t>
  </si>
  <si>
    <t>Weekly Gulf Coast (PADD 3) Ending Stocks of Distillate Fuel Oil, Greater than 15 to 500 ppm Sulfur  (Thousand Barrels)</t>
  </si>
  <si>
    <t>WD1ST_R40_1</t>
  </si>
  <si>
    <t>Weekly Rocky Mountain (PADD 4) Ending Stocks of Distillate Fuel Oil, Greater than 15 to 500 ppm Sulfur  (Thousand Barrels)</t>
  </si>
  <si>
    <t>WD1ST_R50_1</t>
  </si>
  <si>
    <t>Weekly West Coast (PADD 5) Ending Stocks of Distillate Fuel Oil, Greater than 15 to 500 ppm Sulfur  (Thousand Barrels)</t>
  </si>
  <si>
    <t>WDGSTUS1</t>
  </si>
  <si>
    <t>Weekly U.S. Ending Stocks of Distillate Fuel Oil, Greater Than 500 ppm Sulfur  (Thousand Barrels)</t>
  </si>
  <si>
    <t>WDGSTP11</t>
  </si>
  <si>
    <t>Weekly East Coast (PADD 1) Ending Stocks of Distillate Fuel Oil, Greater Than 500 ppm Sulfur  (Thousand Barrels)</t>
  </si>
  <si>
    <t>WDGST1A1</t>
  </si>
  <si>
    <t>Weekly New England (PADD 1A) Ending Stocks of Distillate Fuel Oil, Greater Than 500 ppm Sulfur  (Thousand Barrels)</t>
  </si>
  <si>
    <t>WDGST1B1</t>
  </si>
  <si>
    <t>Weekly Central Atlantic (PADD 1B) Ending Stocks of Distillate Fuel Oil, Greater Than 500 ppm Sulfur  (Thousand Barrels)</t>
  </si>
  <si>
    <t>WDGST1C1</t>
  </si>
  <si>
    <t>Weekly Lower Atlantic (PADD 1C) Ending Stocks of Distillate Fuel Oil, Greater Than 500 ppm Sulfur  (Thousand Barrels)</t>
  </si>
  <si>
    <t>WDGSTP21</t>
  </si>
  <si>
    <t>Weekly Midwest (PADD 2) Ending Stocks of Distillate Fuel Oil, Greater Than 500 ppm Sulfur  (Thousand Barrels)</t>
  </si>
  <si>
    <t>WDGSTP31</t>
  </si>
  <si>
    <t>Weekly Gulf Coast (PADD 3) Ending Stocks of Distillate Fuel Oil, Greater Than 500 ppm Sulfur  (Thousand Barrels)</t>
  </si>
  <si>
    <t>WDGSTP41</t>
  </si>
  <si>
    <t>Weekly Rocky Mountain (PADD 4) Ending Stocks of Distillate Fuel Oil, Greater Than 500 ppm Sulfur  (Thousand Barrels)</t>
  </si>
  <si>
    <t>WDGSTP51</t>
  </si>
  <si>
    <t>Weekly West Coast (PADD 5) Ending Stocks of Distillate Fuel Oil, Greater Than 500 ppm Sulfur  (Thousand Barrels)</t>
  </si>
  <si>
    <t>Weekly U.S. Ending Stocks of Residual Fuel Oil  (Thousand Barrels)</t>
  </si>
  <si>
    <t>Weekly East Coast (PADD 1) Ending Stocks of Residual Fuel Oil  (Thousand Barrels)</t>
  </si>
  <si>
    <t>WREST1A1</t>
  </si>
  <si>
    <t>Weekly New England (PADD 1A) Ending Stocks of Residual Fuel Oil  (Thousand Barrels)</t>
  </si>
  <si>
    <t>WREST1B1</t>
  </si>
  <si>
    <t>Weekly Central Atlantic (PADD 1B) Ending Stocks of Residual Fuel Oil  (Thousand Barrels)</t>
  </si>
  <si>
    <t>WREST1C1</t>
  </si>
  <si>
    <t>Weekly Lower Atlantic (PADD 1C) Ending Stocks of Residual Fuel Oil  (Thousand Barrels)</t>
  </si>
  <si>
    <t>Weekly Midwest (PADD 2) Ending Stocks of Residual Fuel Oil  (Thousand Barrels)</t>
  </si>
  <si>
    <t>Weekly Gulf Coast (PADD 3) Ending Stocks of Residual Fuel Oil  (Thousand Barrels)</t>
  </si>
  <si>
    <t>Weekly Rocky Mountain (PADD 4) Ending Stocks of Residual Fuel Oil  (Thousand Barrels)</t>
  </si>
  <si>
    <t>Weekly West Coast (PADD 5) Ending Stocks of Residual Fuel Oil  (Thousand Barrels)</t>
  </si>
  <si>
    <t>Weekly U.S. Propane and Propylene Ending Stocks Excluding Propylene at Terminal (Thousand Barrels)</t>
  </si>
  <si>
    <t>Weekly East Coast (PADD 1) Propane and Propylene Ending Stocks Excluding Propylene at Terminal (Thousand Barrels)</t>
  </si>
  <si>
    <t>WPRST1A1</t>
  </si>
  <si>
    <t>Weekly New England (PADD 1A) Propane and Propylene Ending Stocks Excluding Propylene at Terminal (Thousand Barrels)</t>
  </si>
  <si>
    <t>WPRST1B1</t>
  </si>
  <si>
    <t>Weekly Central Atlantic (PADD 1B) Propane and Propylene Ending Stocks Excluding Propylene at Terminal (Thousand Barrels)</t>
  </si>
  <si>
    <t>WPRST1C1</t>
  </si>
  <si>
    <t>Weekly Lower Atlantic (PADD 1C) Propane and Propylene Ending Stocks Excluding Propylene at Terminal (Thousand Barrels)</t>
  </si>
  <si>
    <t>Weekly Midwest (PADD 2) Propane and Propylene Ending Stocks Excluding Propylene at Terminal (Thousand Barrels)</t>
  </si>
  <si>
    <t>Weekly Gulf Coast (PADD 3) Propane and Propylene Ending Stocks Excluding Propylene at Terminal (Thousand Barrels)</t>
  </si>
  <si>
    <t>Weekly PADD 4 and PADD 5 Propane and Propylene Ending Stocks Excluding Propylene at Terminal (Thousand Barrels)</t>
  </si>
  <si>
    <t>W_EPLLP0C_SKB_NUS_MBBL</t>
  </si>
  <si>
    <t>Weekly U.S. Ending Stocks of Propane, fractionated and ready for sale  (Thousand Barrels)</t>
  </si>
  <si>
    <t>W_EPPO6_SAE_NUS_MBBL</t>
  </si>
  <si>
    <t>Weekly U.S. Ending Stocks of Other Oils (Excluding Fuel Ethanol)  (Thousand Barrels)</t>
  </si>
  <si>
    <t>WUOSTUS1</t>
  </si>
  <si>
    <t>Weekly U.S. Ending Stocks of Unfinished Oils  (Thousand Barrels)</t>
  </si>
  <si>
    <t>W_EPPK_SAE_NUS_MBBL</t>
  </si>
  <si>
    <t>Weekly U.S. Ending Stocks of Kerosene  (Thousand Barrels)</t>
  </si>
  <si>
    <t>W_EPPA_SAE_NUS_MBBL</t>
  </si>
  <si>
    <t>Weekly U.S. Ending Stocks of Asphalt and Road Oil  (Thousand Barrels)</t>
  </si>
  <si>
    <t>W_EPL0XP_SAE_NUS_MBBL</t>
  </si>
  <si>
    <t>Weekly U.S. Ending Stocks of NGPLs/LRGs (Excluding Propane/Propylene)  (Thousand Barrels)</t>
  </si>
  <si>
    <t>WTESTUS1</t>
  </si>
  <si>
    <t>Weekly U.S. Ending Stocks excluding SPR of Crude Oil and Petroleum Products  (Thousand Barrels)</t>
  </si>
  <si>
    <t>WTTSTUS1</t>
  </si>
  <si>
    <t>Weekly U.S. Ending Stocks of Crude Oil and Petroleum Products  (Thousand Barrels)</t>
  </si>
  <si>
    <t>W_EPLLP0C_SKB_R10_MBBL</t>
  </si>
  <si>
    <t>Weekly East Coast (PADD 1) Ending Stocks of Propane, fractionated and ready for sale  (Thousand Barrels)</t>
  </si>
  <si>
    <t>W_EPLLP0C_SKB_R1X_MBBL</t>
  </si>
  <si>
    <t>Weekly New England (PADD 1A) Ending Stocks of Propane, fractionated and ready for sale  (Thousand Barrels)</t>
  </si>
  <si>
    <t>W_EPLLP0C_SKB_R1Y_MBBL</t>
  </si>
  <si>
    <t>Weekly Central Atlantic (PADD 1B) Ending Stocks of Propane, fractionated and ready for sale  (Thousand Barrels)</t>
  </si>
  <si>
    <t>W_EPLLP0C_SKB_R1Z_MBBL</t>
  </si>
  <si>
    <t>Weekly Lower Atlantic (PADD 1C) Ending Stocks of Propane, fractionated and ready for sale  (Thousand Barrels)</t>
  </si>
  <si>
    <t>W_EPLLP0C_SKB_R20_MBBL</t>
  </si>
  <si>
    <t>Weekly Midwest (PADD 2) Ending Stocks of Propane, fractionated and ready for sale  (Thousand Barrels)</t>
  </si>
  <si>
    <t>W_EPLLP0C_SKB_R30_MBBL</t>
  </si>
  <si>
    <t>Weekly Gulf Coast (PADD 3) Ending Stocks of Propane, fractionated and ready for sale  (Thousand Barrels)</t>
  </si>
  <si>
    <t>W_EPLLP0C_SKB_R40_MBBL</t>
  </si>
  <si>
    <t>Weekly Rocky Mountain (PADD 4) Ending Stocks of Propane, fractionated and ready for sale  (Thousand Barrels)</t>
  </si>
  <si>
    <t>W_EPLLP0C_SKB_R50_MBBL</t>
  </si>
  <si>
    <t>Weekly West Coast (PADD 5) Ending Stocks of Propane, fractionated and ready for sale  (Thousand Barrels)</t>
  </si>
  <si>
    <t>WCRIMUS2</t>
  </si>
  <si>
    <t>Weekly U.S. Imports of Crude Oil  (Thousand Barrels per Day)</t>
  </si>
  <si>
    <t>Weekly U.S. Commercial Crude Oil Imports Excluding SPR  (Thousand Barrels per Day)</t>
  </si>
  <si>
    <t>Weekly East Coast (PADD 1) Commercial Crude Oil Imports Excluding SPR  (Thousand Barrels per Day)</t>
  </si>
  <si>
    <t>Weekly Midwest (PADD 2) Commercial Crude Oil Imports Excluding SPR  (Thousand Barrels per Day)</t>
  </si>
  <si>
    <t>Weekly Gulf Coast (PADD 3) Commercial Crude Oil Imports Excluding SPR  (Thousand Barrels per Day)</t>
  </si>
  <si>
    <t>Weekly Rocky Mountain (PADD 4) Commercial Crude Oil Imports Excluding SPR  (Thousand Barrels per Day)</t>
  </si>
  <si>
    <t>Weekly West Coast (PADD 5) Commercial Crude Oil Imports Excluding SPR  (Thousand Barrels per Day)</t>
  </si>
  <si>
    <t>WCSIMUS2</t>
  </si>
  <si>
    <t>Weekly U.S. Crude Oil Imports by SPR  (Thousand Barrels per Day)</t>
  </si>
  <si>
    <t>W_EPC0_IMU_NUS-Z00_MBBLD</t>
  </si>
  <si>
    <t>Weekly U.S. Crude Oil Imports for SPR by Others  (Thousand Barrels per Day)</t>
  </si>
  <si>
    <t>Weekly U.S. Imports of Total Gasoline  (Thousand Barrels per Day)</t>
  </si>
  <si>
    <t>Weekly East Coast (PADD 1) Imports of Total Gasoline  (Thousand Barrels per Day)</t>
  </si>
  <si>
    <t>Weekly Midwest (PADD 2) Imports of Total Gasoline  (Thousand Barrels per Day)</t>
  </si>
  <si>
    <t>Weekly Gulf Coast (PADD 3) Imports of Total Gasoline  (Thousand Barrels per Day)</t>
  </si>
  <si>
    <t>Weekly Rocky Mountain (PADD 4) Imports of Total Gasoline  (Thousand Barrels per Day)</t>
  </si>
  <si>
    <t>Weekly West Coast (PADD 5) Imports of Total Gasoline  (Thousand Barrels per Day)</t>
  </si>
  <si>
    <t>W_EPM0F_IM0_NUS-Z00_MBBLD</t>
  </si>
  <si>
    <t>Weekly U.S. Imports of Finished Motor Gasoline  (Thousand Barrels per Day)</t>
  </si>
  <si>
    <t>W_EPM0F_IM0_R10-Z00_MBBLD</t>
  </si>
  <si>
    <t>Weekly East Coast (PADD 1) Imports of Finished Motor Gasoline  (Thousand Barrels per Day)</t>
  </si>
  <si>
    <t>W_EPM0F_IM0_R20-Z00_MBBLD</t>
  </si>
  <si>
    <t>Weekly Midwest (PADD 2) Imports of Finished Motor Gasoline  (Thousand Barrels per Day)</t>
  </si>
  <si>
    <t>W_EPM0F_IM0_R30-Z00_MBBLD</t>
  </si>
  <si>
    <t>Weekly Gulf Coast (PADD 3) Imports of Finished Motor Gasoline  (Thousand Barrels per Day)</t>
  </si>
  <si>
    <t>W_EPM0F_IM0_R40-Z00_MBBLD</t>
  </si>
  <si>
    <t>Weekly Rocky Mountain (PADD 4) Imports of Finished Motor Gasoline  (Thousand Barrels per Day)</t>
  </si>
  <si>
    <t>W_EPM0F_IM0_R50-Z00_MBBLD</t>
  </si>
  <si>
    <t>Weekly West Coast (PADD 5) Imports of Finished Motor Gasoline  (Thousand Barrels per Day)</t>
  </si>
  <si>
    <t>WGRIMUS2</t>
  </si>
  <si>
    <t>Weekly U.S. Imports of Reformulated Motor Gasoline  (Thousand Barrels per Day)</t>
  </si>
  <si>
    <t>WGRIM_R10-Z00_2</t>
  </si>
  <si>
    <t>Weekly East Coast (PADD 1) Imports of Reformulated Motor Gasoline  (Thousand Barrels per Day)</t>
  </si>
  <si>
    <t>WGRIM_R20-Z00_2</t>
  </si>
  <si>
    <t>Weekly Midwest (PADD 2) Imports of Reformulated Motor Gasoline  (Thousand Barrels per Day)</t>
  </si>
  <si>
    <t>WGRIM_R30-Z00_2</t>
  </si>
  <si>
    <t>Weekly Gulf Coast (PADD 3) Imports of Reformulated Motor Gasoline  (Thousand Barrels per Day)</t>
  </si>
  <si>
    <t>WGRIM_R40-Z00_2</t>
  </si>
  <si>
    <t>Weekly Rocky Mountain (PADD 4) Imports of Reformulated Motor Gasoline  (Thousand Barrels per Day)</t>
  </si>
  <si>
    <t>WGRIM_R50-Z00_2</t>
  </si>
  <si>
    <t>Weekly West Coast (PADD 5) Imports of Reformulated Motor Gasoline  (Thousand Barrels per Day)</t>
  </si>
  <si>
    <t>WG1IM_NUS-Z00_2</t>
  </si>
  <si>
    <t>Weekly U.S. Imports of Reformulated Motor Gasoline with Fuel ALcohol  (Thousand Barrels per Day)</t>
  </si>
  <si>
    <t>WG1IM_R10-Z00_2</t>
  </si>
  <si>
    <t>Weekly East Coast (PADD 1) Imports of Reformulated Motor Gasoline with Fuel ALcohol  (Thousand Barrels per Day)</t>
  </si>
  <si>
    <t>WG1IM_R20-Z00_2</t>
  </si>
  <si>
    <t>Weekly Midwest (PADD 2) Imports of Reformulated Motor Gasoline with Fuel ALcohol  (Thousand Barrels per Day)</t>
  </si>
  <si>
    <t>WG1IM_R30-Z00_2</t>
  </si>
  <si>
    <t>Weekly Gulf Coast (PADD 3) Imports of Reformulated Motor Gasoline with Fuel ALcohol  (Thousand Barrels per Day)</t>
  </si>
  <si>
    <t>WG1IM_R40-Z00_2</t>
  </si>
  <si>
    <t>Weekly Rocky Mountain (PADD 4) Imports of Reformulated Motor Gasoline with Fuel ALcohol  (Thousand Barrels per Day)</t>
  </si>
  <si>
    <t>WG1IM_R50-Z00_2</t>
  </si>
  <si>
    <t>Weekly West Coast (PADD 5) Imports of Reformulated Motor Gasoline with Fuel ALcohol  (Thousand Barrels per Day)</t>
  </si>
  <si>
    <t>W_EPM0RO_IM0_NUS-Z00_MBBLD</t>
  </si>
  <si>
    <t>Weekly U.S. Imports of Other Reformulated Motor Gasoline  (Thousand Barrels per Day)</t>
  </si>
  <si>
    <t>W_EPM0RO_IM0_R10-Z00_MBBLD</t>
  </si>
  <si>
    <t>Weekly East Coast (PADD 1) Imports of Other Reformulated Motor Gasoline  (Thousand Barrels per Day)</t>
  </si>
  <si>
    <t>W_EPM0RO_IM0_R20-Z00_MBBLD</t>
  </si>
  <si>
    <t>Weekly Midwest (PADD 2) Imports of Other Reformulated Motor Gasoline  (Thousand Barrels per Day)</t>
  </si>
  <si>
    <t>W_EPM0RO_IM0_R30-Z00_MBBLD</t>
  </si>
  <si>
    <t>Weekly Gulf Coast (PADD 3) Imports of Other Reformulated Motor Gasoline  (Thousand Barrels per Day)</t>
  </si>
  <si>
    <t>W_EPM0RO_IM0_R40-Z00_MBBLD</t>
  </si>
  <si>
    <t>Weekly Rocky Mountain (PADD 4) Imports of Other Reformulated Motor Gasoline  (Thousand Barrels per Day)</t>
  </si>
  <si>
    <t>W_EPM0RO_IM0_R50-Z00_MBBLD</t>
  </si>
  <si>
    <t>Weekly West Coast (PADD 5) Imports of Other Reformulated Motor Gasoline  (Thousand Barrels per Day)</t>
  </si>
  <si>
    <t>WG4IM_NUS-Z00_2</t>
  </si>
  <si>
    <t>Weekly U.S. Imports of Conventional Motor Gasoline  (Thousand Barrels per Day)</t>
  </si>
  <si>
    <t>WG4IM_R10-Z00_2</t>
  </si>
  <si>
    <t>Weekly East Coast (PADD 1) Imports of Conventional Motor Gasoline  (Thousand Barrels per Day)</t>
  </si>
  <si>
    <t>WG4IM_R20-Z00_2</t>
  </si>
  <si>
    <t>Weekly Midwest (PADD 2) Imports of Conventional Motor Gasoline  (Thousand Barrels per Day)</t>
  </si>
  <si>
    <t>WG4IM_R30-Z00_2</t>
  </si>
  <si>
    <t>Weekly Gulf Coast (PADD 3) Imports of Conventional Motor Gasoline  (Thousand Barrels per Day)</t>
  </si>
  <si>
    <t>WG4IM_R40-Z00_2</t>
  </si>
  <si>
    <t>Weekly Rocky Mountain (PADD 4) Imports of Conventional Motor Gasoline  (Thousand Barrels per Day)</t>
  </si>
  <si>
    <t>WG4IM_R50-Z00_2</t>
  </si>
  <si>
    <t>Weekly West Coast (PADD 5) Imports of Conventional Motor Gasoline  (Thousand Barrels per Day)</t>
  </si>
  <si>
    <t>WG5IM_NUS-Z00_2</t>
  </si>
  <si>
    <t>Weekly U.S. Imports of Conventional Motor Gasoline with Fuel Ethanol  (Thousand Barrels per Day)</t>
  </si>
  <si>
    <t>WG5IM_R10-Z00_2</t>
  </si>
  <si>
    <t>Weekly East Coast (PADD 1) Imports of Conventional Motor Gasoline with Fuel Ethanol  (Thousand Barrels per Day)</t>
  </si>
  <si>
    <t>WG5IM_R20-Z00_2</t>
  </si>
  <si>
    <t>Weekly Midwest (PADD 2) Imports of Conventional Motor Gasoline with Fuel Ethanol  (Thousand Barrels per Day)</t>
  </si>
  <si>
    <t>WG5IM_R30-Z00_2</t>
  </si>
  <si>
    <t>Weekly Gulf Coast (PADD 3) Imports of Conventional Motor Gasoline with Fuel Ethanol  (Thousand Barrels per Day)</t>
  </si>
  <si>
    <t>WG5IM_R40-Z00_2</t>
  </si>
  <si>
    <t>Weekly Rocky Mountain (PADD 4) Imports of Conventional Motor Gasoline with Fuel Ethanol  (Thousand Barrels per Day)</t>
  </si>
  <si>
    <t>WG5IM_R50-Z00_2</t>
  </si>
  <si>
    <t>Weekly West Coast (PADD 5) Imports of Conventional Motor Gasoline with Fuel Ethanol  (Thousand Barrels per Day)</t>
  </si>
  <si>
    <t>W_EPM0CAL55_IM0_NUS-Z00_MBBLD</t>
  </si>
  <si>
    <t>Weekly U.S. Imports of Motor Gasoline, Finished, Conventional, Ed55 and Lower  (Thousand Barrels per Day)</t>
  </si>
  <si>
    <t>W_EPM0CAL55_IM0_R10-Z00_MBBLD</t>
  </si>
  <si>
    <t>Weekly East Coast (PADD 1) Imports of Motor Gasoline, Finished, Conventional, Ed55 and Lower  (Thousand Barrels per Day)</t>
  </si>
  <si>
    <t>W_EPM0CAL55_IM0_R20-Z00_MBBLD</t>
  </si>
  <si>
    <t>Weekly Midwest (PADD 2) Imports of Motor Gasoline, Finished, Conventional, Ed55 and Lower  (Thousand Barrels per Day)</t>
  </si>
  <si>
    <t>W_EPM0CAL55_IM0_R30-Z00_MBBLD</t>
  </si>
  <si>
    <t>Weekly Gulf Coast (PADD 3) Imports of Motor Gasoline, Finished, Conventional, Ed55 and Lower  (Thousand Barrels per Day)</t>
  </si>
  <si>
    <t>W_EPM0CAL55_IM0_R40-Z00_MBBLD</t>
  </si>
  <si>
    <t>Weekly Rocky Mountain (PADD 4) Imports of Motor Gasoline, Finished, Conventional, Ed55 and Lower  (Thousand Barrels per Day)</t>
  </si>
  <si>
    <t>W_EPM0CAL55_IM0_R50-Z00_MBBLD</t>
  </si>
  <si>
    <t>Weekly West Coast (PADD 5) Imports from of Motor Gasoline, Finished, Conventional, Ed55 and Lower  (Thousand Barrels per Day)</t>
  </si>
  <si>
    <t>W_EPM0CAG55_IM0_NUS-Z00_MBBLD</t>
  </si>
  <si>
    <t>Weekly U.S. Imports of Motor Gasoline, Finished, Conventional, Greater than Ed55  (Thousand Barrels per Day)</t>
  </si>
  <si>
    <t>W_EPM0CAG55_IM0_R10-Z00_MBBLD</t>
  </si>
  <si>
    <t>Weekly East Coast (PADD 1) Imports of Motor Gasoline, Finished, Conventional, Greater than Ed55  (Thousand Barrels per Day)</t>
  </si>
  <si>
    <t>W_EPM0CAG55_IM0_R20-Z00_MBBLD</t>
  </si>
  <si>
    <t>Weekly Midwest (PADD 2) Imports of Motor Gasoline, Finished, Conventional, Greater than Ed55  (Thousand Barrels per Day)</t>
  </si>
  <si>
    <t>W_EPM0CAG55_IM0_R30-Z00_MBBLD</t>
  </si>
  <si>
    <t>Weekly Gulf Coast (PADD 3) Imports of Motor Gasoline, Finished, Conventional, Greater than Ed55  (Thousand Barrels per Day)</t>
  </si>
  <si>
    <t>W_EPM0CAG55_IM0_R40-Z00_MBBLD</t>
  </si>
  <si>
    <t>Weekly Rocky Mountain (PADD 4) Imports of Motor Gasoline, Finished, Conventional, Greater than Ed55  (Thousand Barrels per Day)</t>
  </si>
  <si>
    <t>W_EPM0CAG55_IM0_R50-Z00_MBBLD</t>
  </si>
  <si>
    <t>Weekly West Coast (PADD 5) Imports of Motor Gasoline, Finished, Conventional, Greater than Ed55  (Thousand Barrels per Day)</t>
  </si>
  <si>
    <t>WG6IM_NUS-Z00_2</t>
  </si>
  <si>
    <t>Weekly U.S. Imports of Other Conventional Motor Gasoline  (Thousand Barrels per Day)</t>
  </si>
  <si>
    <t>WG6IM_R10-Z00_2</t>
  </si>
  <si>
    <t>Weekly East Coast (PADD 1) Imports of Other Conventional Motor Gasoline  (Thousand Barrels per Day)</t>
  </si>
  <si>
    <t>WG6IM_R20-Z00_2</t>
  </si>
  <si>
    <t>Weekly Midwest (PADD 2) Imports of Other Conventional Motor Gasoline  (Thousand Barrels per Day)</t>
  </si>
  <si>
    <t>WG6IM_R30-Z00_2</t>
  </si>
  <si>
    <t>Weekly Gulf Coast (PADD 3) Imports of Other Conventional Motor Gasoline  (Thousand Barrels per Day)</t>
  </si>
  <si>
    <t>WG6IM_R40-Z00_2</t>
  </si>
  <si>
    <t>Weekly Rocky Mountain (PADD 4) Imports of Other Conventional Motor Gasoline  (Thousand Barrels per Day)</t>
  </si>
  <si>
    <t>WG6IM_R50-Z00_2</t>
  </si>
  <si>
    <t>Weekly West Coast (PADD 5) Imports of Other Conventional Motor Gasoline  (Thousand Barrels per Day)</t>
  </si>
  <si>
    <t>WBCIMUS2</t>
  </si>
  <si>
    <t>Weekly U.S. Imports of Gasoline Blending Components  (Thousand Barrels per Day)</t>
  </si>
  <si>
    <t>WBCIM_R10-Z00_2</t>
  </si>
  <si>
    <t>Weekly East Coast (PADD 1) Imports of Gasoline Blending Components  (Thousand Barrels per Day)</t>
  </si>
  <si>
    <t>WBCIM_R20-Z00_2</t>
  </si>
  <si>
    <t>Weekly Midwest (PADD 2) Imports of Gasoline Blending Components  (Thousand Barrels per Day)</t>
  </si>
  <si>
    <t>WBCIM_R30-Z00_2</t>
  </si>
  <si>
    <t>Weekly Gulf Coast (PADD 3) Imports of Gasoline Blending Components  (Thousand Barrels per Day)</t>
  </si>
  <si>
    <t>WBCIM_R40-Z00_2</t>
  </si>
  <si>
    <t>Weekly Rocky Mountain (PADD 4) Imports of Gasoline Blending Components  (Thousand Barrels per Day)</t>
  </si>
  <si>
    <t>WBCIM_R50-Z00_2</t>
  </si>
  <si>
    <t>Weekly West Coast (PADD 5) Imports of Gasoline Blending Components  (Thousand Barrels per Day)</t>
  </si>
  <si>
    <t>W_EPOBGRR_IM0_NUS-Z00_MBBLD</t>
  </si>
  <si>
    <t>Weekly U.S. Imports from  All Countries of Motor Gasoline Blending Components, RBOB  (Thousand Barrels per Day)</t>
  </si>
  <si>
    <t>W_EPOBGRR_IM0_R10-Z00_MBBLD</t>
  </si>
  <si>
    <t>Weekly East Coast (PADD 1) Imports from  All Countries of Motor Gasoline Blending Components, RBOB  (Thousand Barrels per Day)</t>
  </si>
  <si>
    <t>W_EPOBGRR_IM0_R20-Z00_MBBLD</t>
  </si>
  <si>
    <t>Weekly Midwest (PADD 2) Imports from  All Countries of Motor Gasoline Blending Components, RBOB  (Thousand Barrels per Day)</t>
  </si>
  <si>
    <t>W_EPOBGRR_IM0_R30-Z00_MBBLD</t>
  </si>
  <si>
    <t>Weekly Gulf Coast (PADD 3) Imports from  All Countries of Motor Gasoline Blending Components, RBOB  (Thousand Barrels per Day)</t>
  </si>
  <si>
    <t>W_EPOBGRR_IM0_R40-Z00_MBBLD</t>
  </si>
  <si>
    <t>Weekly Rocky Mountain (PADD 4) Imports from  All Countries of Motor Gasoline Blending Components Reformulated RBOB  (Thousand Barrels per Day)</t>
  </si>
  <si>
    <t>W_EPOBGRR_IM0_R50-Z00_MBBLD</t>
  </si>
  <si>
    <t>Weekly West Coast (PADD 5) Imports from  All Countries of Motor Gasoline Blending Components, RBOB  (Thousand Barrels per Day)</t>
  </si>
  <si>
    <t>WO6IM_NUS-Z00_2</t>
  </si>
  <si>
    <t>Weekly U.S. Imports of Conventional CBOB Gasoline Blending Components  (Thousand Barrels per Day)</t>
  </si>
  <si>
    <t>WO6IM_R10-Z00_2</t>
  </si>
  <si>
    <t>Weekly East Coast (PADD 1) Imports of Conventional CBOB Gasoline Blending Components  (Thousand Barrels per Day)</t>
  </si>
  <si>
    <t>WO6IM_R20-Z00_2</t>
  </si>
  <si>
    <t>Weekly Midwest (PADD 2) Imports of Conventional CBOB Gasoline Blending Components  (Thousand Barrels per Day)</t>
  </si>
  <si>
    <t>WO6IM_R30-Z00_2</t>
  </si>
  <si>
    <t>Weekly Gulf Coast (PADD 3) Imports of Conventional CBOB Gasoline Blending Components  (Thousand Barrels per Day)</t>
  </si>
  <si>
    <t>WO6IM_R40-Z00_2</t>
  </si>
  <si>
    <t>Weekly Rocky Mountain (PADD 4) Imports of Conventional CBOB Gasoline Blending Components  (Thousand Barrels per Day)</t>
  </si>
  <si>
    <t>WO6IM_R50-Z00_2</t>
  </si>
  <si>
    <t>Weekly West Coast (PADD 5) Imports of Conventional CBOB Gasoline Blending Components  (Thousand Barrels per Day)</t>
  </si>
  <si>
    <t>WO7IM_NUS-Z00_2</t>
  </si>
  <si>
    <t>Weekly U.S. Imports of Conventional GTAB Gasoline Blending Components  (Thousand Barrels per Day)</t>
  </si>
  <si>
    <t>WO7IM_R10-Z00_2</t>
  </si>
  <si>
    <t>Weekly East Coast (PADD 1) Imports of Conventional GTAB Gasoline Blending Components  (Thousand Barrels per Day)</t>
  </si>
  <si>
    <t>WO7IM_R20-Z00_2</t>
  </si>
  <si>
    <t>Weekly Midwest (PADD 2) Imports of Conventional GTAB Gasoline Blending Components  (Thousand Barrels per Day)</t>
  </si>
  <si>
    <t>WO7IM_R30-Z00_2</t>
  </si>
  <si>
    <t>Weekly Gulf Coast (PADD 3) Imports of Conventional GTAB Gasoline Blending Components  (Thousand Barrels per Day)</t>
  </si>
  <si>
    <t>WO7IM_R40-Z00_2</t>
  </si>
  <si>
    <t>Weekly Rocky Mountain (PADD 4) Imports of Conventional GTAB Gasoline Blending Components  (Thousand Barrels per Day)</t>
  </si>
  <si>
    <t>WO7IM_R50-Z00_2</t>
  </si>
  <si>
    <t>Weekly West Coast (PADD 5) Imports of Conventional GTAB Gasoline Blending Components  (Thousand Barrels per Day)</t>
  </si>
  <si>
    <t>WO9IM_NUS-Z00_2</t>
  </si>
  <si>
    <t>Weekly U.S. Imports of Conventional Other Gasoline Blending Components  (Thousand Barrels per Day)</t>
  </si>
  <si>
    <t>WO9IM_R10-Z00_2</t>
  </si>
  <si>
    <t>Weekly East Coast (PADD 1) Imports of Conventional Other Gasoline Blending Components  (Thousand Barrels per Day)</t>
  </si>
  <si>
    <t>WO9IM_R20-Z00_2</t>
  </si>
  <si>
    <t>Weekly Midwest (PADD 2) Imports of Conventional Other Gasoline Blending Components  (Thousand Barrels per Day)</t>
  </si>
  <si>
    <t>WO9IM_R30-Z00_2</t>
  </si>
  <si>
    <t>Weekly Gulf Coast (PADD 3) Imports of Conventional Other Gasoline Blending Components  (Thousand Barrels per Day)</t>
  </si>
  <si>
    <t>WO9IM_R40-Z00_2</t>
  </si>
  <si>
    <t>Weekly Rocky Mountain (PADD 4) Conventional Other Gasoline Blending Components Imports  (Thousand Barrels per Day)</t>
  </si>
  <si>
    <t>WO9IM_R50-Z00_2</t>
  </si>
  <si>
    <t>Weekly West Coast (PADD 5) Imports of Conventional Other Gasoline Blending Components  (Thousand Barrels per Day)</t>
  </si>
  <si>
    <t>W_EPOOXE_IM0_NUS-Z00_MBBLD</t>
  </si>
  <si>
    <t>Weekly U.S. Imports of Fuel Ethanol  (Thousand Barrels per Day)</t>
  </si>
  <si>
    <t>W_EPOOXE_IM0_R10-Z00_MBBLD</t>
  </si>
  <si>
    <t>Weekly East Coast (PADD 1) Imports of Fuel Ethanol  (Thousand Barrels per Day)</t>
  </si>
  <si>
    <t>W_EPOOXE_IM0_R20-Z00_MBBLD</t>
  </si>
  <si>
    <t>Weekly Midwest (PADD 2) Imports of Fuel Ethanol  (Thousand Barrels per Day)</t>
  </si>
  <si>
    <t>W_EPOOXE_IM0_R30-Z00_MBBLD</t>
  </si>
  <si>
    <t>Weekly Gulf Coast (PADD 3) Imports of Fuel Ethanol  (Thousand Barrels per Day)</t>
  </si>
  <si>
    <t>W_EPOOXE_IM0_R40-Z00_MBBLD</t>
  </si>
  <si>
    <t>Weekly Rocky Mountain (PADD 4) Imports of Fuel Ethanol  (Thousand Barrels per Day)</t>
  </si>
  <si>
    <t>W_EPOOXE_IM0_R50-Z00_MBBLD</t>
  </si>
  <si>
    <t>Weekly West Coast (PADD 5) Imports of Fuel Ethanol  (Thousand Barrels per Day)</t>
  </si>
  <si>
    <t>Weekly U.S. Imports of Kerosene-Type Jet Fuel  (Thousand Barrels per Day)</t>
  </si>
  <si>
    <t>Weekly East Coast (PADD 1) Imports of Kerosene-Type Jet Fuel  (Thousand Barrels per Day)</t>
  </si>
  <si>
    <t>Weekly Midwest (PADD 2) Imports of Kerosene-Type Jet Fuel  (Thousand Barrels per Day)</t>
  </si>
  <si>
    <t>Weekly Gulf Coast (PADD 3) Imports of Kerosene-Type Jet Fuel  (Thousand Barrels per Day)</t>
  </si>
  <si>
    <t>Weekly Rocky Mountain (PADD 4) Imports of Kerosene-Type Jet Fuel  (Thousand Barrels per Day)</t>
  </si>
  <si>
    <t>Weekly West Coast (PADD 5) Imports of Kerosene-Type Jet Fuel  (Thousand Barrels per Day)</t>
  </si>
  <si>
    <t>Weekly U.S. Imports of Distillate Fuel Oil  (Thousand Barrels per Day)</t>
  </si>
  <si>
    <t>Weekly East Coast (PADD 1) Imports of Distillate Fuel Oil  (Thousand Barrels per Day)</t>
  </si>
  <si>
    <t>Weekly Midwest (PADD 2) Imports of Distillate Fuel Oil  (Thousand Barrels per Day)</t>
  </si>
  <si>
    <t>Weekly Gulf Coast (PADD 3) Imports of Distillate Fuel Oil  (Thousand Barrels per Day)</t>
  </si>
  <si>
    <t>Weekly Rocky Mountain (PADD 4) Imports of Distillate Fuel Oil  (Thousand Barrels per Day)</t>
  </si>
  <si>
    <t>Weekly West Coast (PADD 5) Imports of Distillate Fuel Oil  (Thousand Barrels per Day)</t>
  </si>
  <si>
    <t>WD0IM_NUS-Z00_2</t>
  </si>
  <si>
    <t>Weekly U.S. Imports of Distillate Fuel Oil, 0 to 15 ppm Sulfur  (Thousand Barrels per Day)</t>
  </si>
  <si>
    <t>WD0IM_R10-Z00_2</t>
  </si>
  <si>
    <t>Weekly East Coast (PADD 1) Imports of Distillate Fuel Oil, 0 to 15 ppm Sulfur  (Thousand Barrels per Day)</t>
  </si>
  <si>
    <t>WD0IM_R20-Z00_2</t>
  </si>
  <si>
    <t>Weekly Midwest (PADD 2) Imports of Distillate Fuel Oil, 0 to 15 ppm Sulfur  (Thousand Barrels per Day)</t>
  </si>
  <si>
    <t>WD0IM_R30-Z00_2</t>
  </si>
  <si>
    <t>Weekly Gulf Coast (PADD 3) Imports of Distillate Fuel Oil, 0 to 15 ppm Sulfur  (Thousand Barrels per Day)</t>
  </si>
  <si>
    <t>WD0IM_R40-Z00_2</t>
  </si>
  <si>
    <t>Weekly Rocky Mountain (PADD 4) Imports of Distillate Fuel Oil, 0 to 15 ppm Sulfur  (Thousand Barrels per Day)</t>
  </si>
  <si>
    <t>WD0IM_R50-Z00_2</t>
  </si>
  <si>
    <t>Weekly West Coast (PADD 5) Imports of Distillate Fuel Oil, 0 to 15 ppm Sulfur  (Thousand Barrels per Day)</t>
  </si>
  <si>
    <t>WD1IM_NUS-Z00_2</t>
  </si>
  <si>
    <t>Weekly U.S. Imports of Distillate Fuel Oil, Greater than 15 to 500 ppm Sulfur  (Thousand Barrels per Day)</t>
  </si>
  <si>
    <t>WD1IM_R10-Z00_2</t>
  </si>
  <si>
    <t>Weekly East Coast (PADD 1) Imports of Distillate Fuel Oil, Greater than 15 to 500 ppm Sulfur  (Thousand Barrels per Day)</t>
  </si>
  <si>
    <t>WD1IM_R20-Z00_2</t>
  </si>
  <si>
    <t>Weekly Midwest (PADD 2) Imports of Distillate Fuel Oil, Greater than 15 to 500 ppm Sulfur  (Thousand Barrels per Day)</t>
  </si>
  <si>
    <t>WD1IM_R30-Z00_2</t>
  </si>
  <si>
    <t>Weekly Gulf Coast (PADD 3) Imports of Distillate Fuel Oil, Greater than 15 to 500 ppm Sulfur  (Thousand Barrels per Day)</t>
  </si>
  <si>
    <t>WD1IM_R40-Z00_2</t>
  </si>
  <si>
    <t>Weekly Rocky Mountain (PADD 4) Imports of Distillate Fuel Oil, Greater than 15 to 500 ppm Sulfur  (Thousand Barrels per Day)</t>
  </si>
  <si>
    <t>WD1IM_R50-Z00_2</t>
  </si>
  <si>
    <t>Weekly West Coast (PADD 5) Imports of Distillate Fuel Oil, Greater than 15 to 500 ppm Sulfur  (Thousand Barrels per Day)</t>
  </si>
  <si>
    <t>WD2IM_NUS-Z00_2</t>
  </si>
  <si>
    <t>Weekly U.S. Imports of Distillate Fuel Oil, Greater than 500 to 2000 ppm Sulfur  (Thousand Barrels per Day)</t>
  </si>
  <si>
    <t>WD2IM_R10-Z00_2</t>
  </si>
  <si>
    <t>Weekly East Coast (PADD 1) Imports of Distillate Fuel Oil, Greater than 500 to 2000 ppm Sulfur  (Thousand Barrels per Day)</t>
  </si>
  <si>
    <t>WD2IM_R20-Z00_2</t>
  </si>
  <si>
    <t>Weekly Midwest (PADD 2) Imports of Distillate Fuel Oil, Greater than 500 to 2000 ppm Sulfur  (Thousand Barrels per Day)</t>
  </si>
  <si>
    <t>WD2IM_R30-Z00_2</t>
  </si>
  <si>
    <t>Weekly Gulf Coast (PADD 3) Imports of Distillate Fuel Oil, Greater than 500 to 2000 ppm Sulfur  (Thousand Barrels per Day)</t>
  </si>
  <si>
    <t>WD2IM_R40-Z00_2</t>
  </si>
  <si>
    <t>Weekly Rocky Mountain (PADD 4) Imports of Distillate Fuel Oil, Greater than 500 to 2000 ppm Sulfur  (Thousand Barrels per Day)</t>
  </si>
  <si>
    <t>WD2IM_R50-Z00_2</t>
  </si>
  <si>
    <t>Weekly West Coast (PADD 5) Imports of Distillate Fuel Oil, Greater than 500 to 2000 ppm Sulfur  (Thousand Barrels per Day)</t>
  </si>
  <si>
    <t>WD3IM_NUS-Z00_2</t>
  </si>
  <si>
    <t>Weekly U.S. Imports of Distillate Fuel Oil, Greater than 2000 ppm Sulfur  (Thousand Barrels per Day)</t>
  </si>
  <si>
    <t>WD3IM_R10-Z00_2</t>
  </si>
  <si>
    <t>Weekly East Coast (PADD 1) Imports of Distillate Fuel Oil, Greater than 2000 ppm Sulfur  (Thousand Barrels per Day)</t>
  </si>
  <si>
    <t>WD3IM_R20-Z00_2</t>
  </si>
  <si>
    <t>Weekly Midwest (PADD 2) Imports of Distillate Fuel Oil, Greater than 2000 ppm Sulfur  (Thousand Barrels per Day)</t>
  </si>
  <si>
    <t>WD3IM_R30-Z00_2</t>
  </si>
  <si>
    <t>Weekly Gulf Coast (PADD 3) Imports of Distillate Fuel Oil, Greater than 2000 ppm Sulfur  (Thousand Barrels per Day)</t>
  </si>
  <si>
    <t>WD3IM_R40-Z00_2</t>
  </si>
  <si>
    <t>Weekly Rocky Mountain (PADD 4) Imports of Distillate Fuel Oil, Greater than 2000 ppm Sulfur  (Thousand Barrels per Day)</t>
  </si>
  <si>
    <t>WD3IM_R50-Z00_2</t>
  </si>
  <si>
    <t>Weekly West Coast (PADD 5) Imports of Distillate Fuel Oil, Greater than 2000 ppm Sulfur  (Thousand Barrels per Day)</t>
  </si>
  <si>
    <t>Weekly U.S. Imports of Residual Fuel Oil  (Thousand Barrels per Day)</t>
  </si>
  <si>
    <t>Weekly East Coast (PADD 1) Imports of Residual Fuel Oil  (Thousand Barrels per Day)</t>
  </si>
  <si>
    <t>Weekly Midwest (PADD 2) Imports of Residual Fuel Oil  (Thousand Barrels per Day)</t>
  </si>
  <si>
    <t>Weekly Gulf Coast (PADD 3) Imports of Residual Fuel Oil  (Thousand Barrels per Day)</t>
  </si>
  <si>
    <t>Weekly Rocky Mountain (PADD 4) Imports of Residual Fuel Oil  (Thousand Barrels per Day)</t>
  </si>
  <si>
    <t>Weekly West Coast (PADD 5) Imports of Residual Fuel Oil  (Thousand Barrels per Day)</t>
  </si>
  <si>
    <t>Weekly U.S. Imports of Propane and Propylene  (Thousand Barrels per Day)</t>
  </si>
  <si>
    <t>Weekly East Coast (PADD 1) Imports of Propane and Propylene  (Thousand Barrels per Day)</t>
  </si>
  <si>
    <t>Weekly Midwest (PADD 2) Imports of Propane and Propylene  (Thousand Barrels per Day)</t>
  </si>
  <si>
    <t>Weekly Gulf Coast (PADD 3) Imports of Propane and Propylene  (Thousand Barrels per Day)</t>
  </si>
  <si>
    <t>Weekly Rocky Mountain (PADD 4) and West Coast (PADD 5) Imports of Propane and Propylene  (Thousand Barrels per Day)</t>
  </si>
  <si>
    <t>W_EPPO6_IM0_NUS-Z00_MBBLD</t>
  </si>
  <si>
    <t>Weekly U.S. Imports of Other Oils (Excluding Fuel Ethanol)  (Thousand Barrels per Day)</t>
  </si>
  <si>
    <t>W_EPPO6_IM0_R10-Z00_MBBLD</t>
  </si>
  <si>
    <t>Weekly East Coast (PADD 1) Imports of Other Oils (Excluding Fuel Ethanol)  (Thousand Barrels per Day)</t>
  </si>
  <si>
    <t>W_EPPO6_IM0_R20-Z00_MBBLD</t>
  </si>
  <si>
    <t>Weekly Midwest (PADD 2) Imports of Other Oils (Excluding Fuel Ethanol)  (Thousand Barrels per Day)</t>
  </si>
  <si>
    <t>W_EPPO6_IM0_R30-Z00_MBBLD</t>
  </si>
  <si>
    <t>Weekly Gulf Coast (PADD 3) Imports of Other Oils (Excluding Fuel Ethanol)  (Thousand Barrels per Day)</t>
  </si>
  <si>
    <t>W_EPPO6_IM0_R40-Z00_MBBLD</t>
  </si>
  <si>
    <t>Weekly Rocky Mountain (PADD 4) Imports of Other Oils (Excluding Fuel Ethanol)  (Thousand Barrels per Day)</t>
  </si>
  <si>
    <t>W_EPPO6_IM0_R50-Z00_MBBLD</t>
  </si>
  <si>
    <t>Weekly West Coast (PADD 5) Imports of Other Oils (Excluding Fuel Ethanol)  (Thousand Barrels per Day)</t>
  </si>
  <si>
    <t>W_EPPK_IM0_NUS-Z00_MBBLD</t>
  </si>
  <si>
    <t>Weekly U.S. Imports of Kerosene  (Thousand Barrels per Day)</t>
  </si>
  <si>
    <t>W_EPL0XP_IM0_NUS-Z00_MBBLD</t>
  </si>
  <si>
    <t>Weekly U.S. Imports of Liquefied Petroleum Gasses Less Propane/Propylene  (Thousand Barrels per Day)</t>
  </si>
  <si>
    <t>WRPIMUS2</t>
  </si>
  <si>
    <t>Weekly U.S. Imports of Total Petroleum Products  (Thousand Barrels per Day)</t>
  </si>
  <si>
    <t>WTXIM_R10-Z00_2</t>
  </si>
  <si>
    <t>Weekly East Coast (PADD 1) Imports of Total Petroleum Products  (Thousand Barrels per Day)</t>
  </si>
  <si>
    <t>WTXIM_R20-Z00_2</t>
  </si>
  <si>
    <t>Weekly Midwest (PADD 2) Imports of Total Petroleum Products  (Thousand Barrels per Day)</t>
  </si>
  <si>
    <t>WTXIM_R30-Z00_2</t>
  </si>
  <si>
    <t>Weekly Gulf Coast (PADD 3) Imports of Total Petroleum Products  (Thousand Barrels per Day)</t>
  </si>
  <si>
    <t>WTXIM_R40-Z00_2</t>
  </si>
  <si>
    <t>Weekly Rocky Mountain (PADD 4) Imports of Total Petroleum Products  (Thousand Barrels per Day)</t>
  </si>
  <si>
    <t>WTXIM_R50-Z00_2</t>
  </si>
  <si>
    <t>Weekly West Coast (PADD 5) Imports of Total Petroleum Products  (Thousand Barrels per Day)</t>
  </si>
  <si>
    <t>WTTIMUS2</t>
  </si>
  <si>
    <t>Weekly U.S. Imports of Crude Oil and Petroleum Products  (Thousand Barrels per Day)</t>
  </si>
  <si>
    <t>WTTIM_R10-Z00_2</t>
  </si>
  <si>
    <t>Weekly East Coast (PADD 1) Imports of Crude Oil and Petroleum Products  (Thousand Barrels per Day)</t>
  </si>
  <si>
    <t>WTTIM_R20-Z00_2</t>
  </si>
  <si>
    <t>Weekly Midwest (PADD 2) Imports of Crude Oil and Petroleum Products  (Thousand Barrels per Day)</t>
  </si>
  <si>
    <t>WTTIM_R30-Z00_2</t>
  </si>
  <si>
    <t>Weekly Gulf Coast (PADD 3) Imports of Crude Oil and Petroleum Products  (Thousand Barrels per Day)</t>
  </si>
  <si>
    <t>WTTIM_R40-Z00_2</t>
  </si>
  <si>
    <t>Weekly Rocky Mountain (PADD 4) Imports of Crude Oil and Petroleum Products  (Thousand Barrels per Day)</t>
  </si>
  <si>
    <t>WTTIM_R50-Z00_2</t>
  </si>
  <si>
    <t>Weekly West Coast (PADD 5) Imports of Crude Oil and Petroleum Products  (Thousand Barrels per Day)</t>
  </si>
  <si>
    <t>WTTEXUS2</t>
  </si>
  <si>
    <t>Weekly U.S. Exports of Crude Oil and Petroleum Products  (Thousand Barrels per Day)</t>
  </si>
  <si>
    <t>Weekly U.S. Exports of Crude Oil  (Thousand Barrels per Day)</t>
  </si>
  <si>
    <t>WRPEXUS2</t>
  </si>
  <si>
    <t>Weekly U.S. Exports of Total Petroleum Products  (Thousand Barrels per Day)</t>
  </si>
  <si>
    <t>Weekly U.S. Exports of Total Motor Gasoline (Thousand Barrels per Day)</t>
  </si>
  <si>
    <t>W_EPOOXE_EEX_NUS-Z00_MBBLD</t>
  </si>
  <si>
    <t>Weekly U.S. Exports of Fuel Ethanol (Thousand Barrels per Day)</t>
  </si>
  <si>
    <t>Weekly U.S. Exports of Kerosene-Type Jet Fuel  (Thousand Barrels per Day)</t>
  </si>
  <si>
    <t>Weekly U.S. Exports of Total Distillate  (Thousand Barrels per Day)</t>
  </si>
  <si>
    <t>Weekly U.S. Exports of Residual Fuel Oil  (Thousand Barrels per Day)</t>
  </si>
  <si>
    <t>Weekly U.S. Exports of Propane and Propylene  (Thousand Barrels per Day)</t>
  </si>
  <si>
    <t>W_EPPO4_EEX_NUS-Z00_MBBLD</t>
  </si>
  <si>
    <t>Weekly U.S. Exports of Other Oils  (Thousand Barrels per Day)</t>
  </si>
  <si>
    <t>WTTNTUS2</t>
  </si>
  <si>
    <t>Weekly U.S. Net Imports of Crude Oil and Petroleum Products  (Thousand Barrels per Day)</t>
  </si>
  <si>
    <t>WCRNTUS2</t>
  </si>
  <si>
    <t>Weekly U.S. Net Imports of Crude Oil  (Thousand Barrels per Day)</t>
  </si>
  <si>
    <t>WRPNTUS2</t>
  </si>
  <si>
    <t>Weekly U.S. Net Imports of Total Petroleum Products  (Thousand Barrels per Day)</t>
  </si>
  <si>
    <t>Weekly U.S. Product Supplied of Petroleum Products  (Thousand Barrels per Day)</t>
  </si>
  <si>
    <t>Weekly U.S. Product Supplied of Finished Motor Gasoline  (Thousand Barrels per Day)</t>
  </si>
  <si>
    <t>Weekly U.S. Product Supplied of Kerosene-Type Jet Fuel  (Thousand Barrels per Day)</t>
  </si>
  <si>
    <t>Weekly U.S. Product Supplied of Distillate Fuel Oil  (Thousand Barrels per Day)</t>
  </si>
  <si>
    <t>Weekly U.S. Product Supplied of Residual Fuel Oil  (Thousand Barrels per Day)</t>
  </si>
  <si>
    <t>Weekly U.S. Product Supplied of Propane and Propylene  (Thousand Barrels per Day)</t>
  </si>
  <si>
    <t>Weekly U.S. Product Supplied of Other Oils  (Thousand Barrels per Day)</t>
  </si>
  <si>
    <t>Cushing Stocks (kb)</t>
  </si>
  <si>
    <t>crudeStocksP2E</t>
  </si>
  <si>
    <t>P2E Stocks (kb)</t>
  </si>
  <si>
    <t>Alaska Stocks (kb)</t>
  </si>
  <si>
    <t>crudeOriginalAdjustment</t>
  </si>
  <si>
    <t>OG Adjustment Factor (kbd)</t>
  </si>
  <si>
    <t>US Refinery Utilization (pct)</t>
  </si>
  <si>
    <t>P1 Refinery Utilization (pct)</t>
  </si>
  <si>
    <t>P2 Refinery Utilization (pct)</t>
  </si>
  <si>
    <t>P3 Refinery Utilization (pct)</t>
  </si>
  <si>
    <t>P4 Refinery Utilization (pct)</t>
  </si>
  <si>
    <t>P5 Refinery Utilization (pct)</t>
  </si>
  <si>
    <t>feedstockRunsUS</t>
  </si>
  <si>
    <t>US Feedstock Runs (kbd)</t>
  </si>
  <si>
    <t>feddStockRunsP1</t>
  </si>
  <si>
    <t>P1 Feedstock Runs (kbd)</t>
  </si>
  <si>
    <t>feedstockRunsP2</t>
  </si>
  <si>
    <t>P2 Feedstock Runs (kbd)</t>
  </si>
  <si>
    <t>feedstockRunsP3</t>
  </si>
  <si>
    <t>P3 Feedstock Runs (kbd)</t>
  </si>
  <si>
    <t>feedstockRunsP4</t>
  </si>
  <si>
    <t>P4 Feedstock Runs (kbd)</t>
  </si>
  <si>
    <t>feedstockRunsP5</t>
  </si>
  <si>
    <t>P5 Feedstock Runs (kbd)</t>
  </si>
  <si>
    <t>crudeStocksP9</t>
  </si>
  <si>
    <t>P9 Stocks (kb)</t>
  </si>
  <si>
    <t>crudeRunsP9</t>
  </si>
  <si>
    <t>P9 Crude Runs (kbd)</t>
  </si>
  <si>
    <t>grossRunsP9</t>
  </si>
  <si>
    <t>P9 Gross Runs (kbd)</t>
  </si>
  <si>
    <t>feedstockRunsP9</t>
  </si>
  <si>
    <t>P9 Feedstock Runs (kbd)</t>
  </si>
  <si>
    <t>crudeImportsP9</t>
  </si>
  <si>
    <t>P9 Crude Imports (kbd)</t>
  </si>
  <si>
    <t>USGasoline Stocks (kb)</t>
  </si>
  <si>
    <t>P1 Gasoline Stocks (kb)</t>
  </si>
  <si>
    <t>P2 Gasoline Stocks (kb)</t>
  </si>
  <si>
    <t>P3 Gasoline Stocks (kb)</t>
  </si>
  <si>
    <t>P4 Gasoline Stocks (kb)</t>
  </si>
  <si>
    <t>P5 Gasoline Stocks (kb)</t>
  </si>
  <si>
    <t>US Gasoline Imports (kbd)</t>
  </si>
  <si>
    <t>P1 Gasoline Imports (kbd)</t>
  </si>
  <si>
    <t>P2 Gasoline Imports (kbd)</t>
  </si>
  <si>
    <t>P3 Gasoline Imports (kbd)</t>
  </si>
  <si>
    <t>P4 Gasoline Imports (kbd)</t>
  </si>
  <si>
    <t>P5 Gasoline Imports (kbd)</t>
  </si>
  <si>
    <t>US Gasoline Production (kbd)</t>
  </si>
  <si>
    <t>P1 Gasoline Production (kbd)</t>
  </si>
  <si>
    <t>P2 Gasoline Production (kbd)</t>
  </si>
  <si>
    <t>P3 Gasoline Production (kbd)</t>
  </si>
  <si>
    <t>P4 Gasoline Production (kbd)</t>
  </si>
  <si>
    <t>P5 Gasoline Production (kbd)</t>
  </si>
  <si>
    <t>US Gasoline Exports (kbd)</t>
  </si>
  <si>
    <t>US Distillate Stocks (kb)</t>
  </si>
  <si>
    <t>P1 Distillate Stocks (kb)</t>
  </si>
  <si>
    <t>P2 Distillate Stocks (kb)</t>
  </si>
  <si>
    <t>P3 Distillate Stocks (kb)</t>
  </si>
  <si>
    <t>P4 Distillate Stocks (kb)</t>
  </si>
  <si>
    <t>P5 Distillate Stocks (kb)</t>
  </si>
  <si>
    <t>US Distillate Imports (kbd)</t>
  </si>
  <si>
    <t>P1 Distillate Imports (kbd)</t>
  </si>
  <si>
    <t>P2 Distillate Imports (kbd)</t>
  </si>
  <si>
    <t>P3 Distillate Imports (kbd)</t>
  </si>
  <si>
    <t>P4 Distillate Imports (kbd)</t>
  </si>
  <si>
    <t>P5 Distillate Imports (kbd)</t>
  </si>
  <si>
    <t>US Distillate Production (kbd)</t>
  </si>
  <si>
    <t>P1 Distillate Production (kbd)</t>
  </si>
  <si>
    <t>P2 Distillate Production (kbd)</t>
  </si>
  <si>
    <t>P3 Distillate Production (kbd)</t>
  </si>
  <si>
    <t>P4 Distillate Production (kbd)</t>
  </si>
  <si>
    <t>P5 Distillate Production (kbd)</t>
  </si>
  <si>
    <t>US Distillate Exports (kbd)</t>
  </si>
  <si>
    <t>US Jet Stocks (kb)</t>
  </si>
  <si>
    <t>P1 Jet Stocks (kb)</t>
  </si>
  <si>
    <t>P2 Jet Stocks (kb)</t>
  </si>
  <si>
    <t>P3 Jet Stocks (kb)</t>
  </si>
  <si>
    <t>P4 Jet Stocks (kb)</t>
  </si>
  <si>
    <t>P5 Jet Stocks (kb)</t>
  </si>
  <si>
    <t>US Jet Imports (kbd)</t>
  </si>
  <si>
    <t>P1 Jet Imports (kbd)</t>
  </si>
  <si>
    <t>P2 Jet Imports (kbd)</t>
  </si>
  <si>
    <t>P3 Jet Imports (kbd)</t>
  </si>
  <si>
    <t>P4 Jet Imports (kbd)</t>
  </si>
  <si>
    <t>P5 Jet Imports (kbd)</t>
  </si>
  <si>
    <t>US Jet Production (kbd)</t>
  </si>
  <si>
    <t>P1 JetProduction (kbd)</t>
  </si>
  <si>
    <t>P2 Jet Production (kbd)</t>
  </si>
  <si>
    <t>P3 Jet Production (kbd)</t>
  </si>
  <si>
    <t>P4 Jet Production (kbd)</t>
  </si>
  <si>
    <t>P5 Jet Production (kbd)</t>
  </si>
  <si>
    <t>US Jet Exports (kbd)</t>
  </si>
  <si>
    <t>US Fuel Oil Stocks (kb)</t>
  </si>
  <si>
    <t>P1 Fuel Oil Stocks (kb)</t>
  </si>
  <si>
    <t>P2 Fuel Oil Stocks (kb)</t>
  </si>
  <si>
    <t>P3 Fuel Oil Stocks (kb)</t>
  </si>
  <si>
    <t>P4 Fuel Oil Stocks (kb)</t>
  </si>
  <si>
    <t>P5 Fuel Oil Stocks (kb)</t>
  </si>
  <si>
    <t>US Fuel Oil Imports (kbd)</t>
  </si>
  <si>
    <t>P1 Fuel Oil Imports (kbd)</t>
  </si>
  <si>
    <t>P2 Fuel Oil Imports (kbd)</t>
  </si>
  <si>
    <t>P3 Fuel Oil Imports (kbd)</t>
  </si>
  <si>
    <t>P4 Fuel Oil Imports (kbd)</t>
  </si>
  <si>
    <t>P5 Fuel Oil Imports (kbd)</t>
  </si>
  <si>
    <t>US Fuel Oil Production (kbd)</t>
  </si>
  <si>
    <t>P1 Fuel Oil Production (kbd)</t>
  </si>
  <si>
    <t>P2 Fuel Oil Production (kbd)</t>
  </si>
  <si>
    <t>P3 Fuel Oil Production (kbd)</t>
  </si>
  <si>
    <t>P4 Fuel Oil Production (kbd)</t>
  </si>
  <si>
    <t>P5 Fuel Oil Production (kbd)</t>
  </si>
  <si>
    <t>US Fuel Oil Exports (kbd)</t>
  </si>
  <si>
    <t>US C3/C3= Stocks (kb)</t>
  </si>
  <si>
    <t>P1 C3/C3= Stocks (kb)</t>
  </si>
  <si>
    <t>P2 C3/C3= Stocks (kb)</t>
  </si>
  <si>
    <t>P3 C3/C3= Stocks (kb)</t>
  </si>
  <si>
    <t>P4P5 C3/C3= Stocks (kb)</t>
  </si>
  <si>
    <t>US C3/C3= Imports (kbd)</t>
  </si>
  <si>
    <t>P1 C3/C3= Imports (kbd)</t>
  </si>
  <si>
    <t>P2 C3/C3= Imports (kbd)</t>
  </si>
  <si>
    <t>P3 C3/C3= Imports (kbd)</t>
  </si>
  <si>
    <t>P4P5 C3/C3= Imports (kbd)</t>
  </si>
  <si>
    <t>US C3/C3= Production (kbd)</t>
  </si>
  <si>
    <t>P1 C3/C3= Production (kbd)</t>
  </si>
  <si>
    <t>P2 C3/C3= Production (kbd)</t>
  </si>
  <si>
    <t>P3 C3/C3= Production (kbd)</t>
  </si>
  <si>
    <t>P4P5 C3/C3= Production (kbd)</t>
  </si>
  <si>
    <t>US C3/C3= Exports (kbd)</t>
  </si>
  <si>
    <t>Products Supplied (kbd)</t>
  </si>
  <si>
    <t>Gasoline Supplied (kbd)</t>
  </si>
  <si>
    <t>Distillate Supplied (kbd)</t>
  </si>
  <si>
    <t>Jet Supplied (kbd)</t>
  </si>
  <si>
    <t>Fuel Oil Supplied (kbd)</t>
  </si>
  <si>
    <t xml:space="preserve"> C3/C3= Supplied (kbd)</t>
  </si>
  <si>
    <t>Python Mapping to Run Dash App</t>
  </si>
  <si>
    <t>xlsx raw file</t>
  </si>
  <si>
    <t>isCustom</t>
  </si>
  <si>
    <t>pythonName</t>
  </si>
  <si>
    <t>stock</t>
  </si>
  <si>
    <t>crude</t>
  </si>
  <si>
    <t>crude oil and petroleum products</t>
  </si>
  <si>
    <t>product supplied</t>
  </si>
  <si>
    <t>PADD 1A, 1B, 1C</t>
  </si>
  <si>
    <t>US CDU Capacity (kbd)</t>
  </si>
  <si>
    <t>P1 CDU Capacity (kbd)</t>
  </si>
  <si>
    <t>P2 CDU Capacity (kbd)</t>
  </si>
  <si>
    <t>P3 CDU Capacity (kbd)</t>
  </si>
  <si>
    <t>P4 CDU Capacity (kbd)</t>
  </si>
  <si>
    <t>P5 CDU Capacity (kbd)</t>
  </si>
  <si>
    <t>(Thousand Barrels per Day)</t>
  </si>
  <si>
    <t>(Thousand Barrels per Calendar Day)</t>
  </si>
  <si>
    <t>(Thousand Barrels)</t>
  </si>
  <si>
    <t>(Percent)</t>
  </si>
  <si>
    <t>uom</t>
  </si>
  <si>
    <t>isPython</t>
  </si>
  <si>
    <t>relevance</t>
  </si>
  <si>
    <t>Notes</t>
  </si>
  <si>
    <t>p2e = p2 - cush</t>
  </si>
  <si>
    <t>feedstockRuns = grossRuns - crudeRuns</t>
  </si>
  <si>
    <t>p9 = p2+p3+p4</t>
  </si>
  <si>
    <t>NaN</t>
  </si>
  <si>
    <t>adjustment = production + imports - runs - exports - totalStockChange/7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</si>
</sst>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_(* #,##0.0_);[Red]_(* \(#,##0.0\);_(* &quot;   -&quot;?_);_(@_)"/>
    <numFmt numFmtId="172" formatCode="_(* #,##0.0_);_(* \(#,##0.0\);_(* &quot;   -&quot;?_);_(@_)"/>
  </numFmts>
  <fonts count="7" x14ac:knownFonts="1">
    <font>
      <sz val="8"/>
      <color theme="1"/>
      <name val="Open Sans"/>
      <family val="2"/>
    </font>
    <font>
      <b/>
      <sz val="8"/>
      <color theme="1"/>
      <name val="Open Sans"/>
      <family val="2"/>
    </font>
    <font>
      <b/>
      <sz val="15"/>
      <color rgb="FFC00000"/>
      <name val="Open Sans"/>
      <family val="2"/>
    </font>
    <font>
      <b/>
      <sz val="10"/>
      <color theme="1"/>
      <name val="Open Sans"/>
      <family val="2"/>
    </font>
    <font>
      <sz val="8"/>
      <color rgb="FF0000FF"/>
      <name val="Open Sans"/>
      <family val="2"/>
    </font>
    <font>
      <sz val="8"/>
      <color rgb="FF008000"/>
      <name val="Open Sans"/>
      <family val="2"/>
    </font>
    <font>
      <sz val="8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49" fontId="0" fillId="3" borderId="0" xfId="0" applyNumberFormat="1" applyFill="1"/>
    <xf numFmtId="0" fontId="2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16" fontId="3" fillId="0" borderId="0" xfId="0" applyNumberFormat="1" applyFont="1" applyAlignment="1">
      <alignment vertical="top"/>
    </xf>
    <xf numFmtId="0" fontId="3" fillId="0" borderId="1" xfId="0" applyFont="1" applyBorder="1" applyAlignment="1">
      <alignment vertical="top"/>
    </xf>
    <xf numFmtId="16" fontId="3" fillId="0" borderId="1" xfId="0" applyNumberFormat="1" applyFont="1" applyBorder="1" applyAlignment="1">
      <alignment vertical="top"/>
    </xf>
    <xf numFmtId="16" fontId="3" fillId="0" borderId="1" xfId="0" applyNumberFormat="1" applyFont="1" applyBorder="1" applyAlignment="1">
      <alignment horizontal="left" vertical="top"/>
    </xf>
    <xf numFmtId="0" fontId="4" fillId="3" borderId="0" xfId="0" applyFont="1" applyFill="1"/>
    <xf numFmtId="170" fontId="4" fillId="3" borderId="0" xfId="0" applyNumberFormat="1" applyFont="1" applyFill="1"/>
    <xf numFmtId="0" fontId="5" fillId="2" borderId="0" xfId="0" applyFont="1" applyFill="1" applyAlignment="1">
      <alignment horizontal="left"/>
    </xf>
    <xf numFmtId="0" fontId="3" fillId="0" borderId="0" xfId="0" applyFont="1" applyAlignment="1">
      <alignment horizontal="center" vertical="top"/>
    </xf>
    <xf numFmtId="0" fontId="6" fillId="0" borderId="0" xfId="0" applyNumberFormat="1" applyFont="1" applyFill="1" applyAlignment="1">
      <alignment horizontal="center"/>
    </xf>
    <xf numFmtId="0" fontId="4" fillId="4" borderId="0" xfId="0" applyFont="1" applyFill="1"/>
    <xf numFmtId="0" fontId="6" fillId="2" borderId="0" xfId="0" applyFont="1" applyFill="1" applyAlignment="1">
      <alignment horizontal="left"/>
    </xf>
    <xf numFmtId="0" fontId="4" fillId="3" borderId="0" xfId="0" applyNumberFormat="1" applyFont="1" applyFill="1" applyAlignment="1">
      <alignment horizontal="center"/>
    </xf>
    <xf numFmtId="16" fontId="3" fillId="0" borderId="1" xfId="0" applyNumberFormat="1" applyFont="1" applyBorder="1" applyAlignment="1">
      <alignment horizontal="center" vertical="top"/>
    </xf>
    <xf numFmtId="16" fontId="3" fillId="0" borderId="1" xfId="0" applyNumberFormat="1" applyFont="1" applyBorder="1" applyAlignment="1">
      <alignment horizontal="center" vertical="top" wrapText="1"/>
    </xf>
    <xf numFmtId="0" fontId="4" fillId="4" borderId="0" xfId="0" applyNumberFormat="1" applyFont="1" applyFill="1" applyAlignment="1">
      <alignment horizontal="left"/>
    </xf>
    <xf numFmtId="172" fontId="6" fillId="4" borderId="0" xfId="0" applyNumberFormat="1" applyFont="1" applyFill="1" applyAlignment="1">
      <alignment horizontal="right"/>
    </xf>
    <xf numFmtId="172" fontId="4" fillId="4" borderId="0" xfId="0" applyNumberFormat="1" applyFont="1" applyFill="1" applyAlignment="1">
      <alignment horizontal="right"/>
    </xf>
    <xf numFmtId="172" fontId="5" fillId="2" borderId="0" xfId="0" applyNumberFormat="1" applyFont="1" applyFill="1" applyAlignment="1">
      <alignment horizontal="right"/>
    </xf>
    <xf numFmtId="0" fontId="0" fillId="0" borderId="0" xfId="0" quotePrefix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FF00"/>
      <color rgb="FFEAEAEA"/>
      <color rgb="FFFFFFCC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437F-60FA-40C6-B10E-CB628818FFCA}">
  <dimension ref="A1:E67"/>
  <sheetViews>
    <sheetView showGridLines="0" workbookViewId="0">
      <selection activeCell="C5" sqref="C5"/>
    </sheetView>
  </sheetViews>
  <sheetFormatPr defaultColWidth="0" defaultRowHeight="12.75" zeroHeight="1" x14ac:dyDescent="0.25"/>
  <cols>
    <col min="1" max="2" width="2.83203125" customWidth="1"/>
    <col min="3" max="3" width="74.1640625" bestFit="1" customWidth="1"/>
    <col min="4" max="5" width="2.83203125" customWidth="1"/>
  </cols>
  <sheetData>
    <row r="1" spans="2:4" x14ac:dyDescent="0.25"/>
    <row r="2" spans="2:4" ht="21.75" x14ac:dyDescent="0.4">
      <c r="B2" s="3" t="s">
        <v>217</v>
      </c>
    </row>
    <row r="3" spans="2:4" x14ac:dyDescent="0.25">
      <c r="B3" s="1" t="str">
        <f>""</f>
        <v/>
      </c>
      <c r="C3" s="1" t="str">
        <f>""</f>
        <v/>
      </c>
      <c r="D3" s="1" t="str">
        <f>""</f>
        <v/>
      </c>
    </row>
    <row r="4" spans="2:4" x14ac:dyDescent="0.25"/>
    <row r="5" spans="2:4" x14ac:dyDescent="0.25">
      <c r="C5" s="2" t="s">
        <v>169</v>
      </c>
    </row>
    <row r="6" spans="2:4" x14ac:dyDescent="0.25">
      <c r="C6" s="2" t="s">
        <v>170</v>
      </c>
    </row>
    <row r="7" spans="2:4" x14ac:dyDescent="0.25">
      <c r="C7" s="2"/>
    </row>
    <row r="8" spans="2:4" x14ac:dyDescent="0.25">
      <c r="C8" s="2" t="s">
        <v>171</v>
      </c>
    </row>
    <row r="9" spans="2:4" x14ac:dyDescent="0.25">
      <c r="C9" s="2" t="s">
        <v>172</v>
      </c>
    </row>
    <row r="10" spans="2:4" x14ac:dyDescent="0.25">
      <c r="C10" s="2" t="s">
        <v>173</v>
      </c>
    </row>
    <row r="11" spans="2:4" x14ac:dyDescent="0.25">
      <c r="C11" s="2" t="s">
        <v>174</v>
      </c>
    </row>
    <row r="12" spans="2:4" x14ac:dyDescent="0.25">
      <c r="C12" s="2" t="s">
        <v>175</v>
      </c>
    </row>
    <row r="13" spans="2:4" x14ac:dyDescent="0.25">
      <c r="C13" s="2" t="s">
        <v>176</v>
      </c>
    </row>
    <row r="14" spans="2:4" x14ac:dyDescent="0.25">
      <c r="C14" s="2"/>
    </row>
    <row r="15" spans="2:4" x14ac:dyDescent="0.25">
      <c r="C15" s="2" t="s">
        <v>177</v>
      </c>
    </row>
    <row r="16" spans="2:4" x14ac:dyDescent="0.25">
      <c r="C16" s="2" t="s">
        <v>178</v>
      </c>
    </row>
    <row r="17" spans="3:3" x14ac:dyDescent="0.25">
      <c r="C17" s="2" t="s">
        <v>179</v>
      </c>
    </row>
    <row r="18" spans="3:3" x14ac:dyDescent="0.25">
      <c r="C18" s="2" t="s">
        <v>180</v>
      </c>
    </row>
    <row r="19" spans="3:3" x14ac:dyDescent="0.25">
      <c r="C19" s="2" t="s">
        <v>181</v>
      </c>
    </row>
    <row r="20" spans="3:3" x14ac:dyDescent="0.25">
      <c r="C20" s="2"/>
    </row>
    <row r="21" spans="3:3" x14ac:dyDescent="0.25">
      <c r="C21" s="2" t="s">
        <v>182</v>
      </c>
    </row>
    <row r="22" spans="3:3" x14ac:dyDescent="0.25">
      <c r="C22" s="2" t="s">
        <v>183</v>
      </c>
    </row>
    <row r="23" spans="3:3" x14ac:dyDescent="0.25">
      <c r="C23" s="2" t="s">
        <v>184</v>
      </c>
    </row>
    <row r="24" spans="3:3" x14ac:dyDescent="0.25">
      <c r="C24" s="2" t="s">
        <v>185</v>
      </c>
    </row>
    <row r="25" spans="3:3" x14ac:dyDescent="0.25">
      <c r="C25" s="2" t="s">
        <v>186</v>
      </c>
    </row>
    <row r="26" spans="3:3" x14ac:dyDescent="0.25">
      <c r="C26" s="2" t="s">
        <v>187</v>
      </c>
    </row>
    <row r="27" spans="3:3" x14ac:dyDescent="0.25">
      <c r="C27" s="2" t="s">
        <v>188</v>
      </c>
    </row>
    <row r="28" spans="3:3" x14ac:dyDescent="0.25">
      <c r="C28" s="2" t="s">
        <v>189</v>
      </c>
    </row>
    <row r="29" spans="3:3" x14ac:dyDescent="0.25">
      <c r="C29" s="2" t="s">
        <v>190</v>
      </c>
    </row>
    <row r="30" spans="3:3" x14ac:dyDescent="0.25">
      <c r="C30" s="2" t="s">
        <v>191</v>
      </c>
    </row>
    <row r="31" spans="3:3" x14ac:dyDescent="0.25">
      <c r="C31" s="2"/>
    </row>
    <row r="32" spans="3:3" x14ac:dyDescent="0.25">
      <c r="C32" s="2" t="s">
        <v>192</v>
      </c>
    </row>
    <row r="33" spans="3:3" x14ac:dyDescent="0.25">
      <c r="C33" s="2" t="s">
        <v>193</v>
      </c>
    </row>
    <row r="34" spans="3:3" x14ac:dyDescent="0.25">
      <c r="C34" s="2" t="s">
        <v>194</v>
      </c>
    </row>
    <row r="35" spans="3:3" x14ac:dyDescent="0.25">
      <c r="C35" s="2" t="s">
        <v>195</v>
      </c>
    </row>
    <row r="36" spans="3:3" x14ac:dyDescent="0.25">
      <c r="C36" s="2" t="s">
        <v>196</v>
      </c>
    </row>
    <row r="37" spans="3:3" x14ac:dyDescent="0.25">
      <c r="C37" s="2" t="s">
        <v>197</v>
      </c>
    </row>
    <row r="38" spans="3:3" x14ac:dyDescent="0.25">
      <c r="C38" s="2" t="s">
        <v>198</v>
      </c>
    </row>
    <row r="39" spans="3:3" x14ac:dyDescent="0.25">
      <c r="C39" s="2" t="s">
        <v>191</v>
      </c>
    </row>
    <row r="40" spans="3:3" x14ac:dyDescent="0.25">
      <c r="C40" s="2"/>
    </row>
    <row r="41" spans="3:3" x14ac:dyDescent="0.25">
      <c r="C41" s="2" t="s">
        <v>199</v>
      </c>
    </row>
    <row r="42" spans="3:3" x14ac:dyDescent="0.25">
      <c r="C42" s="2" t="s">
        <v>183</v>
      </c>
    </row>
    <row r="43" spans="3:3" x14ac:dyDescent="0.25">
      <c r="C43" s="2" t="s">
        <v>200</v>
      </c>
    </row>
    <row r="44" spans="3:3" x14ac:dyDescent="0.25">
      <c r="C44" s="2" t="s">
        <v>201</v>
      </c>
    </row>
    <row r="45" spans="3:3" x14ac:dyDescent="0.25">
      <c r="C45" s="2" t="s">
        <v>202</v>
      </c>
    </row>
    <row r="46" spans="3:3" x14ac:dyDescent="0.25">
      <c r="C46" s="2" t="s">
        <v>203</v>
      </c>
    </row>
    <row r="47" spans="3:3" x14ac:dyDescent="0.25">
      <c r="C47" s="2" t="s">
        <v>191</v>
      </c>
    </row>
    <row r="48" spans="3:3" x14ac:dyDescent="0.25">
      <c r="C48" s="2"/>
    </row>
    <row r="49" spans="3:3" x14ac:dyDescent="0.25">
      <c r="C49" s="2" t="s">
        <v>204</v>
      </c>
    </row>
    <row r="50" spans="3:3" x14ac:dyDescent="0.25">
      <c r="C50" s="2" t="s">
        <v>183</v>
      </c>
    </row>
    <row r="51" spans="3:3" x14ac:dyDescent="0.25">
      <c r="C51" s="2" t="s">
        <v>205</v>
      </c>
    </row>
    <row r="52" spans="3:3" x14ac:dyDescent="0.25">
      <c r="C52" s="2" t="s">
        <v>206</v>
      </c>
    </row>
    <row r="53" spans="3:3" x14ac:dyDescent="0.25">
      <c r="C53" s="2" t="s">
        <v>207</v>
      </c>
    </row>
    <row r="54" spans="3:3" x14ac:dyDescent="0.25">
      <c r="C54" s="2" t="s">
        <v>191</v>
      </c>
    </row>
    <row r="55" spans="3:3" x14ac:dyDescent="0.25">
      <c r="C55" s="2"/>
    </row>
    <row r="56" spans="3:3" x14ac:dyDescent="0.25">
      <c r="C56" s="2" t="s">
        <v>208</v>
      </c>
    </row>
    <row r="57" spans="3:3" x14ac:dyDescent="0.25">
      <c r="C57" s="2" t="s">
        <v>209</v>
      </c>
    </row>
    <row r="58" spans="3:3" x14ac:dyDescent="0.25">
      <c r="C58" s="2" t="s">
        <v>210</v>
      </c>
    </row>
    <row r="59" spans="3:3" x14ac:dyDescent="0.25">
      <c r="C59" s="2" t="s">
        <v>211</v>
      </c>
    </row>
    <row r="60" spans="3:3" x14ac:dyDescent="0.25">
      <c r="C60" s="2" t="s">
        <v>212</v>
      </c>
    </row>
    <row r="61" spans="3:3" x14ac:dyDescent="0.25">
      <c r="C61" s="2" t="s">
        <v>213</v>
      </c>
    </row>
    <row r="62" spans="3:3" x14ac:dyDescent="0.25">
      <c r="C62" s="2" t="s">
        <v>191</v>
      </c>
    </row>
    <row r="63" spans="3:3" x14ac:dyDescent="0.25">
      <c r="C63" s="2"/>
    </row>
    <row r="64" spans="3:3" x14ac:dyDescent="0.25">
      <c r="C64" s="2" t="s">
        <v>214</v>
      </c>
    </row>
    <row r="65" spans="3:3" x14ac:dyDescent="0.25">
      <c r="C65" s="2" t="s">
        <v>215</v>
      </c>
    </row>
    <row r="66" spans="3:3" x14ac:dyDescent="0.25">
      <c r="C66" s="2" t="s">
        <v>216</v>
      </c>
    </row>
    <row r="67" spans="3:3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6C52-34AF-4A47-9273-59A5194DD144}">
  <dimension ref="B2:K161"/>
  <sheetViews>
    <sheetView showGridLines="0" workbookViewId="0">
      <pane ySplit="5" topLeftCell="A96" activePane="bottomLeft" state="frozen"/>
      <selection pane="bottomLeft" activeCell="H5" sqref="H5"/>
    </sheetView>
  </sheetViews>
  <sheetFormatPr defaultRowHeight="12.75" x14ac:dyDescent="0.25"/>
  <cols>
    <col min="1" max="2" width="2.83203125" customWidth="1"/>
    <col min="3" max="3" width="11.1640625" bestFit="1" customWidth="1"/>
    <col min="4" max="4" width="30" bestFit="1" customWidth="1"/>
    <col min="5" max="5" width="27.6640625" bestFit="1" customWidth="1"/>
    <col min="6" max="7" width="11.6640625" bestFit="1" customWidth="1"/>
    <col min="8" max="8" width="65.6640625" bestFit="1" customWidth="1"/>
    <col min="9" max="10" width="2.83203125" customWidth="1"/>
  </cols>
  <sheetData>
    <row r="2" spans="2:9" ht="21.75" x14ac:dyDescent="0.4">
      <c r="B2" s="3" t="s">
        <v>1306</v>
      </c>
      <c r="C2" s="3"/>
    </row>
    <row r="3" spans="2:9" x14ac:dyDescent="0.25">
      <c r="B3" s="1"/>
      <c r="C3" s="1"/>
      <c r="D3" s="1"/>
      <c r="E3" s="1"/>
      <c r="F3" s="1"/>
      <c r="G3" s="1"/>
      <c r="H3" s="1"/>
      <c r="I3" s="1"/>
    </row>
    <row r="5" spans="2:9" ht="30" customHeight="1" x14ac:dyDescent="0.25">
      <c r="C5" s="15" t="s">
        <v>1308</v>
      </c>
      <c r="D5" s="7" t="s">
        <v>218</v>
      </c>
      <c r="E5" s="7" t="s">
        <v>162</v>
      </c>
      <c r="F5" s="8">
        <f>xlsx!E6</f>
        <v>45464</v>
      </c>
      <c r="G5" s="8">
        <f>xlsx!F6</f>
        <v>45471</v>
      </c>
      <c r="H5" s="8" t="s">
        <v>1328</v>
      </c>
    </row>
    <row r="6" spans="2:9" x14ac:dyDescent="0.25">
      <c r="C6" s="17" t="b">
        <f>TRUE</f>
        <v>1</v>
      </c>
      <c r="D6" s="17" t="s">
        <v>1178</v>
      </c>
      <c r="E6" s="17" t="s">
        <v>1179</v>
      </c>
      <c r="F6" s="24" t="s">
        <v>1332</v>
      </c>
      <c r="G6" s="23">
        <f>G42+G36-G30-G29-(G28-F28)/7</f>
        <v>233.85714285714289</v>
      </c>
      <c r="H6" s="22" t="s">
        <v>1333</v>
      </c>
    </row>
    <row r="7" spans="2:9" x14ac:dyDescent="0.25">
      <c r="C7" s="17" t="b">
        <f>TRUE</f>
        <v>1</v>
      </c>
      <c r="D7" s="17" t="s">
        <v>1175</v>
      </c>
      <c r="E7" s="17" t="s">
        <v>1176</v>
      </c>
      <c r="F7" s="23">
        <f>F21-F25</f>
        <v>82415</v>
      </c>
      <c r="G7" s="23">
        <f>G21-G25</f>
        <v>81788</v>
      </c>
      <c r="H7" s="22" t="s">
        <v>1329</v>
      </c>
    </row>
    <row r="8" spans="2:9" x14ac:dyDescent="0.25">
      <c r="C8" s="17" t="b">
        <f>TRUE</f>
        <v>1</v>
      </c>
      <c r="D8" s="17" t="s">
        <v>1186</v>
      </c>
      <c r="E8" s="17" t="s">
        <v>1187</v>
      </c>
      <c r="F8" s="23">
        <f t="shared" ref="F8:F13" si="0">F51-F30</f>
        <v>363</v>
      </c>
      <c r="G8" s="23">
        <f>G51-G30</f>
        <v>351</v>
      </c>
      <c r="H8" s="22" t="s">
        <v>1330</v>
      </c>
    </row>
    <row r="9" spans="2:9" x14ac:dyDescent="0.25">
      <c r="C9" s="17" t="b">
        <f>TRUE</f>
        <v>1</v>
      </c>
      <c r="D9" s="17" t="s">
        <v>1188</v>
      </c>
      <c r="E9" s="17" t="s">
        <v>1189</v>
      </c>
      <c r="F9" s="23">
        <f t="shared" si="0"/>
        <v>50</v>
      </c>
      <c r="G9" s="23">
        <f t="shared" ref="G9:G13" si="1">G52-G31</f>
        <v>3</v>
      </c>
      <c r="H9" s="22" t="s">
        <v>1330</v>
      </c>
    </row>
    <row r="10" spans="2:9" x14ac:dyDescent="0.25">
      <c r="C10" s="17" t="b">
        <f>TRUE</f>
        <v>1</v>
      </c>
      <c r="D10" s="17" t="s">
        <v>1190</v>
      </c>
      <c r="E10" s="17" t="s">
        <v>1191</v>
      </c>
      <c r="F10" s="23">
        <f t="shared" si="0"/>
        <v>8</v>
      </c>
      <c r="G10" s="23">
        <f t="shared" si="1"/>
        <v>11</v>
      </c>
      <c r="H10" s="22" t="s">
        <v>1330</v>
      </c>
    </row>
    <row r="11" spans="2:9" x14ac:dyDescent="0.25">
      <c r="C11" s="17" t="b">
        <f>TRUE</f>
        <v>1</v>
      </c>
      <c r="D11" s="17" t="s">
        <v>1192</v>
      </c>
      <c r="E11" s="17" t="s">
        <v>1193</v>
      </c>
      <c r="F11" s="23">
        <f t="shared" si="0"/>
        <v>218</v>
      </c>
      <c r="G11" s="23">
        <f t="shared" si="1"/>
        <v>277</v>
      </c>
      <c r="H11" s="22" t="s">
        <v>1330</v>
      </c>
    </row>
    <row r="12" spans="2:9" x14ac:dyDescent="0.25">
      <c r="C12" s="17" t="b">
        <f>TRUE</f>
        <v>1</v>
      </c>
      <c r="D12" s="17" t="s">
        <v>1194</v>
      </c>
      <c r="E12" s="17" t="s">
        <v>1195</v>
      </c>
      <c r="F12" s="23">
        <f t="shared" si="0"/>
        <v>-3</v>
      </c>
      <c r="G12" s="23">
        <f t="shared" si="1"/>
        <v>-3</v>
      </c>
      <c r="H12" s="22" t="s">
        <v>1330</v>
      </c>
    </row>
    <row r="13" spans="2:9" x14ac:dyDescent="0.25">
      <c r="C13" s="17" t="b">
        <f>TRUE</f>
        <v>1</v>
      </c>
      <c r="D13" s="17" t="s">
        <v>1196</v>
      </c>
      <c r="E13" s="17" t="s">
        <v>1197</v>
      </c>
      <c r="F13" s="23">
        <f t="shared" si="0"/>
        <v>90</v>
      </c>
      <c r="G13" s="23">
        <f t="shared" si="1"/>
        <v>64</v>
      </c>
      <c r="H13" s="22" t="s">
        <v>1330</v>
      </c>
    </row>
    <row r="14" spans="2:9" x14ac:dyDescent="0.25">
      <c r="C14" s="17" t="b">
        <f>TRUE</f>
        <v>1</v>
      </c>
      <c r="D14" s="17" t="s">
        <v>1198</v>
      </c>
      <c r="E14" s="17" t="s">
        <v>1199</v>
      </c>
      <c r="F14" s="23">
        <f>F21+F22+F23</f>
        <v>404652</v>
      </c>
      <c r="G14" s="23">
        <f>G21+G22+G23</f>
        <v>396568</v>
      </c>
      <c r="H14" s="22" t="s">
        <v>1331</v>
      </c>
    </row>
    <row r="15" spans="2:9" x14ac:dyDescent="0.25">
      <c r="C15" s="17" t="b">
        <f>TRUE</f>
        <v>1</v>
      </c>
      <c r="D15" s="17" t="s">
        <v>1200</v>
      </c>
      <c r="E15" s="17" t="s">
        <v>1201</v>
      </c>
      <c r="F15" s="23">
        <f>F32+F33+F34</f>
        <v>13619</v>
      </c>
      <c r="G15" s="23">
        <f>G32+G33+G34</f>
        <v>13813</v>
      </c>
      <c r="H15" s="22" t="s">
        <v>1331</v>
      </c>
    </row>
    <row r="16" spans="2:9" x14ac:dyDescent="0.25">
      <c r="C16" s="17" t="b">
        <f>TRUE</f>
        <v>1</v>
      </c>
      <c r="D16" s="17" t="s">
        <v>1202</v>
      </c>
      <c r="E16" s="17" t="s">
        <v>1203</v>
      </c>
      <c r="F16" s="23">
        <f>F53+F54+F55</f>
        <v>13842</v>
      </c>
      <c r="G16" s="23">
        <f>G53+G54+G55</f>
        <v>14098</v>
      </c>
      <c r="H16" s="22" t="s">
        <v>1331</v>
      </c>
    </row>
    <row r="17" spans="3:8" x14ac:dyDescent="0.25">
      <c r="C17" s="17" t="b">
        <f>TRUE</f>
        <v>1</v>
      </c>
      <c r="D17" s="17" t="s">
        <v>1204</v>
      </c>
      <c r="E17" s="17" t="s">
        <v>1205</v>
      </c>
      <c r="F17" s="23">
        <f>F10+F11+F12</f>
        <v>223</v>
      </c>
      <c r="G17" s="23">
        <f>G10+G11+G12</f>
        <v>285</v>
      </c>
      <c r="H17" s="22" t="s">
        <v>1331</v>
      </c>
    </row>
    <row r="18" spans="3:8" x14ac:dyDescent="0.25">
      <c r="C18" s="17" t="b">
        <f>TRUE</f>
        <v>1</v>
      </c>
      <c r="D18" s="17" t="s">
        <v>1206</v>
      </c>
      <c r="E18" s="17" t="s">
        <v>1207</v>
      </c>
      <c r="F18" s="23">
        <f>F38+F39+F40</f>
        <v>4340</v>
      </c>
      <c r="G18" s="23">
        <f>G38+G39+G40</f>
        <v>4757</v>
      </c>
      <c r="H18" s="22" t="s">
        <v>1331</v>
      </c>
    </row>
    <row r="19" spans="3:8" x14ac:dyDescent="0.25">
      <c r="C19" s="12" t="b">
        <f>FALSE</f>
        <v>0</v>
      </c>
      <c r="D19" s="12" t="s">
        <v>51</v>
      </c>
      <c r="E19" s="12" t="s">
        <v>131</v>
      </c>
      <c r="F19" s="25">
        <f>_xlfn.XLOOKUP($D19,xlsx!$C:$C,xlsx!E:E)</f>
        <v>460696</v>
      </c>
      <c r="G19" s="25">
        <f>_xlfn.XLOOKUP($D19,xlsx!$C:$C,xlsx!F:F)</f>
        <v>448539</v>
      </c>
    </row>
    <row r="20" spans="3:8" x14ac:dyDescent="0.25">
      <c r="C20" s="12" t="b">
        <f>FALSE</f>
        <v>0</v>
      </c>
      <c r="D20" s="12" t="s">
        <v>52</v>
      </c>
      <c r="E20" s="12" t="s">
        <v>132</v>
      </c>
      <c r="F20" s="25">
        <f>_xlfn.XLOOKUP($D20,xlsx!$C:$C,xlsx!E:E)</f>
        <v>8099</v>
      </c>
      <c r="G20" s="25">
        <f>_xlfn.XLOOKUP($D20,xlsx!$C:$C,xlsx!F:F)</f>
        <v>8059</v>
      </c>
    </row>
    <row r="21" spans="3:8" x14ac:dyDescent="0.25">
      <c r="C21" s="12" t="b">
        <f>FALSE</f>
        <v>0</v>
      </c>
      <c r="D21" s="12" t="s">
        <v>53</v>
      </c>
      <c r="E21" s="12" t="s">
        <v>133</v>
      </c>
      <c r="F21" s="25">
        <f>_xlfn.XLOOKUP($D21,xlsx!$C:$C,xlsx!E:E)</f>
        <v>116311</v>
      </c>
      <c r="G21" s="25">
        <f>_xlfn.XLOOKUP($D21,xlsx!$C:$C,xlsx!F:F)</f>
        <v>116029</v>
      </c>
    </row>
    <row r="22" spans="3:8" x14ac:dyDescent="0.25">
      <c r="C22" s="12" t="b">
        <f>FALSE</f>
        <v>0</v>
      </c>
      <c r="D22" s="12" t="s">
        <v>55</v>
      </c>
      <c r="E22" s="12" t="s">
        <v>134</v>
      </c>
      <c r="F22" s="25">
        <f>_xlfn.XLOOKUP($D22,xlsx!$C:$C,xlsx!E:E)</f>
        <v>264305</v>
      </c>
      <c r="G22" s="25">
        <f>_xlfn.XLOOKUP($D22,xlsx!$C:$C,xlsx!F:F)</f>
        <v>257139</v>
      </c>
    </row>
    <row r="23" spans="3:8" x14ac:dyDescent="0.25">
      <c r="C23" s="12" t="b">
        <f>FALSE</f>
        <v>0</v>
      </c>
      <c r="D23" s="12" t="s">
        <v>56</v>
      </c>
      <c r="E23" s="12" t="s">
        <v>135</v>
      </c>
      <c r="F23" s="25">
        <f>_xlfn.XLOOKUP($D23,xlsx!$C:$C,xlsx!E:E)</f>
        <v>24036</v>
      </c>
      <c r="G23" s="25">
        <f>_xlfn.XLOOKUP($D23,xlsx!$C:$C,xlsx!F:F)</f>
        <v>23400</v>
      </c>
    </row>
    <row r="24" spans="3:8" x14ac:dyDescent="0.25">
      <c r="C24" s="12" t="b">
        <f>FALSE</f>
        <v>0</v>
      </c>
      <c r="D24" s="12" t="s">
        <v>57</v>
      </c>
      <c r="E24" s="12" t="s">
        <v>136</v>
      </c>
      <c r="F24" s="25">
        <f>_xlfn.XLOOKUP($D24,xlsx!$C:$C,xlsx!E:E)</f>
        <v>47944</v>
      </c>
      <c r="G24" s="25">
        <f>_xlfn.XLOOKUP($D24,xlsx!$C:$C,xlsx!F:F)</f>
        <v>43912</v>
      </c>
    </row>
    <row r="25" spans="3:8" x14ac:dyDescent="0.25">
      <c r="C25" s="12" t="b">
        <f>FALSE</f>
        <v>0</v>
      </c>
      <c r="D25" s="12" t="s">
        <v>54</v>
      </c>
      <c r="E25" s="12" t="s">
        <v>1174</v>
      </c>
      <c r="F25" s="25">
        <f>_xlfn.XLOOKUP($D25,xlsx!$C:$C,xlsx!E:E)</f>
        <v>33896</v>
      </c>
      <c r="G25" s="25">
        <f>_xlfn.XLOOKUP($D25,xlsx!$C:$C,xlsx!F:F)</f>
        <v>34241</v>
      </c>
    </row>
    <row r="26" spans="3:8" x14ac:dyDescent="0.25">
      <c r="C26" s="12" t="b">
        <f>FALSE</f>
        <v>0</v>
      </c>
      <c r="D26" s="12" t="s">
        <v>59</v>
      </c>
      <c r="E26" s="12" t="s">
        <v>137</v>
      </c>
      <c r="F26" s="25">
        <f>_xlfn.XLOOKUP($D26,xlsx!$C:$C,xlsx!E:E)</f>
        <v>372197</v>
      </c>
      <c r="G26" s="25">
        <f>_xlfn.XLOOKUP($D26,xlsx!$C:$C,xlsx!F:F)</f>
        <v>372595</v>
      </c>
    </row>
    <row r="27" spans="3:8" x14ac:dyDescent="0.25">
      <c r="C27" s="12" t="b">
        <f>FALSE</f>
        <v>0</v>
      </c>
      <c r="D27" s="12" t="s">
        <v>58</v>
      </c>
      <c r="E27" s="12" t="s">
        <v>1177</v>
      </c>
      <c r="F27" s="25">
        <f>_xlfn.XLOOKUP($D27,xlsx!$C:$C,xlsx!E:E)</f>
        <v>3623</v>
      </c>
      <c r="G27" s="25">
        <f>_xlfn.XLOOKUP($D27,xlsx!$C:$C,xlsx!F:F)</f>
        <v>2225</v>
      </c>
    </row>
    <row r="28" spans="3:8" x14ac:dyDescent="0.25">
      <c r="C28" s="12" t="b">
        <f>FALSE</f>
        <v>0</v>
      </c>
      <c r="D28" s="12" t="s">
        <v>50</v>
      </c>
      <c r="E28" s="12" t="s">
        <v>138</v>
      </c>
      <c r="F28" s="25">
        <f>_xlfn.XLOOKUP($D28,xlsx!$C:$C,xlsx!E:E)</f>
        <v>832893</v>
      </c>
      <c r="G28" s="25">
        <f>_xlfn.XLOOKUP($D28,xlsx!$C:$C,xlsx!F:F)</f>
        <v>821134</v>
      </c>
    </row>
    <row r="29" spans="3:8" x14ac:dyDescent="0.25">
      <c r="C29" s="12" t="b">
        <f>FALSE</f>
        <v>0</v>
      </c>
      <c r="D29" s="12" t="s">
        <v>118</v>
      </c>
      <c r="E29" s="12" t="s">
        <v>139</v>
      </c>
      <c r="F29" s="25">
        <f>_xlfn.XLOOKUP($D29,xlsx!$C:$C,xlsx!E:E)</f>
        <v>3910</v>
      </c>
      <c r="G29" s="25">
        <f>_xlfn.XLOOKUP($D29,xlsx!$C:$C,xlsx!F:F)</f>
        <v>4401</v>
      </c>
    </row>
    <row r="30" spans="3:8" x14ac:dyDescent="0.25">
      <c r="C30" s="12" t="b">
        <f>FALSE</f>
        <v>0</v>
      </c>
      <c r="D30" s="12" t="s">
        <v>3</v>
      </c>
      <c r="E30" s="12" t="s">
        <v>140</v>
      </c>
      <c r="F30" s="25">
        <f>_xlfn.XLOOKUP($D30,xlsx!$C:$C,xlsx!E:E)</f>
        <v>16532</v>
      </c>
      <c r="G30" s="25">
        <f>_xlfn.XLOOKUP($D30,xlsx!$C:$C,xlsx!F:F)</f>
        <v>16792</v>
      </c>
    </row>
    <row r="31" spans="3:8" x14ac:dyDescent="0.25">
      <c r="C31" s="12" t="b">
        <f>FALSE</f>
        <v>0</v>
      </c>
      <c r="D31" s="12" t="s">
        <v>4</v>
      </c>
      <c r="E31" s="12" t="s">
        <v>141</v>
      </c>
      <c r="F31" s="25">
        <f>_xlfn.XLOOKUP($D31,xlsx!$C:$C,xlsx!E:E)</f>
        <v>779</v>
      </c>
      <c r="G31" s="25">
        <f>_xlfn.XLOOKUP($D31,xlsx!$C:$C,xlsx!F:F)</f>
        <v>838</v>
      </c>
    </row>
    <row r="32" spans="3:8" x14ac:dyDescent="0.25">
      <c r="C32" s="12" t="b">
        <f>FALSE</f>
        <v>0</v>
      </c>
      <c r="D32" s="12" t="s">
        <v>5</v>
      </c>
      <c r="E32" s="12" t="s">
        <v>142</v>
      </c>
      <c r="F32" s="25">
        <f>_xlfn.XLOOKUP($D32,xlsx!$C:$C,xlsx!E:E)</f>
        <v>3881</v>
      </c>
      <c r="G32" s="25">
        <f>_xlfn.XLOOKUP($D32,xlsx!$C:$C,xlsx!F:F)</f>
        <v>3943</v>
      </c>
    </row>
    <row r="33" spans="3:7" x14ac:dyDescent="0.25">
      <c r="C33" s="12" t="b">
        <f>FALSE</f>
        <v>0</v>
      </c>
      <c r="D33" s="12" t="s">
        <v>6</v>
      </c>
      <c r="E33" s="12" t="s">
        <v>143</v>
      </c>
      <c r="F33" s="25">
        <f>_xlfn.XLOOKUP($D33,xlsx!$C:$C,xlsx!E:E)</f>
        <v>9119</v>
      </c>
      <c r="G33" s="25">
        <f>_xlfn.XLOOKUP($D33,xlsx!$C:$C,xlsx!F:F)</f>
        <v>9246</v>
      </c>
    </row>
    <row r="34" spans="3:7" x14ac:dyDescent="0.25">
      <c r="C34" s="12" t="b">
        <f>FALSE</f>
        <v>0</v>
      </c>
      <c r="D34" s="12" t="s">
        <v>7</v>
      </c>
      <c r="E34" s="12" t="s">
        <v>144</v>
      </c>
      <c r="F34" s="25">
        <f>_xlfn.XLOOKUP($D34,xlsx!$C:$C,xlsx!E:E)</f>
        <v>619</v>
      </c>
      <c r="G34" s="25">
        <f>_xlfn.XLOOKUP($D34,xlsx!$C:$C,xlsx!F:F)</f>
        <v>624</v>
      </c>
    </row>
    <row r="35" spans="3:7" x14ac:dyDescent="0.25">
      <c r="C35" s="12" t="b">
        <f>FALSE</f>
        <v>0</v>
      </c>
      <c r="D35" s="12" t="s">
        <v>8</v>
      </c>
      <c r="E35" s="12" t="s">
        <v>145</v>
      </c>
      <c r="F35" s="25">
        <f>_xlfn.XLOOKUP($D35,xlsx!$C:$C,xlsx!E:E)</f>
        <v>2134</v>
      </c>
      <c r="G35" s="25">
        <f>_xlfn.XLOOKUP($D35,xlsx!$C:$C,xlsx!F:F)</f>
        <v>2140</v>
      </c>
    </row>
    <row r="36" spans="3:7" x14ac:dyDescent="0.25">
      <c r="C36" s="12" t="b">
        <f>FALSE</f>
        <v>0</v>
      </c>
      <c r="D36" s="12" t="s">
        <v>83</v>
      </c>
      <c r="E36" s="12" t="s">
        <v>146</v>
      </c>
      <c r="F36" s="25">
        <f>_xlfn.XLOOKUP($D36,xlsx!$C:$C,xlsx!E:E)</f>
        <v>6611</v>
      </c>
      <c r="G36" s="25">
        <f>_xlfn.XLOOKUP($D36,xlsx!$C:$C,xlsx!F:F)</f>
        <v>6547</v>
      </c>
    </row>
    <row r="37" spans="3:7" x14ac:dyDescent="0.25">
      <c r="C37" s="12" t="b">
        <f>FALSE</f>
        <v>0</v>
      </c>
      <c r="D37" s="12" t="s">
        <v>84</v>
      </c>
      <c r="E37" s="12" t="s">
        <v>147</v>
      </c>
      <c r="F37" s="25">
        <f>_xlfn.XLOOKUP($D37,xlsx!$C:$C,xlsx!E:E)</f>
        <v>458</v>
      </c>
      <c r="G37" s="25">
        <f>_xlfn.XLOOKUP($D37,xlsx!$C:$C,xlsx!F:F)</f>
        <v>988</v>
      </c>
    </row>
    <row r="38" spans="3:7" x14ac:dyDescent="0.25">
      <c r="C38" s="12" t="b">
        <f>FALSE</f>
        <v>0</v>
      </c>
      <c r="D38" s="12" t="s">
        <v>85</v>
      </c>
      <c r="E38" s="12" t="s">
        <v>148</v>
      </c>
      <c r="F38" s="25">
        <f>_xlfn.XLOOKUP($D38,xlsx!$C:$C,xlsx!E:E)</f>
        <v>2989</v>
      </c>
      <c r="G38" s="25">
        <f>_xlfn.XLOOKUP($D38,xlsx!$C:$C,xlsx!F:F)</f>
        <v>3092</v>
      </c>
    </row>
    <row r="39" spans="3:7" x14ac:dyDescent="0.25">
      <c r="C39" s="12" t="b">
        <f>FALSE</f>
        <v>0</v>
      </c>
      <c r="D39" s="12" t="s">
        <v>86</v>
      </c>
      <c r="E39" s="12" t="s">
        <v>149</v>
      </c>
      <c r="F39" s="25">
        <f>_xlfn.XLOOKUP($D39,xlsx!$C:$C,xlsx!E:E)</f>
        <v>976</v>
      </c>
      <c r="G39" s="25">
        <f>_xlfn.XLOOKUP($D39,xlsx!$C:$C,xlsx!F:F)</f>
        <v>1226</v>
      </c>
    </row>
    <row r="40" spans="3:7" x14ac:dyDescent="0.25">
      <c r="C40" s="12" t="b">
        <f>FALSE</f>
        <v>0</v>
      </c>
      <c r="D40" s="12" t="s">
        <v>87</v>
      </c>
      <c r="E40" s="12" t="s">
        <v>150</v>
      </c>
      <c r="F40" s="25">
        <f>_xlfn.XLOOKUP($D40,xlsx!$C:$C,xlsx!E:E)</f>
        <v>375</v>
      </c>
      <c r="G40" s="25">
        <f>_xlfn.XLOOKUP($D40,xlsx!$C:$C,xlsx!F:F)</f>
        <v>439</v>
      </c>
    </row>
    <row r="41" spans="3:7" x14ac:dyDescent="0.25">
      <c r="C41" s="12" t="b">
        <f>FALSE</f>
        <v>0</v>
      </c>
      <c r="D41" s="12" t="s">
        <v>88</v>
      </c>
      <c r="E41" s="12" t="s">
        <v>151</v>
      </c>
      <c r="F41" s="25">
        <f>_xlfn.XLOOKUP($D41,xlsx!$C:$C,xlsx!E:E)</f>
        <v>1813</v>
      </c>
      <c r="G41" s="25">
        <f>_xlfn.XLOOKUP($D41,xlsx!$C:$C,xlsx!F:F)</f>
        <v>802</v>
      </c>
    </row>
    <row r="42" spans="3:7" x14ac:dyDescent="0.25">
      <c r="C42" s="12" t="b">
        <f>FALSE</f>
        <v>0</v>
      </c>
      <c r="D42" s="12" t="s">
        <v>0</v>
      </c>
      <c r="E42" s="12" t="s">
        <v>152</v>
      </c>
      <c r="F42" s="25">
        <f>_xlfn.XLOOKUP($D42,xlsx!$C:$C,xlsx!E:E)</f>
        <v>13200</v>
      </c>
      <c r="G42" s="25">
        <f>_xlfn.XLOOKUP($D42,xlsx!$C:$C,xlsx!F:F)</f>
        <v>13200</v>
      </c>
    </row>
    <row r="43" spans="3:7" x14ac:dyDescent="0.25">
      <c r="C43" s="12" t="b">
        <f>FALSE</f>
        <v>0</v>
      </c>
      <c r="D43" s="12" t="s">
        <v>2</v>
      </c>
      <c r="E43" s="12" t="s">
        <v>153</v>
      </c>
      <c r="F43" s="25">
        <f>_xlfn.XLOOKUP($D43,xlsx!$C:$C,xlsx!E:E)</f>
        <v>12800</v>
      </c>
      <c r="G43" s="25">
        <f>_xlfn.XLOOKUP($D43,xlsx!$C:$C,xlsx!F:F)</f>
        <v>12800</v>
      </c>
    </row>
    <row r="44" spans="3:7" x14ac:dyDescent="0.25">
      <c r="C44" s="12" t="b">
        <f>FALSE</f>
        <v>0</v>
      </c>
      <c r="D44" s="12" t="s">
        <v>1</v>
      </c>
      <c r="E44" s="12" t="s">
        <v>154</v>
      </c>
      <c r="F44" s="25">
        <f>_xlfn.XLOOKUP($D44,xlsx!$C:$C,xlsx!E:E)</f>
        <v>410</v>
      </c>
      <c r="G44" s="25">
        <f>_xlfn.XLOOKUP($D44,xlsx!$C:$C,xlsx!F:F)</f>
        <v>383</v>
      </c>
    </row>
    <row r="45" spans="3:7" x14ac:dyDescent="0.25">
      <c r="C45" s="12" t="b">
        <f>FALSE</f>
        <v>0</v>
      </c>
      <c r="D45" s="12" t="s">
        <v>15</v>
      </c>
      <c r="E45" s="12" t="s">
        <v>1180</v>
      </c>
      <c r="F45" s="25">
        <f>_xlfn.XLOOKUP($D45,xlsx!$C:$C,xlsx!E:E)</f>
        <v>92.2</v>
      </c>
      <c r="G45" s="25">
        <f>_xlfn.XLOOKUP($D45,xlsx!$C:$C,xlsx!F:F)</f>
        <v>93.5</v>
      </c>
    </row>
    <row r="46" spans="3:7" x14ac:dyDescent="0.25">
      <c r="C46" s="12" t="b">
        <f>FALSE</f>
        <v>0</v>
      </c>
      <c r="D46" s="12" t="s">
        <v>16</v>
      </c>
      <c r="E46" s="12" t="s">
        <v>1181</v>
      </c>
      <c r="F46" s="25">
        <f>_xlfn.XLOOKUP($D46,xlsx!$C:$C,xlsx!E:E)</f>
        <v>91.1</v>
      </c>
      <c r="G46" s="25">
        <f>_xlfn.XLOOKUP($D46,xlsx!$C:$C,xlsx!F:F)</f>
        <v>92.4</v>
      </c>
    </row>
    <row r="47" spans="3:7" x14ac:dyDescent="0.25">
      <c r="C47" s="12" t="b">
        <f>FALSE</f>
        <v>0</v>
      </c>
      <c r="D47" s="12" t="s">
        <v>17</v>
      </c>
      <c r="E47" s="12" t="s">
        <v>1182</v>
      </c>
      <c r="F47" s="25">
        <f>_xlfn.XLOOKUP($D47,xlsx!$C:$C,xlsx!E:E)</f>
        <v>91.6</v>
      </c>
      <c r="G47" s="25">
        <f>_xlfn.XLOOKUP($D47,xlsx!$C:$C,xlsx!F:F)</f>
        <v>93.1</v>
      </c>
    </row>
    <row r="48" spans="3:7" x14ac:dyDescent="0.25">
      <c r="C48" s="12" t="b">
        <f>FALSE</f>
        <v>0</v>
      </c>
      <c r="D48" s="12" t="s">
        <v>18</v>
      </c>
      <c r="E48" s="12" t="s">
        <v>1183</v>
      </c>
      <c r="F48" s="25">
        <f>_xlfn.XLOOKUP($D48,xlsx!$C:$C,xlsx!E:E)</f>
        <v>93.5</v>
      </c>
      <c r="G48" s="25">
        <f>_xlfn.XLOOKUP($D48,xlsx!$C:$C,xlsx!F:F)</f>
        <v>95.4</v>
      </c>
    </row>
    <row r="49" spans="3:7" x14ac:dyDescent="0.25">
      <c r="C49" s="12" t="b">
        <f>FALSE</f>
        <v>0</v>
      </c>
      <c r="D49" s="12" t="s">
        <v>19</v>
      </c>
      <c r="E49" s="12" t="s">
        <v>1184</v>
      </c>
      <c r="F49" s="25">
        <f>_xlfn.XLOOKUP($D49,xlsx!$C:$C,xlsx!E:E)</f>
        <v>94.4</v>
      </c>
      <c r="G49" s="25">
        <f>_xlfn.XLOOKUP($D49,xlsx!$C:$C,xlsx!F:F)</f>
        <v>95.2</v>
      </c>
    </row>
    <row r="50" spans="3:7" x14ac:dyDescent="0.25">
      <c r="C50" s="12" t="b">
        <f>FALSE</f>
        <v>0</v>
      </c>
      <c r="D50" s="12" t="s">
        <v>20</v>
      </c>
      <c r="E50" s="12" t="s">
        <v>1185</v>
      </c>
      <c r="F50" s="25">
        <f>_xlfn.XLOOKUP($D50,xlsx!$C:$C,xlsx!E:E)</f>
        <v>87.9</v>
      </c>
      <c r="G50" s="25">
        <f>_xlfn.XLOOKUP($D50,xlsx!$C:$C,xlsx!F:F)</f>
        <v>87.1</v>
      </c>
    </row>
    <row r="51" spans="3:7" x14ac:dyDescent="0.25">
      <c r="C51" s="12" t="b">
        <f>FALSE</f>
        <v>0</v>
      </c>
      <c r="D51" s="12" t="s">
        <v>9</v>
      </c>
      <c r="E51" s="12" t="s">
        <v>155</v>
      </c>
      <c r="F51" s="25">
        <f>_xlfn.XLOOKUP($D51,xlsx!$C:$C,xlsx!E:E)</f>
        <v>16895</v>
      </c>
      <c r="G51" s="25">
        <f>_xlfn.XLOOKUP($D51,xlsx!$C:$C,xlsx!F:F)</f>
        <v>17143</v>
      </c>
    </row>
    <row r="52" spans="3:7" x14ac:dyDescent="0.25">
      <c r="C52" s="12" t="b">
        <f>FALSE</f>
        <v>0</v>
      </c>
      <c r="D52" s="12" t="s">
        <v>10</v>
      </c>
      <c r="E52" s="12" t="s">
        <v>156</v>
      </c>
      <c r="F52" s="25">
        <f>_xlfn.XLOOKUP($D52,xlsx!$C:$C,xlsx!E:E)</f>
        <v>829</v>
      </c>
      <c r="G52" s="25">
        <f>_xlfn.XLOOKUP($D52,xlsx!$C:$C,xlsx!F:F)</f>
        <v>841</v>
      </c>
    </row>
    <row r="53" spans="3:7" x14ac:dyDescent="0.25">
      <c r="C53" s="12" t="b">
        <f>FALSE</f>
        <v>0</v>
      </c>
      <c r="D53" s="12" t="s">
        <v>11</v>
      </c>
      <c r="E53" s="12" t="s">
        <v>157</v>
      </c>
      <c r="F53" s="25">
        <f>_xlfn.XLOOKUP($D53,xlsx!$C:$C,xlsx!E:E)</f>
        <v>3889</v>
      </c>
      <c r="G53" s="25">
        <f>_xlfn.XLOOKUP($D53,xlsx!$C:$C,xlsx!F:F)</f>
        <v>3954</v>
      </c>
    </row>
    <row r="54" spans="3:7" x14ac:dyDescent="0.25">
      <c r="C54" s="12" t="b">
        <f>FALSE</f>
        <v>0</v>
      </c>
      <c r="D54" s="12" t="s">
        <v>12</v>
      </c>
      <c r="E54" s="12" t="s">
        <v>158</v>
      </c>
      <c r="F54" s="25">
        <f>_xlfn.XLOOKUP($D54,xlsx!$C:$C,xlsx!E:E)</f>
        <v>9337</v>
      </c>
      <c r="G54" s="25">
        <f>_xlfn.XLOOKUP($D54,xlsx!$C:$C,xlsx!F:F)</f>
        <v>9523</v>
      </c>
    </row>
    <row r="55" spans="3:7" x14ac:dyDescent="0.25">
      <c r="C55" s="12" t="b">
        <f>FALSE</f>
        <v>0</v>
      </c>
      <c r="D55" s="12" t="s">
        <v>13</v>
      </c>
      <c r="E55" s="12" t="s">
        <v>159</v>
      </c>
      <c r="F55" s="25">
        <f>_xlfn.XLOOKUP($D55,xlsx!$C:$C,xlsx!E:E)</f>
        <v>616</v>
      </c>
      <c r="G55" s="25">
        <f>_xlfn.XLOOKUP($D55,xlsx!$C:$C,xlsx!F:F)</f>
        <v>621</v>
      </c>
    </row>
    <row r="56" spans="3:7" x14ac:dyDescent="0.25">
      <c r="C56" s="12" t="b">
        <f>FALSE</f>
        <v>0</v>
      </c>
      <c r="D56" s="12" t="s">
        <v>14</v>
      </c>
      <c r="E56" s="12" t="s">
        <v>160</v>
      </c>
      <c r="F56" s="25">
        <f>_xlfn.XLOOKUP($D56,xlsx!$C:$C,xlsx!E:E)</f>
        <v>2224</v>
      </c>
      <c r="G56" s="25">
        <f>_xlfn.XLOOKUP($D56,xlsx!$C:$C,xlsx!F:F)</f>
        <v>2204</v>
      </c>
    </row>
    <row r="57" spans="3:7" x14ac:dyDescent="0.25">
      <c r="C57" s="12" t="b">
        <f>FALSE</f>
        <v>0</v>
      </c>
      <c r="D57" s="12" t="s">
        <v>60</v>
      </c>
      <c r="E57" s="12" t="s">
        <v>1208</v>
      </c>
      <c r="F57" s="25">
        <f>_xlfn.XLOOKUP($D57,xlsx!$C:$C,xlsx!E:E)</f>
        <v>233886</v>
      </c>
      <c r="G57" s="25">
        <f>_xlfn.XLOOKUP($D57,xlsx!$C:$C,xlsx!F:F)</f>
        <v>231672</v>
      </c>
    </row>
    <row r="58" spans="3:7" x14ac:dyDescent="0.25">
      <c r="C58" s="12" t="b">
        <f>FALSE</f>
        <v>0</v>
      </c>
      <c r="D58" s="12" t="s">
        <v>61</v>
      </c>
      <c r="E58" s="12" t="s">
        <v>1209</v>
      </c>
      <c r="F58" s="25">
        <f>_xlfn.XLOOKUP($D58,xlsx!$C:$C,xlsx!E:E)</f>
        <v>55990</v>
      </c>
      <c r="G58" s="25">
        <f>_xlfn.XLOOKUP($D58,xlsx!$C:$C,xlsx!F:F)</f>
        <v>56973</v>
      </c>
    </row>
    <row r="59" spans="3:7" x14ac:dyDescent="0.25">
      <c r="C59" s="12" t="b">
        <f>FALSE</f>
        <v>0</v>
      </c>
      <c r="D59" s="12" t="s">
        <v>62</v>
      </c>
      <c r="E59" s="12" t="s">
        <v>1210</v>
      </c>
      <c r="F59" s="25">
        <f>_xlfn.XLOOKUP($D59,xlsx!$C:$C,xlsx!E:E)</f>
        <v>47854</v>
      </c>
      <c r="G59" s="25">
        <f>_xlfn.XLOOKUP($D59,xlsx!$C:$C,xlsx!F:F)</f>
        <v>48098</v>
      </c>
    </row>
    <row r="60" spans="3:7" x14ac:dyDescent="0.25">
      <c r="C60" s="12" t="b">
        <f>FALSE</f>
        <v>0</v>
      </c>
      <c r="D60" s="12" t="s">
        <v>63</v>
      </c>
      <c r="E60" s="12" t="s">
        <v>1211</v>
      </c>
      <c r="F60" s="25">
        <f>_xlfn.XLOOKUP($D60,xlsx!$C:$C,xlsx!E:E)</f>
        <v>90003</v>
      </c>
      <c r="G60" s="25">
        <f>_xlfn.XLOOKUP($D60,xlsx!$C:$C,xlsx!F:F)</f>
        <v>86820</v>
      </c>
    </row>
    <row r="61" spans="3:7" x14ac:dyDescent="0.25">
      <c r="C61" s="12" t="b">
        <f>FALSE</f>
        <v>0</v>
      </c>
      <c r="D61" s="12" t="s">
        <v>64</v>
      </c>
      <c r="E61" s="12" t="s">
        <v>1212</v>
      </c>
      <c r="F61" s="25">
        <f>_xlfn.XLOOKUP($D61,xlsx!$C:$C,xlsx!E:E)</f>
        <v>8056</v>
      </c>
      <c r="G61" s="25">
        <f>_xlfn.XLOOKUP($D61,xlsx!$C:$C,xlsx!F:F)</f>
        <v>7926</v>
      </c>
    </row>
    <row r="62" spans="3:7" x14ac:dyDescent="0.25">
      <c r="C62" s="12" t="b">
        <f>FALSE</f>
        <v>0</v>
      </c>
      <c r="D62" s="12" t="s">
        <v>65</v>
      </c>
      <c r="E62" s="12" t="s">
        <v>1213</v>
      </c>
      <c r="F62" s="25">
        <f>_xlfn.XLOOKUP($D62,xlsx!$C:$C,xlsx!E:E)</f>
        <v>31982</v>
      </c>
      <c r="G62" s="25">
        <f>_xlfn.XLOOKUP($D62,xlsx!$C:$C,xlsx!F:F)</f>
        <v>31855</v>
      </c>
    </row>
    <row r="63" spans="3:7" x14ac:dyDescent="0.25">
      <c r="C63" s="12" t="b">
        <f>FALSE</f>
        <v>0</v>
      </c>
      <c r="D63" s="12" t="s">
        <v>89</v>
      </c>
      <c r="E63" s="12" t="s">
        <v>1214</v>
      </c>
      <c r="F63" s="25">
        <f>_xlfn.XLOOKUP($D63,xlsx!$C:$C,xlsx!E:E)</f>
        <v>762</v>
      </c>
      <c r="G63" s="25">
        <f>_xlfn.XLOOKUP($D63,xlsx!$C:$C,xlsx!F:F)</f>
        <v>851</v>
      </c>
    </row>
    <row r="64" spans="3:7" x14ac:dyDescent="0.25">
      <c r="C64" s="12" t="b">
        <f>FALSE</f>
        <v>0</v>
      </c>
      <c r="D64" s="12" t="s">
        <v>90</v>
      </c>
      <c r="E64" s="12" t="s">
        <v>1215</v>
      </c>
      <c r="F64" s="25">
        <f>_xlfn.XLOOKUP($D64,xlsx!$C:$C,xlsx!E:E)</f>
        <v>577</v>
      </c>
      <c r="G64" s="25">
        <f>_xlfn.XLOOKUP($D64,xlsx!$C:$C,xlsx!F:F)</f>
        <v>596</v>
      </c>
    </row>
    <row r="65" spans="3:7" x14ac:dyDescent="0.25">
      <c r="C65" s="12" t="b">
        <f>FALSE</f>
        <v>0</v>
      </c>
      <c r="D65" s="12" t="s">
        <v>91</v>
      </c>
      <c r="E65" s="12" t="s">
        <v>1216</v>
      </c>
      <c r="F65" s="25">
        <f>_xlfn.XLOOKUP($D65,xlsx!$C:$C,xlsx!E:E)</f>
        <v>3</v>
      </c>
      <c r="G65" s="25">
        <f>_xlfn.XLOOKUP($D65,xlsx!$C:$C,xlsx!F:F)</f>
        <v>6</v>
      </c>
    </row>
    <row r="66" spans="3:7" x14ac:dyDescent="0.25">
      <c r="C66" s="12" t="b">
        <f>FALSE</f>
        <v>0</v>
      </c>
      <c r="D66" s="12" t="s">
        <v>92</v>
      </c>
      <c r="E66" s="12" t="s">
        <v>1217</v>
      </c>
      <c r="F66" s="25">
        <f>_xlfn.XLOOKUP($D66,xlsx!$C:$C,xlsx!E:E)</f>
        <v>27</v>
      </c>
      <c r="G66" s="25">
        <f>_xlfn.XLOOKUP($D66,xlsx!$C:$C,xlsx!F:F)</f>
        <v>141</v>
      </c>
    </row>
    <row r="67" spans="3:7" x14ac:dyDescent="0.25">
      <c r="C67" s="12" t="b">
        <f>FALSE</f>
        <v>0</v>
      </c>
      <c r="D67" s="12" t="s">
        <v>93</v>
      </c>
      <c r="E67" s="12" t="s">
        <v>1218</v>
      </c>
      <c r="F67" s="25">
        <f>_xlfn.XLOOKUP($D67,xlsx!$C:$C,xlsx!E:E)</f>
        <v>3</v>
      </c>
      <c r="G67" s="25">
        <f>_xlfn.XLOOKUP($D67,xlsx!$C:$C,xlsx!F:F)</f>
        <v>5</v>
      </c>
    </row>
    <row r="68" spans="3:7" x14ac:dyDescent="0.25">
      <c r="C68" s="12" t="b">
        <f>FALSE</f>
        <v>0</v>
      </c>
      <c r="D68" s="12" t="s">
        <v>94</v>
      </c>
      <c r="E68" s="12" t="s">
        <v>1219</v>
      </c>
      <c r="F68" s="25">
        <f>_xlfn.XLOOKUP($D68,xlsx!$C:$C,xlsx!E:E)</f>
        <v>151</v>
      </c>
      <c r="G68" s="25">
        <f>_xlfn.XLOOKUP($D68,xlsx!$C:$C,xlsx!F:F)</f>
        <v>104</v>
      </c>
    </row>
    <row r="69" spans="3:7" x14ac:dyDescent="0.25">
      <c r="C69" s="12" t="b">
        <f>FALSE</f>
        <v>0</v>
      </c>
      <c r="D69" s="12" t="s">
        <v>21</v>
      </c>
      <c r="E69" s="12" t="s">
        <v>1220</v>
      </c>
      <c r="F69" s="25">
        <f>_xlfn.XLOOKUP($D69,xlsx!$C:$C,xlsx!E:E)</f>
        <v>9881</v>
      </c>
      <c r="G69" s="25">
        <f>_xlfn.XLOOKUP($D69,xlsx!$C:$C,xlsx!F:F)</f>
        <v>10061</v>
      </c>
    </row>
    <row r="70" spans="3:7" x14ac:dyDescent="0.25">
      <c r="C70" s="12" t="b">
        <f>FALSE</f>
        <v>0</v>
      </c>
      <c r="D70" s="12" t="s">
        <v>22</v>
      </c>
      <c r="E70" s="12" t="s">
        <v>1221</v>
      </c>
      <c r="F70" s="25">
        <f>_xlfn.XLOOKUP($D70,xlsx!$C:$C,xlsx!E:E)</f>
        <v>3308</v>
      </c>
      <c r="G70" s="25">
        <f>_xlfn.XLOOKUP($D70,xlsx!$C:$C,xlsx!F:F)</f>
        <v>3300</v>
      </c>
    </row>
    <row r="71" spans="3:7" x14ac:dyDescent="0.25">
      <c r="C71" s="12" t="b">
        <f>FALSE</f>
        <v>0</v>
      </c>
      <c r="D71" s="12" t="s">
        <v>23</v>
      </c>
      <c r="E71" s="12" t="s">
        <v>1222</v>
      </c>
      <c r="F71" s="25">
        <f>_xlfn.XLOOKUP($D71,xlsx!$C:$C,xlsx!E:E)</f>
        <v>2598</v>
      </c>
      <c r="G71" s="25">
        <f>_xlfn.XLOOKUP($D71,xlsx!$C:$C,xlsx!F:F)</f>
        <v>2575</v>
      </c>
    </row>
    <row r="72" spans="3:7" x14ac:dyDescent="0.25">
      <c r="C72" s="12" t="b">
        <f>FALSE</f>
        <v>0</v>
      </c>
      <c r="D72" s="12" t="s">
        <v>24</v>
      </c>
      <c r="E72" s="12" t="s">
        <v>1223</v>
      </c>
      <c r="F72" s="25">
        <f>_xlfn.XLOOKUP($D72,xlsx!$C:$C,xlsx!E:E)</f>
        <v>2248</v>
      </c>
      <c r="G72" s="25">
        <f>_xlfn.XLOOKUP($D72,xlsx!$C:$C,xlsx!F:F)</f>
        <v>2081</v>
      </c>
    </row>
    <row r="73" spans="3:7" x14ac:dyDescent="0.25">
      <c r="C73" s="12" t="b">
        <f>FALSE</f>
        <v>0</v>
      </c>
      <c r="D73" s="12" t="s">
        <v>25</v>
      </c>
      <c r="E73" s="12" t="s">
        <v>1224</v>
      </c>
      <c r="F73" s="25">
        <f>_xlfn.XLOOKUP($D73,xlsx!$C:$C,xlsx!E:E)</f>
        <v>400</v>
      </c>
      <c r="G73" s="25">
        <f>_xlfn.XLOOKUP($D73,xlsx!$C:$C,xlsx!F:F)</f>
        <v>392</v>
      </c>
    </row>
    <row r="74" spans="3:7" x14ac:dyDescent="0.25">
      <c r="C74" s="12" t="b">
        <f>FALSE</f>
        <v>0</v>
      </c>
      <c r="D74" s="12" t="s">
        <v>26</v>
      </c>
      <c r="E74" s="12" t="s">
        <v>1225</v>
      </c>
      <c r="F74" s="25">
        <f>_xlfn.XLOOKUP($D74,xlsx!$C:$C,xlsx!E:E)</f>
        <v>1462</v>
      </c>
      <c r="G74" s="25">
        <f>_xlfn.XLOOKUP($D74,xlsx!$C:$C,xlsx!F:F)</f>
        <v>1403</v>
      </c>
    </row>
    <row r="75" spans="3:7" x14ac:dyDescent="0.25">
      <c r="C75" s="12" t="b">
        <f>FALSE</f>
        <v>0</v>
      </c>
      <c r="D75" s="12" t="s">
        <v>119</v>
      </c>
      <c r="E75" s="12" t="s">
        <v>1226</v>
      </c>
      <c r="F75" s="25">
        <f>_xlfn.XLOOKUP($D75,xlsx!$C:$C,xlsx!E:E)</f>
        <v>876</v>
      </c>
      <c r="G75" s="25">
        <f>_xlfn.XLOOKUP($D75,xlsx!$C:$C,xlsx!F:F)</f>
        <v>971</v>
      </c>
    </row>
    <row r="76" spans="3:7" x14ac:dyDescent="0.25">
      <c r="C76" s="12" t="b">
        <f>FALSE</f>
        <v>0</v>
      </c>
      <c r="D76" s="12" t="s">
        <v>72</v>
      </c>
      <c r="E76" s="12" t="s">
        <v>1227</v>
      </c>
      <c r="F76" s="25">
        <f>_xlfn.XLOOKUP($D76,xlsx!$C:$C,xlsx!E:E)</f>
        <v>121263</v>
      </c>
      <c r="G76" s="25">
        <f>_xlfn.XLOOKUP($D76,xlsx!$C:$C,xlsx!F:F)</f>
        <v>119728</v>
      </c>
    </row>
    <row r="77" spans="3:7" x14ac:dyDescent="0.25">
      <c r="C77" s="12" t="b">
        <f>FALSE</f>
        <v>0</v>
      </c>
      <c r="D77" s="12" t="s">
        <v>73</v>
      </c>
      <c r="E77" s="12" t="s">
        <v>1228</v>
      </c>
      <c r="F77" s="25">
        <f>_xlfn.XLOOKUP($D77,xlsx!$C:$C,xlsx!E:E)</f>
        <v>32957</v>
      </c>
      <c r="G77" s="25">
        <f>_xlfn.XLOOKUP($D77,xlsx!$C:$C,xlsx!F:F)</f>
        <v>33334</v>
      </c>
    </row>
    <row r="78" spans="3:7" x14ac:dyDescent="0.25">
      <c r="C78" s="12" t="b">
        <f>FALSE</f>
        <v>0</v>
      </c>
      <c r="D78" s="12" t="s">
        <v>74</v>
      </c>
      <c r="E78" s="12" t="s">
        <v>1229</v>
      </c>
      <c r="F78" s="25">
        <f>_xlfn.XLOOKUP($D78,xlsx!$C:$C,xlsx!E:E)</f>
        <v>31138</v>
      </c>
      <c r="G78" s="25">
        <f>_xlfn.XLOOKUP($D78,xlsx!$C:$C,xlsx!F:F)</f>
        <v>30483</v>
      </c>
    </row>
    <row r="79" spans="3:7" x14ac:dyDescent="0.25">
      <c r="C79" s="12" t="b">
        <f>FALSE</f>
        <v>0</v>
      </c>
      <c r="D79" s="12" t="s">
        <v>75</v>
      </c>
      <c r="E79" s="12" t="s">
        <v>1230</v>
      </c>
      <c r="F79" s="25">
        <f>_xlfn.XLOOKUP($D79,xlsx!$C:$C,xlsx!E:E)</f>
        <v>43347</v>
      </c>
      <c r="G79" s="25">
        <f>_xlfn.XLOOKUP($D79,xlsx!$C:$C,xlsx!F:F)</f>
        <v>41963</v>
      </c>
    </row>
    <row r="80" spans="3:7" x14ac:dyDescent="0.25">
      <c r="C80" s="12" t="b">
        <f>FALSE</f>
        <v>0</v>
      </c>
      <c r="D80" s="12" t="s">
        <v>76</v>
      </c>
      <c r="E80" s="12" t="s">
        <v>1231</v>
      </c>
      <c r="F80" s="25">
        <f>_xlfn.XLOOKUP($D80,xlsx!$C:$C,xlsx!E:E)</f>
        <v>3840</v>
      </c>
      <c r="G80" s="25">
        <f>_xlfn.XLOOKUP($D80,xlsx!$C:$C,xlsx!F:F)</f>
        <v>3880</v>
      </c>
    </row>
    <row r="81" spans="3:7" x14ac:dyDescent="0.25">
      <c r="C81" s="12" t="b">
        <f>FALSE</f>
        <v>0</v>
      </c>
      <c r="D81" s="12" t="s">
        <v>77</v>
      </c>
      <c r="E81" s="12" t="s">
        <v>1232</v>
      </c>
      <c r="F81" s="25">
        <f>_xlfn.XLOOKUP($D81,xlsx!$C:$C,xlsx!E:E)</f>
        <v>9981</v>
      </c>
      <c r="G81" s="25">
        <f>_xlfn.XLOOKUP($D81,xlsx!$C:$C,xlsx!F:F)</f>
        <v>10068</v>
      </c>
    </row>
    <row r="82" spans="3:7" x14ac:dyDescent="0.25">
      <c r="C82" s="12" t="b">
        <f>FALSE</f>
        <v>0</v>
      </c>
      <c r="D82" s="12" t="s">
        <v>101</v>
      </c>
      <c r="E82" s="12" t="s">
        <v>1233</v>
      </c>
      <c r="F82" s="25">
        <f>_xlfn.XLOOKUP($D82,xlsx!$C:$C,xlsx!E:E)</f>
        <v>133</v>
      </c>
      <c r="G82" s="25">
        <f>_xlfn.XLOOKUP($D82,xlsx!$C:$C,xlsx!F:F)</f>
        <v>94</v>
      </c>
    </row>
    <row r="83" spans="3:7" x14ac:dyDescent="0.25">
      <c r="C83" s="12" t="b">
        <f>FALSE</f>
        <v>0</v>
      </c>
      <c r="D83" s="12" t="s">
        <v>102</v>
      </c>
      <c r="E83" s="12" t="s">
        <v>1234</v>
      </c>
      <c r="F83" s="25">
        <f>_xlfn.XLOOKUP($D83,xlsx!$C:$C,xlsx!E:E)</f>
        <v>73</v>
      </c>
      <c r="G83" s="25">
        <f>_xlfn.XLOOKUP($D83,xlsx!$C:$C,xlsx!F:F)</f>
        <v>78</v>
      </c>
    </row>
    <row r="84" spans="3:7" x14ac:dyDescent="0.25">
      <c r="C84" s="12" t="b">
        <f>FALSE</f>
        <v>0</v>
      </c>
      <c r="D84" s="12" t="s">
        <v>103</v>
      </c>
      <c r="E84" s="12" t="s">
        <v>1235</v>
      </c>
      <c r="F84" s="25">
        <f>_xlfn.XLOOKUP($D84,xlsx!$C:$C,xlsx!E:E)</f>
        <v>21</v>
      </c>
      <c r="G84" s="25">
        <f>_xlfn.XLOOKUP($D84,xlsx!$C:$C,xlsx!F:F)</f>
        <v>5</v>
      </c>
    </row>
    <row r="85" spans="3:7" x14ac:dyDescent="0.25">
      <c r="C85" s="12" t="b">
        <f>FALSE</f>
        <v>0</v>
      </c>
      <c r="D85" s="12" t="s">
        <v>104</v>
      </c>
      <c r="E85" s="12" t="s">
        <v>1236</v>
      </c>
      <c r="F85" s="25">
        <f>_xlfn.XLOOKUP($D85,xlsx!$C:$C,xlsx!E:E)</f>
        <v>4</v>
      </c>
      <c r="G85" s="25">
        <f>_xlfn.XLOOKUP($D85,xlsx!$C:$C,xlsx!F:F)</f>
        <v>0</v>
      </c>
    </row>
    <row r="86" spans="3:7" x14ac:dyDescent="0.25">
      <c r="C86" s="12" t="b">
        <f>FALSE</f>
        <v>0</v>
      </c>
      <c r="D86" s="12" t="s">
        <v>105</v>
      </c>
      <c r="E86" s="12" t="s">
        <v>1237</v>
      </c>
      <c r="F86" s="25">
        <f>_xlfn.XLOOKUP($D86,xlsx!$C:$C,xlsx!E:E)</f>
        <v>7</v>
      </c>
      <c r="G86" s="25">
        <f>_xlfn.XLOOKUP($D86,xlsx!$C:$C,xlsx!F:F)</f>
        <v>0</v>
      </c>
    </row>
    <row r="87" spans="3:7" x14ac:dyDescent="0.25">
      <c r="C87" s="12" t="b">
        <f>FALSE</f>
        <v>0</v>
      </c>
      <c r="D87" s="12" t="s">
        <v>106</v>
      </c>
      <c r="E87" s="12" t="s">
        <v>1238</v>
      </c>
      <c r="F87" s="25">
        <f>_xlfn.XLOOKUP($D87,xlsx!$C:$C,xlsx!E:E)</f>
        <v>27</v>
      </c>
      <c r="G87" s="25">
        <f>_xlfn.XLOOKUP($D87,xlsx!$C:$C,xlsx!F:F)</f>
        <v>11</v>
      </c>
    </row>
    <row r="88" spans="3:7" x14ac:dyDescent="0.25">
      <c r="C88" s="12" t="b">
        <f>FALSE</f>
        <v>0</v>
      </c>
      <c r="D88" s="12" t="s">
        <v>33</v>
      </c>
      <c r="E88" s="12" t="s">
        <v>1239</v>
      </c>
      <c r="F88" s="25">
        <f>_xlfn.XLOOKUP($D88,xlsx!$C:$C,xlsx!E:E)</f>
        <v>4902</v>
      </c>
      <c r="G88" s="25">
        <f>_xlfn.XLOOKUP($D88,xlsx!$C:$C,xlsx!F:F)</f>
        <v>5106</v>
      </c>
    </row>
    <row r="89" spans="3:7" x14ac:dyDescent="0.25">
      <c r="C89" s="12" t="b">
        <f>FALSE</f>
        <v>0</v>
      </c>
      <c r="D89" s="12" t="s">
        <v>34</v>
      </c>
      <c r="E89" s="12" t="s">
        <v>1240</v>
      </c>
      <c r="F89" s="25">
        <f>_xlfn.XLOOKUP($D89,xlsx!$C:$C,xlsx!E:E)</f>
        <v>213</v>
      </c>
      <c r="G89" s="25">
        <f>_xlfn.XLOOKUP($D89,xlsx!$C:$C,xlsx!F:F)</f>
        <v>255</v>
      </c>
    </row>
    <row r="90" spans="3:7" x14ac:dyDescent="0.25">
      <c r="C90" s="12" t="b">
        <f>FALSE</f>
        <v>0</v>
      </c>
      <c r="D90" s="12" t="s">
        <v>35</v>
      </c>
      <c r="E90" s="12" t="s">
        <v>1241</v>
      </c>
      <c r="F90" s="25">
        <f>_xlfn.XLOOKUP($D90,xlsx!$C:$C,xlsx!E:E)</f>
        <v>1115</v>
      </c>
      <c r="G90" s="25">
        <f>_xlfn.XLOOKUP($D90,xlsx!$C:$C,xlsx!F:F)</f>
        <v>1102</v>
      </c>
    </row>
    <row r="91" spans="3:7" x14ac:dyDescent="0.25">
      <c r="C91" s="12" t="b">
        <f>FALSE</f>
        <v>0</v>
      </c>
      <c r="D91" s="12" t="s">
        <v>36</v>
      </c>
      <c r="E91" s="12" t="s">
        <v>1242</v>
      </c>
      <c r="F91" s="25">
        <f>_xlfn.XLOOKUP($D91,xlsx!$C:$C,xlsx!E:E)</f>
        <v>2953</v>
      </c>
      <c r="G91" s="25">
        <f>_xlfn.XLOOKUP($D91,xlsx!$C:$C,xlsx!F:F)</f>
        <v>3089</v>
      </c>
    </row>
    <row r="92" spans="3:7" x14ac:dyDescent="0.25">
      <c r="C92" s="12" t="b">
        <f>FALSE</f>
        <v>0</v>
      </c>
      <c r="D92" s="12" t="s">
        <v>37</v>
      </c>
      <c r="E92" s="12" t="s">
        <v>1243</v>
      </c>
      <c r="F92" s="25">
        <f>_xlfn.XLOOKUP($D92,xlsx!$C:$C,xlsx!E:E)</f>
        <v>197</v>
      </c>
      <c r="G92" s="25">
        <f>_xlfn.XLOOKUP($D92,xlsx!$C:$C,xlsx!F:F)</f>
        <v>187</v>
      </c>
    </row>
    <row r="93" spans="3:7" x14ac:dyDescent="0.25">
      <c r="C93" s="12" t="b">
        <f>FALSE</f>
        <v>0</v>
      </c>
      <c r="D93" s="12" t="s">
        <v>38</v>
      </c>
      <c r="E93" s="12" t="s">
        <v>1244</v>
      </c>
      <c r="F93" s="25">
        <f>_xlfn.XLOOKUP($D93,xlsx!$C:$C,xlsx!E:E)</f>
        <v>424</v>
      </c>
      <c r="G93" s="25">
        <f>_xlfn.XLOOKUP($D93,xlsx!$C:$C,xlsx!F:F)</f>
        <v>473</v>
      </c>
    </row>
    <row r="94" spans="3:7" x14ac:dyDescent="0.25">
      <c r="C94" s="12" t="b">
        <f>FALSE</f>
        <v>0</v>
      </c>
      <c r="D94" s="12" t="s">
        <v>121</v>
      </c>
      <c r="E94" s="12" t="s">
        <v>1245</v>
      </c>
      <c r="F94" s="25">
        <f>_xlfn.XLOOKUP($D94,xlsx!$C:$C,xlsx!E:E)</f>
        <v>1553</v>
      </c>
      <c r="G94" s="25">
        <f>_xlfn.XLOOKUP($D94,xlsx!$C:$C,xlsx!F:F)</f>
        <v>1705</v>
      </c>
    </row>
    <row r="95" spans="3:7" x14ac:dyDescent="0.25">
      <c r="C95" s="12" t="b">
        <f>FALSE</f>
        <v>0</v>
      </c>
      <c r="D95" s="12" t="s">
        <v>66</v>
      </c>
      <c r="E95" s="12" t="s">
        <v>1246</v>
      </c>
      <c r="F95" s="25">
        <f>_xlfn.XLOOKUP($D95,xlsx!$C:$C,xlsx!E:E)</f>
        <v>43878</v>
      </c>
      <c r="G95" s="25">
        <f>_xlfn.XLOOKUP($D95,xlsx!$C:$C,xlsx!F:F)</f>
        <v>43301</v>
      </c>
    </row>
    <row r="96" spans="3:7" x14ac:dyDescent="0.25">
      <c r="C96" s="12" t="b">
        <f>FALSE</f>
        <v>0</v>
      </c>
      <c r="D96" s="12" t="s">
        <v>67</v>
      </c>
      <c r="E96" s="12" t="s">
        <v>1247</v>
      </c>
      <c r="F96" s="25">
        <f>_xlfn.XLOOKUP($D96,xlsx!$C:$C,xlsx!E:E)</f>
        <v>10635</v>
      </c>
      <c r="G96" s="25">
        <f>_xlfn.XLOOKUP($D96,xlsx!$C:$C,xlsx!F:F)</f>
        <v>10124</v>
      </c>
    </row>
    <row r="97" spans="3:7" x14ac:dyDescent="0.25">
      <c r="C97" s="12" t="b">
        <f>FALSE</f>
        <v>0</v>
      </c>
      <c r="D97" s="12" t="s">
        <v>68</v>
      </c>
      <c r="E97" s="12" t="s">
        <v>1248</v>
      </c>
      <c r="F97" s="25">
        <f>_xlfn.XLOOKUP($D97,xlsx!$C:$C,xlsx!E:E)</f>
        <v>7010</v>
      </c>
      <c r="G97" s="25">
        <f>_xlfn.XLOOKUP($D97,xlsx!$C:$C,xlsx!F:F)</f>
        <v>7186</v>
      </c>
    </row>
    <row r="98" spans="3:7" x14ac:dyDescent="0.25">
      <c r="C98" s="12" t="b">
        <f>FALSE</f>
        <v>0</v>
      </c>
      <c r="D98" s="12" t="s">
        <v>69</v>
      </c>
      <c r="E98" s="12" t="s">
        <v>1249</v>
      </c>
      <c r="F98" s="25">
        <f>_xlfn.XLOOKUP($D98,xlsx!$C:$C,xlsx!E:E)</f>
        <v>14849</v>
      </c>
      <c r="G98" s="25">
        <f>_xlfn.XLOOKUP($D98,xlsx!$C:$C,xlsx!F:F)</f>
        <v>15159</v>
      </c>
    </row>
    <row r="99" spans="3:7" x14ac:dyDescent="0.25">
      <c r="C99" s="12" t="b">
        <f>FALSE</f>
        <v>0</v>
      </c>
      <c r="D99" s="12" t="s">
        <v>70</v>
      </c>
      <c r="E99" s="12" t="s">
        <v>1250</v>
      </c>
      <c r="F99" s="25">
        <f>_xlfn.XLOOKUP($D99,xlsx!$C:$C,xlsx!E:E)</f>
        <v>827</v>
      </c>
      <c r="G99" s="25">
        <f>_xlfn.XLOOKUP($D99,xlsx!$C:$C,xlsx!F:F)</f>
        <v>725</v>
      </c>
    </row>
    <row r="100" spans="3:7" x14ac:dyDescent="0.25">
      <c r="C100" s="12" t="b">
        <f>FALSE</f>
        <v>0</v>
      </c>
      <c r="D100" s="12" t="s">
        <v>71</v>
      </c>
      <c r="E100" s="12" t="s">
        <v>1251</v>
      </c>
      <c r="F100" s="25">
        <f>_xlfn.XLOOKUP($D100,xlsx!$C:$C,xlsx!E:E)</f>
        <v>10556</v>
      </c>
      <c r="G100" s="25">
        <f>_xlfn.XLOOKUP($D100,xlsx!$C:$C,xlsx!F:F)</f>
        <v>10107</v>
      </c>
    </row>
    <row r="101" spans="3:7" x14ac:dyDescent="0.25">
      <c r="C101" s="12" t="b">
        <f>FALSE</f>
        <v>0</v>
      </c>
      <c r="D101" s="12" t="s">
        <v>95</v>
      </c>
      <c r="E101" s="12" t="s">
        <v>1252</v>
      </c>
      <c r="F101" s="25">
        <f>_xlfn.XLOOKUP($D101,xlsx!$C:$C,xlsx!E:E)</f>
        <v>173</v>
      </c>
      <c r="G101" s="25">
        <f>_xlfn.XLOOKUP($D101,xlsx!$C:$C,xlsx!F:F)</f>
        <v>130</v>
      </c>
    </row>
    <row r="102" spans="3:7" x14ac:dyDescent="0.25">
      <c r="C102" s="12" t="b">
        <f>FALSE</f>
        <v>0</v>
      </c>
      <c r="D102" s="12" t="s">
        <v>96</v>
      </c>
      <c r="E102" s="12" t="s">
        <v>1253</v>
      </c>
      <c r="F102" s="25">
        <f>_xlfn.XLOOKUP($D102,xlsx!$C:$C,xlsx!E:E)</f>
        <v>14</v>
      </c>
      <c r="G102" s="25">
        <f>_xlfn.XLOOKUP($D102,xlsx!$C:$C,xlsx!F:F)</f>
        <v>33</v>
      </c>
    </row>
    <row r="103" spans="3:7" x14ac:dyDescent="0.25">
      <c r="C103" s="12" t="b">
        <f>FALSE</f>
        <v>0</v>
      </c>
      <c r="D103" s="12" t="s">
        <v>97</v>
      </c>
      <c r="E103" s="12" t="s">
        <v>1254</v>
      </c>
      <c r="F103" s="25">
        <f>_xlfn.XLOOKUP($D103,xlsx!$C:$C,xlsx!E:E)</f>
        <v>0</v>
      </c>
      <c r="G103" s="25">
        <f>_xlfn.XLOOKUP($D103,xlsx!$C:$C,xlsx!F:F)</f>
        <v>0</v>
      </c>
    </row>
    <row r="104" spans="3:7" x14ac:dyDescent="0.25">
      <c r="C104" s="12" t="b">
        <f>FALSE</f>
        <v>0</v>
      </c>
      <c r="D104" s="12" t="s">
        <v>98</v>
      </c>
      <c r="E104" s="12" t="s">
        <v>1255</v>
      </c>
      <c r="F104" s="25">
        <f>_xlfn.XLOOKUP($D104,xlsx!$C:$C,xlsx!E:E)</f>
        <v>0</v>
      </c>
      <c r="G104" s="25">
        <f>_xlfn.XLOOKUP($D104,xlsx!$C:$C,xlsx!F:F)</f>
        <v>0</v>
      </c>
    </row>
    <row r="105" spans="3:7" x14ac:dyDescent="0.25">
      <c r="C105" s="12" t="b">
        <f>FALSE</f>
        <v>0</v>
      </c>
      <c r="D105" s="12" t="s">
        <v>99</v>
      </c>
      <c r="E105" s="12" t="s">
        <v>1256</v>
      </c>
      <c r="F105" s="25">
        <f>_xlfn.XLOOKUP($D105,xlsx!$C:$C,xlsx!E:E)</f>
        <v>0</v>
      </c>
      <c r="G105" s="25">
        <f>_xlfn.XLOOKUP($D105,xlsx!$C:$C,xlsx!F:F)</f>
        <v>0</v>
      </c>
    </row>
    <row r="106" spans="3:7" x14ac:dyDescent="0.25">
      <c r="C106" s="12" t="b">
        <f>FALSE</f>
        <v>0</v>
      </c>
      <c r="D106" s="12" t="s">
        <v>100</v>
      </c>
      <c r="E106" s="12" t="s">
        <v>1257</v>
      </c>
      <c r="F106" s="25">
        <f>_xlfn.XLOOKUP($D106,xlsx!$C:$C,xlsx!E:E)</f>
        <v>159</v>
      </c>
      <c r="G106" s="25">
        <f>_xlfn.XLOOKUP($D106,xlsx!$C:$C,xlsx!F:F)</f>
        <v>97</v>
      </c>
    </row>
    <row r="107" spans="3:7" x14ac:dyDescent="0.25">
      <c r="C107" s="12" t="b">
        <f>FALSE</f>
        <v>0</v>
      </c>
      <c r="D107" s="12" t="s">
        <v>27</v>
      </c>
      <c r="E107" s="12" t="s">
        <v>1258</v>
      </c>
      <c r="F107" s="25">
        <f>_xlfn.XLOOKUP($D107,xlsx!$C:$C,xlsx!E:E)</f>
        <v>1932</v>
      </c>
      <c r="G107" s="25">
        <f>_xlfn.XLOOKUP($D107,xlsx!$C:$C,xlsx!F:F)</f>
        <v>1892</v>
      </c>
    </row>
    <row r="108" spans="3:7" x14ac:dyDescent="0.25">
      <c r="C108" s="12" t="b">
        <f>FALSE</f>
        <v>0</v>
      </c>
      <c r="D108" s="12" t="s">
        <v>28</v>
      </c>
      <c r="E108" s="12" t="s">
        <v>1259</v>
      </c>
      <c r="F108" s="25">
        <f>_xlfn.XLOOKUP($D108,xlsx!$C:$C,xlsx!E:E)</f>
        <v>105</v>
      </c>
      <c r="G108" s="25">
        <f>_xlfn.XLOOKUP($D108,xlsx!$C:$C,xlsx!F:F)</f>
        <v>106</v>
      </c>
    </row>
    <row r="109" spans="3:7" x14ac:dyDescent="0.25">
      <c r="C109" s="12" t="b">
        <f>FALSE</f>
        <v>0</v>
      </c>
      <c r="D109" s="12" t="s">
        <v>29</v>
      </c>
      <c r="E109" s="12" t="s">
        <v>1260</v>
      </c>
      <c r="F109" s="25">
        <f>_xlfn.XLOOKUP($D109,xlsx!$C:$C,xlsx!E:E)</f>
        <v>308</v>
      </c>
      <c r="G109" s="25">
        <f>_xlfn.XLOOKUP($D109,xlsx!$C:$C,xlsx!F:F)</f>
        <v>323</v>
      </c>
    </row>
    <row r="110" spans="3:7" x14ac:dyDescent="0.25">
      <c r="C110" s="12" t="b">
        <f>FALSE</f>
        <v>0</v>
      </c>
      <c r="D110" s="12" t="s">
        <v>30</v>
      </c>
      <c r="E110" s="12" t="s">
        <v>1261</v>
      </c>
      <c r="F110" s="25">
        <f>_xlfn.XLOOKUP($D110,xlsx!$C:$C,xlsx!E:E)</f>
        <v>987</v>
      </c>
      <c r="G110" s="25">
        <f>_xlfn.XLOOKUP($D110,xlsx!$C:$C,xlsx!F:F)</f>
        <v>986</v>
      </c>
    </row>
    <row r="111" spans="3:7" x14ac:dyDescent="0.25">
      <c r="C111" s="12" t="b">
        <f>FALSE</f>
        <v>0</v>
      </c>
      <c r="D111" s="12" t="s">
        <v>31</v>
      </c>
      <c r="E111" s="12" t="s">
        <v>1262</v>
      </c>
      <c r="F111" s="25">
        <f>_xlfn.XLOOKUP($D111,xlsx!$C:$C,xlsx!E:E)</f>
        <v>32</v>
      </c>
      <c r="G111" s="25">
        <f>_xlfn.XLOOKUP($D111,xlsx!$C:$C,xlsx!F:F)</f>
        <v>35</v>
      </c>
    </row>
    <row r="112" spans="3:7" x14ac:dyDescent="0.25">
      <c r="C112" s="12" t="b">
        <f>FALSE</f>
        <v>0</v>
      </c>
      <c r="D112" s="12" t="s">
        <v>32</v>
      </c>
      <c r="E112" s="12" t="s">
        <v>1263</v>
      </c>
      <c r="F112" s="25">
        <f>_xlfn.XLOOKUP($D112,xlsx!$C:$C,xlsx!E:E)</f>
        <v>501</v>
      </c>
      <c r="G112" s="25">
        <f>_xlfn.XLOOKUP($D112,xlsx!$C:$C,xlsx!F:F)</f>
        <v>441</v>
      </c>
    </row>
    <row r="113" spans="3:7" x14ac:dyDescent="0.25">
      <c r="C113" s="12" t="b">
        <f>FALSE</f>
        <v>0</v>
      </c>
      <c r="D113" s="12" t="s">
        <v>120</v>
      </c>
      <c r="E113" s="12" t="s">
        <v>1264</v>
      </c>
      <c r="F113" s="25">
        <f>_xlfn.XLOOKUP($D113,xlsx!$C:$C,xlsx!E:E)</f>
        <v>147</v>
      </c>
      <c r="G113" s="25">
        <f>_xlfn.XLOOKUP($D113,xlsx!$C:$C,xlsx!F:F)</f>
        <v>271</v>
      </c>
    </row>
    <row r="114" spans="3:7" x14ac:dyDescent="0.25">
      <c r="C114" s="12" t="b">
        <f>FALSE</f>
        <v>0</v>
      </c>
      <c r="D114" s="12" t="s">
        <v>163</v>
      </c>
      <c r="E114" s="12" t="s">
        <v>1265</v>
      </c>
      <c r="F114" s="25">
        <f>_xlfn.XLOOKUP($D114,xlsx!$C:$C,xlsx!E:E)</f>
        <v>28463</v>
      </c>
      <c r="G114" s="25">
        <f>_xlfn.XLOOKUP($D114,xlsx!$C:$C,xlsx!F:F)</f>
        <v>28193</v>
      </c>
    </row>
    <row r="115" spans="3:7" x14ac:dyDescent="0.25">
      <c r="C115" s="12" t="b">
        <f>FALSE</f>
        <v>0</v>
      </c>
      <c r="D115" s="12" t="s">
        <v>164</v>
      </c>
      <c r="E115" s="12" t="s">
        <v>1266</v>
      </c>
      <c r="F115" s="25">
        <f>_xlfn.XLOOKUP($D115,xlsx!$C:$C,xlsx!E:E)</f>
        <v>5894</v>
      </c>
      <c r="G115" s="25">
        <f>_xlfn.XLOOKUP($D115,xlsx!$C:$C,xlsx!F:F)</f>
        <v>5715</v>
      </c>
    </row>
    <row r="116" spans="3:7" x14ac:dyDescent="0.25">
      <c r="C116" s="12" t="b">
        <f>FALSE</f>
        <v>0</v>
      </c>
      <c r="D116" s="12" t="s">
        <v>165</v>
      </c>
      <c r="E116" s="12" t="s">
        <v>1267</v>
      </c>
      <c r="F116" s="25">
        <f>_xlfn.XLOOKUP($D116,xlsx!$C:$C,xlsx!E:E)</f>
        <v>1100</v>
      </c>
      <c r="G116" s="25">
        <f>_xlfn.XLOOKUP($D116,xlsx!$C:$C,xlsx!F:F)</f>
        <v>984</v>
      </c>
    </row>
    <row r="117" spans="3:7" x14ac:dyDescent="0.25">
      <c r="C117" s="12" t="b">
        <f>FALSE</f>
        <v>0</v>
      </c>
      <c r="D117" s="12" t="s">
        <v>166</v>
      </c>
      <c r="E117" s="12" t="s">
        <v>1268</v>
      </c>
      <c r="F117" s="25">
        <f>_xlfn.XLOOKUP($D117,xlsx!$C:$C,xlsx!E:E)</f>
        <v>17089</v>
      </c>
      <c r="G117" s="25">
        <f>_xlfn.XLOOKUP($D117,xlsx!$C:$C,xlsx!F:F)</f>
        <v>16734</v>
      </c>
    </row>
    <row r="118" spans="3:7" x14ac:dyDescent="0.25">
      <c r="C118" s="12" t="b">
        <f>FALSE</f>
        <v>0</v>
      </c>
      <c r="D118" s="12" t="s">
        <v>167</v>
      </c>
      <c r="E118" s="12" t="s">
        <v>1269</v>
      </c>
      <c r="F118" s="25">
        <f>_xlfn.XLOOKUP($D118,xlsx!$C:$C,xlsx!E:E)</f>
        <v>208</v>
      </c>
      <c r="G118" s="25">
        <f>_xlfn.XLOOKUP($D118,xlsx!$C:$C,xlsx!F:F)</f>
        <v>208</v>
      </c>
    </row>
    <row r="119" spans="3:7" x14ac:dyDescent="0.25">
      <c r="C119" s="12" t="b">
        <f>FALSE</f>
        <v>0</v>
      </c>
      <c r="D119" s="12" t="s">
        <v>168</v>
      </c>
      <c r="E119" s="12" t="s">
        <v>1270</v>
      </c>
      <c r="F119" s="25">
        <f>_xlfn.XLOOKUP($D119,xlsx!$C:$C,xlsx!E:E)</f>
        <v>4172</v>
      </c>
      <c r="G119" s="25">
        <f>_xlfn.XLOOKUP($D119,xlsx!$C:$C,xlsx!F:F)</f>
        <v>4551</v>
      </c>
    </row>
    <row r="120" spans="3:7" x14ac:dyDescent="0.25">
      <c r="C120" s="12" t="b">
        <f>FALSE</f>
        <v>0</v>
      </c>
      <c r="D120" s="12" t="s">
        <v>107</v>
      </c>
      <c r="E120" s="12" t="s">
        <v>1271</v>
      </c>
      <c r="F120" s="25">
        <f>_xlfn.XLOOKUP($D120,xlsx!$C:$C,xlsx!E:E)</f>
        <v>87</v>
      </c>
      <c r="G120" s="25">
        <f>_xlfn.XLOOKUP($D120,xlsx!$C:$C,xlsx!F:F)</f>
        <v>45</v>
      </c>
    </row>
    <row r="121" spans="3:7" x14ac:dyDescent="0.25">
      <c r="C121" s="12" t="b">
        <f>FALSE</f>
        <v>0</v>
      </c>
      <c r="D121" s="12" t="s">
        <v>108</v>
      </c>
      <c r="E121" s="12" t="s">
        <v>1272</v>
      </c>
      <c r="F121" s="25">
        <f>_xlfn.XLOOKUP($D121,xlsx!$C:$C,xlsx!E:E)</f>
        <v>1</v>
      </c>
      <c r="G121" s="25">
        <f>_xlfn.XLOOKUP($D121,xlsx!$C:$C,xlsx!F:F)</f>
        <v>1</v>
      </c>
    </row>
    <row r="122" spans="3:7" x14ac:dyDescent="0.25">
      <c r="C122" s="12" t="b">
        <f>FALSE</f>
        <v>0</v>
      </c>
      <c r="D122" s="12" t="s">
        <v>109</v>
      </c>
      <c r="E122" s="12" t="s">
        <v>1273</v>
      </c>
      <c r="F122" s="25">
        <f>_xlfn.XLOOKUP($D122,xlsx!$C:$C,xlsx!E:E)</f>
        <v>2</v>
      </c>
      <c r="G122" s="25">
        <f>_xlfn.XLOOKUP($D122,xlsx!$C:$C,xlsx!F:F)</f>
        <v>2</v>
      </c>
    </row>
    <row r="123" spans="3:7" x14ac:dyDescent="0.25">
      <c r="C123" s="12" t="b">
        <f>FALSE</f>
        <v>0</v>
      </c>
      <c r="D123" s="12" t="s">
        <v>110</v>
      </c>
      <c r="E123" s="12" t="s">
        <v>1274</v>
      </c>
      <c r="F123" s="25">
        <f>_xlfn.XLOOKUP($D123,xlsx!$C:$C,xlsx!E:E)</f>
        <v>78</v>
      </c>
      <c r="G123" s="25">
        <f>_xlfn.XLOOKUP($D123,xlsx!$C:$C,xlsx!F:F)</f>
        <v>42</v>
      </c>
    </row>
    <row r="124" spans="3:7" x14ac:dyDescent="0.25">
      <c r="C124" s="12" t="b">
        <f>FALSE</f>
        <v>0</v>
      </c>
      <c r="D124" s="12" t="s">
        <v>111</v>
      </c>
      <c r="E124" s="12" t="s">
        <v>1275</v>
      </c>
      <c r="F124" s="25">
        <f>_xlfn.XLOOKUP($D124,xlsx!$C:$C,xlsx!E:E)</f>
        <v>0</v>
      </c>
      <c r="G124" s="25">
        <f>_xlfn.XLOOKUP($D124,xlsx!$C:$C,xlsx!F:F)</f>
        <v>0</v>
      </c>
    </row>
    <row r="125" spans="3:7" x14ac:dyDescent="0.25">
      <c r="C125" s="12" t="b">
        <f>FALSE</f>
        <v>0</v>
      </c>
      <c r="D125" s="12" t="s">
        <v>112</v>
      </c>
      <c r="E125" s="12" t="s">
        <v>1276</v>
      </c>
      <c r="F125" s="25">
        <f>_xlfn.XLOOKUP($D125,xlsx!$C:$C,xlsx!E:E)</f>
        <v>6</v>
      </c>
      <c r="G125" s="25">
        <f>_xlfn.XLOOKUP($D125,xlsx!$C:$C,xlsx!F:F)</f>
        <v>0</v>
      </c>
    </row>
    <row r="126" spans="3:7" x14ac:dyDescent="0.25">
      <c r="C126" s="12" t="b">
        <f>FALSE</f>
        <v>0</v>
      </c>
      <c r="D126" s="12" t="s">
        <v>39</v>
      </c>
      <c r="E126" s="12" t="s">
        <v>1277</v>
      </c>
      <c r="F126" s="25">
        <f>_xlfn.XLOOKUP($D126,xlsx!$C:$C,xlsx!E:E)</f>
        <v>294</v>
      </c>
      <c r="G126" s="25">
        <f>_xlfn.XLOOKUP($D126,xlsx!$C:$C,xlsx!F:F)</f>
        <v>339</v>
      </c>
    </row>
    <row r="127" spans="3:7" x14ac:dyDescent="0.25">
      <c r="C127" s="12" t="b">
        <f>FALSE</f>
        <v>0</v>
      </c>
      <c r="D127" s="12" t="s">
        <v>40</v>
      </c>
      <c r="E127" s="12" t="s">
        <v>1278</v>
      </c>
      <c r="F127" s="25">
        <f>_xlfn.XLOOKUP($D127,xlsx!$C:$C,xlsx!E:E)</f>
        <v>59</v>
      </c>
      <c r="G127" s="25">
        <f>_xlfn.XLOOKUP($D127,xlsx!$C:$C,xlsx!F:F)</f>
        <v>58</v>
      </c>
    </row>
    <row r="128" spans="3:7" x14ac:dyDescent="0.25">
      <c r="C128" s="12" t="b">
        <f>FALSE</f>
        <v>0</v>
      </c>
      <c r="D128" s="12" t="s">
        <v>41</v>
      </c>
      <c r="E128" s="12" t="s">
        <v>1279</v>
      </c>
      <c r="F128" s="25">
        <f>_xlfn.XLOOKUP($D128,xlsx!$C:$C,xlsx!E:E)</f>
        <v>21</v>
      </c>
      <c r="G128" s="25">
        <f>_xlfn.XLOOKUP($D128,xlsx!$C:$C,xlsx!F:F)</f>
        <v>39</v>
      </c>
    </row>
    <row r="129" spans="3:7" x14ac:dyDescent="0.25">
      <c r="C129" s="12" t="b">
        <f>FALSE</f>
        <v>0</v>
      </c>
      <c r="D129" s="12" t="s">
        <v>42</v>
      </c>
      <c r="E129" s="12" t="s">
        <v>1280</v>
      </c>
      <c r="F129" s="25">
        <f>_xlfn.XLOOKUP($D129,xlsx!$C:$C,xlsx!E:E)</f>
        <v>117</v>
      </c>
      <c r="G129" s="25">
        <f>_xlfn.XLOOKUP($D129,xlsx!$C:$C,xlsx!F:F)</f>
        <v>135</v>
      </c>
    </row>
    <row r="130" spans="3:7" x14ac:dyDescent="0.25">
      <c r="C130" s="12" t="b">
        <f>FALSE</f>
        <v>0</v>
      </c>
      <c r="D130" s="12" t="s">
        <v>43</v>
      </c>
      <c r="E130" s="12" t="s">
        <v>1281</v>
      </c>
      <c r="F130" s="25">
        <f>_xlfn.XLOOKUP($D130,xlsx!$C:$C,xlsx!E:E)</f>
        <v>11</v>
      </c>
      <c r="G130" s="25">
        <f>_xlfn.XLOOKUP($D130,xlsx!$C:$C,xlsx!F:F)</f>
        <v>11</v>
      </c>
    </row>
    <row r="131" spans="3:7" x14ac:dyDescent="0.25">
      <c r="C131" s="12" t="b">
        <f>FALSE</f>
        <v>0</v>
      </c>
      <c r="D131" s="12" t="s">
        <v>44</v>
      </c>
      <c r="E131" s="12" t="s">
        <v>1282</v>
      </c>
      <c r="F131" s="25">
        <f>_xlfn.XLOOKUP($D131,xlsx!$C:$C,xlsx!E:E)</f>
        <v>87</v>
      </c>
      <c r="G131" s="25">
        <f>_xlfn.XLOOKUP($D131,xlsx!$C:$C,xlsx!F:F)</f>
        <v>96</v>
      </c>
    </row>
    <row r="132" spans="3:7" x14ac:dyDescent="0.25">
      <c r="C132" s="12" t="b">
        <f>FALSE</f>
        <v>0</v>
      </c>
      <c r="D132" s="12" t="s">
        <v>122</v>
      </c>
      <c r="E132" s="12" t="s">
        <v>1283</v>
      </c>
      <c r="F132" s="25">
        <f>_xlfn.XLOOKUP($D132,xlsx!$C:$C,xlsx!E:E)</f>
        <v>180</v>
      </c>
      <c r="G132" s="25">
        <f>_xlfn.XLOOKUP($D132,xlsx!$C:$C,xlsx!F:F)</f>
        <v>177</v>
      </c>
    </row>
    <row r="133" spans="3:7" x14ac:dyDescent="0.25">
      <c r="C133" s="12" t="b">
        <f>FALSE</f>
        <v>0</v>
      </c>
      <c r="D133" s="12" t="s">
        <v>78</v>
      </c>
      <c r="E133" s="12" t="s">
        <v>1284</v>
      </c>
      <c r="F133" s="25">
        <f>_xlfn.XLOOKUP($D133,xlsx!$C:$C,xlsx!E:E)</f>
        <v>73535</v>
      </c>
      <c r="G133" s="25">
        <f>_xlfn.XLOOKUP($D133,xlsx!$C:$C,xlsx!F:F)</f>
        <v>75836</v>
      </c>
    </row>
    <row r="134" spans="3:7" x14ac:dyDescent="0.25">
      <c r="C134" s="12" t="b">
        <f>FALSE</f>
        <v>0</v>
      </c>
      <c r="D134" s="12" t="s">
        <v>79</v>
      </c>
      <c r="E134" s="12" t="s">
        <v>1285</v>
      </c>
      <c r="F134" s="25">
        <f>_xlfn.XLOOKUP($D134,xlsx!$C:$C,xlsx!E:E)</f>
        <v>6233</v>
      </c>
      <c r="G134" s="25">
        <f>_xlfn.XLOOKUP($D134,xlsx!$C:$C,xlsx!F:F)</f>
        <v>6399</v>
      </c>
    </row>
    <row r="135" spans="3:7" x14ac:dyDescent="0.25">
      <c r="C135" s="12" t="b">
        <f>FALSE</f>
        <v>0</v>
      </c>
      <c r="D135" s="12" t="s">
        <v>80</v>
      </c>
      <c r="E135" s="12" t="s">
        <v>1286</v>
      </c>
      <c r="F135" s="25">
        <f>_xlfn.XLOOKUP($D135,xlsx!$C:$C,xlsx!E:E)</f>
        <v>22297</v>
      </c>
      <c r="G135" s="25">
        <f>_xlfn.XLOOKUP($D135,xlsx!$C:$C,xlsx!F:F)</f>
        <v>23358</v>
      </c>
    </row>
    <row r="136" spans="3:7" x14ac:dyDescent="0.25">
      <c r="C136" s="12" t="b">
        <f>FALSE</f>
        <v>0</v>
      </c>
      <c r="D136" s="12" t="s">
        <v>81</v>
      </c>
      <c r="E136" s="12" t="s">
        <v>1287</v>
      </c>
      <c r="F136" s="25">
        <f>_xlfn.XLOOKUP($D136,xlsx!$C:$C,xlsx!E:E)</f>
        <v>40363</v>
      </c>
      <c r="G136" s="25">
        <f>_xlfn.XLOOKUP($D136,xlsx!$C:$C,xlsx!F:F)</f>
        <v>41260</v>
      </c>
    </row>
    <row r="137" spans="3:7" x14ac:dyDescent="0.25">
      <c r="C137" s="12" t="b">
        <f>FALSE</f>
        <v>0</v>
      </c>
      <c r="D137" s="12" t="s">
        <v>82</v>
      </c>
      <c r="E137" s="12" t="s">
        <v>1288</v>
      </c>
      <c r="F137" s="25">
        <f>_xlfn.XLOOKUP($D137,xlsx!$C:$C,xlsx!E:E)</f>
        <v>4643</v>
      </c>
      <c r="G137" s="25">
        <f>_xlfn.XLOOKUP($D137,xlsx!$C:$C,xlsx!F:F)</f>
        <v>4818</v>
      </c>
    </row>
    <row r="138" spans="3:7" x14ac:dyDescent="0.25">
      <c r="C138" s="12" t="b">
        <f>FALSE</f>
        <v>0</v>
      </c>
      <c r="D138" s="12" t="s">
        <v>113</v>
      </c>
      <c r="E138" s="12" t="s">
        <v>1289</v>
      </c>
      <c r="F138" s="25">
        <f>_xlfn.XLOOKUP($D138,xlsx!$C:$C,xlsx!E:E)</f>
        <v>75</v>
      </c>
      <c r="G138" s="25">
        <f>_xlfn.XLOOKUP($D138,xlsx!$C:$C,xlsx!F:F)</f>
        <v>79</v>
      </c>
    </row>
    <row r="139" spans="3:7" x14ac:dyDescent="0.25">
      <c r="C139" s="12" t="b">
        <f>FALSE</f>
        <v>0</v>
      </c>
      <c r="D139" s="12" t="s">
        <v>114</v>
      </c>
      <c r="E139" s="12" t="s">
        <v>1290</v>
      </c>
      <c r="F139" s="25">
        <f>_xlfn.XLOOKUP($D139,xlsx!$C:$C,xlsx!E:E)</f>
        <v>25</v>
      </c>
      <c r="G139" s="25">
        <f>_xlfn.XLOOKUP($D139,xlsx!$C:$C,xlsx!F:F)</f>
        <v>24</v>
      </c>
    </row>
    <row r="140" spans="3:7" x14ac:dyDescent="0.25">
      <c r="C140" s="12" t="b">
        <f>FALSE</f>
        <v>0</v>
      </c>
      <c r="D140" s="12" t="s">
        <v>115</v>
      </c>
      <c r="E140" s="12" t="s">
        <v>1291</v>
      </c>
      <c r="F140" s="25">
        <f>_xlfn.XLOOKUP($D140,xlsx!$C:$C,xlsx!E:E)</f>
        <v>20</v>
      </c>
      <c r="G140" s="25">
        <f>_xlfn.XLOOKUP($D140,xlsx!$C:$C,xlsx!F:F)</f>
        <v>27</v>
      </c>
    </row>
    <row r="141" spans="3:7" x14ac:dyDescent="0.25">
      <c r="C141" s="12" t="b">
        <f>FALSE</f>
        <v>0</v>
      </c>
      <c r="D141" s="12" t="s">
        <v>116</v>
      </c>
      <c r="E141" s="12" t="s">
        <v>1292</v>
      </c>
      <c r="F141" s="25">
        <f>_xlfn.XLOOKUP($D141,xlsx!$C:$C,xlsx!E:E)</f>
        <v>0</v>
      </c>
      <c r="G141" s="25">
        <f>_xlfn.XLOOKUP($D141,xlsx!$C:$C,xlsx!F:F)</f>
        <v>0</v>
      </c>
    </row>
    <row r="142" spans="3:7" x14ac:dyDescent="0.25">
      <c r="C142" s="12" t="b">
        <f>FALSE</f>
        <v>0</v>
      </c>
      <c r="D142" s="12" t="s">
        <v>117</v>
      </c>
      <c r="E142" s="12" t="s">
        <v>1293</v>
      </c>
      <c r="F142" s="25">
        <f>_xlfn.XLOOKUP($D142,xlsx!$C:$C,xlsx!E:E)</f>
        <v>29</v>
      </c>
      <c r="G142" s="25">
        <f>_xlfn.XLOOKUP($D142,xlsx!$C:$C,xlsx!F:F)</f>
        <v>28</v>
      </c>
    </row>
    <row r="143" spans="3:7" x14ac:dyDescent="0.25">
      <c r="C143" s="12" t="b">
        <f>FALSE</f>
        <v>0</v>
      </c>
      <c r="D143" s="12" t="s">
        <v>45</v>
      </c>
      <c r="E143" s="12" t="s">
        <v>1294</v>
      </c>
      <c r="F143" s="25">
        <f>_xlfn.XLOOKUP($D143,xlsx!$C:$C,xlsx!E:E)</f>
        <v>2705</v>
      </c>
      <c r="G143" s="25">
        <f>_xlfn.XLOOKUP($D143,xlsx!$C:$C,xlsx!F:F)</f>
        <v>2737</v>
      </c>
    </row>
    <row r="144" spans="3:7" x14ac:dyDescent="0.25">
      <c r="C144" s="12" t="b">
        <f>FALSE</f>
        <v>0</v>
      </c>
      <c r="D144" s="12" t="s">
        <v>46</v>
      </c>
      <c r="E144" s="12" t="s">
        <v>1295</v>
      </c>
      <c r="F144" s="25">
        <f>_xlfn.XLOOKUP($D144,xlsx!$C:$C,xlsx!E:E)</f>
        <v>244</v>
      </c>
      <c r="G144" s="25">
        <f>_xlfn.XLOOKUP($D144,xlsx!$C:$C,xlsx!F:F)</f>
        <v>246</v>
      </c>
    </row>
    <row r="145" spans="3:11" x14ac:dyDescent="0.25">
      <c r="C145" s="12" t="b">
        <f>FALSE</f>
        <v>0</v>
      </c>
      <c r="D145" s="12" t="s">
        <v>47</v>
      </c>
      <c r="E145" s="12" t="s">
        <v>1296</v>
      </c>
      <c r="F145" s="25">
        <f>_xlfn.XLOOKUP($D145,xlsx!$C:$C,xlsx!E:E)</f>
        <v>514</v>
      </c>
      <c r="G145" s="25">
        <f>_xlfn.XLOOKUP($D145,xlsx!$C:$C,xlsx!F:F)</f>
        <v>529</v>
      </c>
    </row>
    <row r="146" spans="3:11" x14ac:dyDescent="0.25">
      <c r="C146" s="12" t="b">
        <f>FALSE</f>
        <v>0</v>
      </c>
      <c r="D146" s="12" t="s">
        <v>48</v>
      </c>
      <c r="E146" s="12" t="s">
        <v>1297</v>
      </c>
      <c r="F146" s="25">
        <f>_xlfn.XLOOKUP($D146,xlsx!$C:$C,xlsx!E:E)</f>
        <v>1710</v>
      </c>
      <c r="G146" s="25">
        <f>_xlfn.XLOOKUP($D146,xlsx!$C:$C,xlsx!F:F)</f>
        <v>1721</v>
      </c>
    </row>
    <row r="147" spans="3:11" x14ac:dyDescent="0.25">
      <c r="C147" s="12" t="b">
        <f>FALSE</f>
        <v>0</v>
      </c>
      <c r="D147" s="12" t="s">
        <v>49</v>
      </c>
      <c r="E147" s="12" t="s">
        <v>1298</v>
      </c>
      <c r="F147" s="25">
        <f>_xlfn.XLOOKUP($D147,xlsx!$C:$C,xlsx!E:E)</f>
        <v>238</v>
      </c>
      <c r="G147" s="25">
        <f>_xlfn.XLOOKUP($D147,xlsx!$C:$C,xlsx!F:F)</f>
        <v>241</v>
      </c>
    </row>
    <row r="148" spans="3:11" x14ac:dyDescent="0.25">
      <c r="C148" s="12" t="b">
        <f>FALSE</f>
        <v>0</v>
      </c>
      <c r="D148" s="12" t="s">
        <v>123</v>
      </c>
      <c r="E148" s="12" t="s">
        <v>1299</v>
      </c>
      <c r="F148" s="25">
        <f>_xlfn.XLOOKUP($D148,xlsx!$C:$C,xlsx!E:E)</f>
        <v>1454</v>
      </c>
      <c r="G148" s="25">
        <f>_xlfn.XLOOKUP($D148,xlsx!$C:$C,xlsx!F:F)</f>
        <v>1827</v>
      </c>
    </row>
    <row r="149" spans="3:11" x14ac:dyDescent="0.25">
      <c r="C149" s="12" t="b">
        <f>FALSE</f>
        <v>0</v>
      </c>
      <c r="D149" s="12" t="s">
        <v>124</v>
      </c>
      <c r="E149" s="12" t="s">
        <v>1300</v>
      </c>
      <c r="F149" s="25">
        <f>_xlfn.XLOOKUP($D149,xlsx!$C:$C,xlsx!E:E)</f>
        <v>20689</v>
      </c>
      <c r="G149" s="25">
        <f>_xlfn.XLOOKUP($D149,xlsx!$C:$C,xlsx!F:F)</f>
        <v>21083</v>
      </c>
    </row>
    <row r="150" spans="3:11" x14ac:dyDescent="0.25">
      <c r="C150" s="12" t="b">
        <f>FALSE</f>
        <v>0</v>
      </c>
      <c r="D150" s="12" t="s">
        <v>125</v>
      </c>
      <c r="E150" s="12" t="s">
        <v>1301</v>
      </c>
      <c r="F150" s="25">
        <f>_xlfn.XLOOKUP($D150,xlsx!$C:$C,xlsx!E:E)</f>
        <v>8969</v>
      </c>
      <c r="G150" s="25">
        <f>_xlfn.XLOOKUP($D150,xlsx!$C:$C,xlsx!F:F)</f>
        <v>9424</v>
      </c>
    </row>
    <row r="151" spans="3:11" x14ac:dyDescent="0.25">
      <c r="C151" s="12" t="b">
        <f>FALSE</f>
        <v>0</v>
      </c>
      <c r="D151" s="12" t="s">
        <v>127</v>
      </c>
      <c r="E151" s="12" t="s">
        <v>1302</v>
      </c>
      <c r="F151" s="25">
        <f>_xlfn.XLOOKUP($D151,xlsx!$C:$C,xlsx!E:E)</f>
        <v>3536</v>
      </c>
      <c r="G151" s="25">
        <f>_xlfn.XLOOKUP($D151,xlsx!$C:$C,xlsx!F:F)</f>
        <v>3715</v>
      </c>
    </row>
    <row r="152" spans="3:11" x14ac:dyDescent="0.25">
      <c r="C152" s="12" t="b">
        <f>FALSE</f>
        <v>0</v>
      </c>
      <c r="D152" s="12" t="s">
        <v>126</v>
      </c>
      <c r="E152" s="12" t="s">
        <v>1303</v>
      </c>
      <c r="F152" s="25">
        <f>_xlfn.XLOOKUP($D152,xlsx!$C:$C,xlsx!E:E)</f>
        <v>1683</v>
      </c>
      <c r="G152" s="25">
        <f>_xlfn.XLOOKUP($D152,xlsx!$C:$C,xlsx!F:F)</f>
        <v>1834</v>
      </c>
    </row>
    <row r="153" spans="3:11" x14ac:dyDescent="0.25">
      <c r="C153" s="12" t="b">
        <f>FALSE</f>
        <v>0</v>
      </c>
      <c r="D153" s="12" t="s">
        <v>128</v>
      </c>
      <c r="E153" s="12" t="s">
        <v>1304</v>
      </c>
      <c r="F153" s="25">
        <f>_xlfn.XLOOKUP($D153,xlsx!$C:$C,xlsx!E:E)</f>
        <v>276</v>
      </c>
      <c r="G153" s="25">
        <f>_xlfn.XLOOKUP($D153,xlsx!$C:$C,xlsx!F:F)</f>
        <v>245</v>
      </c>
    </row>
    <row r="154" spans="3:11" x14ac:dyDescent="0.25">
      <c r="C154" s="12" t="b">
        <f>FALSE</f>
        <v>0</v>
      </c>
      <c r="D154" s="12" t="s">
        <v>129</v>
      </c>
      <c r="E154" s="12" t="s">
        <v>1305</v>
      </c>
      <c r="F154" s="25">
        <f>_xlfn.XLOOKUP($D154,xlsx!$C:$C,xlsx!E:E)</f>
        <v>1027</v>
      </c>
      <c r="G154" s="25">
        <f>_xlfn.XLOOKUP($D154,xlsx!$C:$C,xlsx!F:F)</f>
        <v>660</v>
      </c>
    </row>
    <row r="155" spans="3:11" x14ac:dyDescent="0.25">
      <c r="C155" s="12" t="b">
        <f>FALSE</f>
        <v>0</v>
      </c>
      <c r="D155" s="12" t="s">
        <v>130</v>
      </c>
      <c r="E155" s="12" t="s">
        <v>161</v>
      </c>
      <c r="F155" s="25">
        <f>_xlfn.XLOOKUP($D155,xlsx!$C:$C,xlsx!E:E)</f>
        <v>5199</v>
      </c>
      <c r="G155" s="25">
        <f>_xlfn.XLOOKUP($D155,xlsx!$C:$C,xlsx!F:F)</f>
        <v>5206</v>
      </c>
    </row>
    <row r="156" spans="3:11" x14ac:dyDescent="0.25">
      <c r="C156" s="12" t="b">
        <f>FALSE</f>
        <v>0</v>
      </c>
      <c r="D156" s="12" t="s">
        <v>234</v>
      </c>
      <c r="E156" s="12" t="s">
        <v>1315</v>
      </c>
      <c r="F156" s="25">
        <f>_xlfn.XLOOKUP($D156,xlsx!$C:$C,xlsx!E:E)</f>
        <v>18326</v>
      </c>
      <c r="G156" s="25">
        <f>_xlfn.XLOOKUP($D156,xlsx!$C:$C,xlsx!F:F)</f>
        <v>18326</v>
      </c>
      <c r="I156" s="26"/>
      <c r="J156" s="26"/>
      <c r="K156" s="26"/>
    </row>
    <row r="157" spans="3:11" x14ac:dyDescent="0.25">
      <c r="C157" s="12" t="b">
        <f>FALSE</f>
        <v>0</v>
      </c>
      <c r="D157" s="12" t="s">
        <v>236</v>
      </c>
      <c r="E157" s="12" t="s">
        <v>1316</v>
      </c>
      <c r="F157" s="25">
        <f>_xlfn.XLOOKUP($D157,xlsx!$C:$C,xlsx!E:E)</f>
        <v>910</v>
      </c>
      <c r="G157" s="25">
        <f>_xlfn.XLOOKUP($D157,xlsx!$C:$C,xlsx!F:F)</f>
        <v>910</v>
      </c>
      <c r="I157" s="26"/>
      <c r="J157" s="26"/>
      <c r="K157" s="26"/>
    </row>
    <row r="158" spans="3:11" x14ac:dyDescent="0.25">
      <c r="C158" s="12" t="b">
        <f>FALSE</f>
        <v>0</v>
      </c>
      <c r="D158" s="12" t="s">
        <v>238</v>
      </c>
      <c r="E158" s="12" t="s">
        <v>1317</v>
      </c>
      <c r="F158" s="25">
        <f>_xlfn.XLOOKUP($D158,xlsx!$C:$C,xlsx!E:E)</f>
        <v>4246</v>
      </c>
      <c r="G158" s="25">
        <f>_xlfn.XLOOKUP($D158,xlsx!$C:$C,xlsx!F:F)</f>
        <v>4246</v>
      </c>
      <c r="I158" s="26"/>
      <c r="J158" s="26"/>
      <c r="K158" s="26"/>
    </row>
    <row r="159" spans="3:11" x14ac:dyDescent="0.25">
      <c r="C159" s="12" t="b">
        <f>FALSE</f>
        <v>0</v>
      </c>
      <c r="D159" s="12" t="s">
        <v>240</v>
      </c>
      <c r="E159" s="12" t="s">
        <v>1318</v>
      </c>
      <c r="F159" s="25">
        <f>_xlfn.XLOOKUP($D159,xlsx!$C:$C,xlsx!E:E)</f>
        <v>9987</v>
      </c>
      <c r="G159" s="25">
        <f>_xlfn.XLOOKUP($D159,xlsx!$C:$C,xlsx!F:F)</f>
        <v>9987</v>
      </c>
      <c r="I159" s="26"/>
      <c r="J159" s="26"/>
      <c r="K159" s="26"/>
    </row>
    <row r="160" spans="3:11" x14ac:dyDescent="0.25">
      <c r="C160" s="12" t="b">
        <f>FALSE</f>
        <v>0</v>
      </c>
      <c r="D160" s="12" t="s">
        <v>242</v>
      </c>
      <c r="E160" s="12" t="s">
        <v>1319</v>
      </c>
      <c r="F160" s="25">
        <f>_xlfn.XLOOKUP($D160,xlsx!$C:$C,xlsx!E:E)</f>
        <v>652</v>
      </c>
      <c r="G160" s="25">
        <f>_xlfn.XLOOKUP($D160,xlsx!$C:$C,xlsx!F:F)</f>
        <v>652</v>
      </c>
      <c r="I160" s="26"/>
      <c r="J160" s="26"/>
      <c r="K160" s="26"/>
    </row>
    <row r="161" spans="3:11" x14ac:dyDescent="0.25">
      <c r="C161" s="12" t="b">
        <f>FALSE</f>
        <v>0</v>
      </c>
      <c r="D161" s="12" t="s">
        <v>244</v>
      </c>
      <c r="E161" s="12" t="s">
        <v>1320</v>
      </c>
      <c r="F161" s="25">
        <f>_xlfn.XLOOKUP($D161,xlsx!$C:$C,xlsx!E:E)</f>
        <v>2531</v>
      </c>
      <c r="G161" s="25">
        <f>_xlfn.XLOOKUP($D161,xlsx!$C:$C,xlsx!F:F)</f>
        <v>2531</v>
      </c>
      <c r="I161" s="26"/>
      <c r="J161" s="26"/>
      <c r="K161" s="26"/>
    </row>
  </sheetData>
  <autoFilter ref="C5:G161" xr:uid="{4A826C52-34AF-4A47-9273-59A5194DD144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6D884-EB84-4599-BE4E-13973B29CEAD}">
  <sheetPr filterMode="1"/>
  <dimension ref="B2:R552"/>
  <sheetViews>
    <sheetView showGridLines="0" tabSelected="1" workbookViewId="0">
      <pane ySplit="6" topLeftCell="A34" activePane="bottomLeft" state="frozen"/>
      <selection pane="bottomLeft" activeCell="D6" sqref="D6"/>
    </sheetView>
  </sheetViews>
  <sheetFormatPr defaultRowHeight="12.75" x14ac:dyDescent="0.25"/>
  <cols>
    <col min="1" max="2" width="2.83203125" customWidth="1"/>
    <col min="3" max="3" width="34.5" bestFit="1" customWidth="1"/>
    <col min="4" max="4" width="145.6640625" bestFit="1" customWidth="1"/>
    <col min="5" max="6" width="11.6640625" bestFit="1" customWidth="1"/>
    <col min="7" max="7" width="27.6640625" style="4" customWidth="1"/>
    <col min="8" max="8" width="11.6640625" customWidth="1"/>
    <col min="9" max="9" width="27.6640625" style="4" bestFit="1" customWidth="1"/>
    <col min="10" max="13" width="23.6640625" style="4" bestFit="1" customWidth="1"/>
    <col min="14" max="14" width="12.33203125" style="4" bestFit="1" customWidth="1"/>
    <col min="15" max="15" width="28.83203125" style="4" bestFit="1" customWidth="1"/>
    <col min="16" max="16" width="12.83203125" style="4" bestFit="1" customWidth="1"/>
    <col min="17" max="17" width="25.1640625" style="4" bestFit="1" customWidth="1"/>
    <col min="18" max="18" width="23.6640625" style="4" bestFit="1" customWidth="1"/>
  </cols>
  <sheetData>
    <row r="2" spans="2:18" ht="21.75" x14ac:dyDescent="0.4">
      <c r="B2" s="3" t="s">
        <v>1307</v>
      </c>
    </row>
    <row r="3" spans="2:18" x14ac:dyDescent="0.25">
      <c r="B3" s="1"/>
      <c r="C3" s="1"/>
      <c r="D3" s="1"/>
      <c r="E3" s="1"/>
      <c r="F3" s="1"/>
      <c r="G3" s="5"/>
      <c r="H3" s="1"/>
      <c r="I3" s="5"/>
      <c r="J3" s="5"/>
      <c r="K3" s="5"/>
      <c r="L3" s="5"/>
      <c r="M3" s="5"/>
      <c r="N3" s="5"/>
      <c r="O3" s="5"/>
      <c r="P3" s="5"/>
      <c r="Q3" s="5"/>
      <c r="R3" s="5"/>
    </row>
    <row r="5" spans="2:18" x14ac:dyDescent="0.25">
      <c r="J5" s="27" t="s">
        <v>1325</v>
      </c>
      <c r="K5" s="27" t="s">
        <v>1325</v>
      </c>
      <c r="L5" s="27" t="s">
        <v>1325</v>
      </c>
      <c r="M5" s="27" t="s">
        <v>1325</v>
      </c>
      <c r="N5" s="27" t="s">
        <v>1327</v>
      </c>
      <c r="O5" s="27" t="s">
        <v>1327</v>
      </c>
      <c r="P5" s="27" t="s">
        <v>1327</v>
      </c>
      <c r="Q5" s="27" t="s">
        <v>1327</v>
      </c>
      <c r="R5" s="27" t="s">
        <v>1327</v>
      </c>
    </row>
    <row r="6" spans="2:18" s="6" customFormat="1" ht="30" customHeight="1" x14ac:dyDescent="0.25">
      <c r="C6" s="9" t="s">
        <v>218</v>
      </c>
      <c r="D6" s="9" t="s">
        <v>162</v>
      </c>
      <c r="E6" s="10">
        <v>45464</v>
      </c>
      <c r="F6" s="10">
        <v>45471</v>
      </c>
      <c r="G6" s="11" t="s">
        <v>1325</v>
      </c>
      <c r="H6" s="20" t="s">
        <v>1326</v>
      </c>
      <c r="I6" s="11" t="s">
        <v>1309</v>
      </c>
      <c r="J6" s="21" t="s">
        <v>1321</v>
      </c>
      <c r="K6" s="21" t="s">
        <v>1322</v>
      </c>
      <c r="L6" s="21" t="s">
        <v>1323</v>
      </c>
      <c r="M6" s="21" t="s">
        <v>1324</v>
      </c>
      <c r="N6" s="21" t="s">
        <v>1310</v>
      </c>
      <c r="O6" s="21" t="s">
        <v>1312</v>
      </c>
      <c r="P6" s="21" t="s">
        <v>1311</v>
      </c>
      <c r="Q6" s="21" t="s">
        <v>1313</v>
      </c>
      <c r="R6" s="21" t="s">
        <v>1314</v>
      </c>
    </row>
    <row r="7" spans="2:18" hidden="1" x14ac:dyDescent="0.25">
      <c r="C7" s="12" t="s">
        <v>0</v>
      </c>
      <c r="D7" s="12" t="s">
        <v>219</v>
      </c>
      <c r="E7" s="13">
        <v>13200</v>
      </c>
      <c r="F7" s="13">
        <v>13200</v>
      </c>
      <c r="G7" s="18" t="str">
        <f>IF(J7,"kbd",IF(K7,"kbcd",IF(L7,"kb","pct")))</f>
        <v>kbd</v>
      </c>
      <c r="H7" s="19">
        <f>NOT(ISNA(MATCH(C7,python_mapping!$D:$D,0)))*1</f>
        <v>1</v>
      </c>
      <c r="I7" s="14" t="str">
        <f>_xlfn.XLOOKUP(xlsx!C7,python_mapping!D:D,python_mapping!E:E)</f>
        <v>US Production (kbd)</v>
      </c>
      <c r="J7" s="16">
        <f>NOT(ISERR(SEARCH(J$6,$D7)))*1</f>
        <v>1</v>
      </c>
      <c r="K7" s="16">
        <f>NOT(ISERR(SEARCH(K$6,$D7)))*1</f>
        <v>0</v>
      </c>
      <c r="L7" s="16">
        <f>NOT(ISERR(SEARCH(L$6,$D7)))*1</f>
        <v>0</v>
      </c>
      <c r="M7" s="16">
        <f>NOT(ISERR(SEARCH(M$6,$D7)))*1</f>
        <v>0</v>
      </c>
      <c r="N7" s="16">
        <f>NOT(ISERR(SEARCH(N$6,$D7)))*1</f>
        <v>0</v>
      </c>
      <c r="O7" s="16">
        <f>NOT(ISERR(SEARCH(O$6,$D7)))*1</f>
        <v>0</v>
      </c>
      <c r="P7" s="16">
        <f>IF(O7=1,0,NOT(ISERR(SEARCH(P$6,$D7)))*1)</f>
        <v>1</v>
      </c>
      <c r="Q7" s="16">
        <f>IF(P7=1,0,NOT(ISERR(SEARCH(Q$6,$D7)))*1)</f>
        <v>0</v>
      </c>
      <c r="R7" s="16">
        <f>OR(NOT(ISERR(SEARCH("PADD 1A",$D7))),NOT(ISERR(SEARCH("PADD 1B",$D7))),NOT(ISERR(SEARCH("PADD 1C",$D7))))*1</f>
        <v>0</v>
      </c>
    </row>
    <row r="8" spans="2:18" hidden="1" x14ac:dyDescent="0.25">
      <c r="C8" s="12" t="s">
        <v>1</v>
      </c>
      <c r="D8" s="12" t="s">
        <v>220</v>
      </c>
      <c r="E8" s="13">
        <v>410</v>
      </c>
      <c r="F8" s="13">
        <v>383</v>
      </c>
      <c r="G8" s="18" t="str">
        <f>IF(J8,"kbd",IF(K8,"kbcd",IF(L8,"kb","pct")))</f>
        <v>kbd</v>
      </c>
      <c r="H8" s="19">
        <f>NOT(ISNA(MATCH(C8,python_mapping!$D:$D,0)))*1</f>
        <v>1</v>
      </c>
      <c r="I8" s="14" t="str">
        <f>_xlfn.XLOOKUP(xlsx!C8,python_mapping!D:D,python_mapping!E:E)</f>
        <v>AK Production (kbd)</v>
      </c>
      <c r="J8" s="16">
        <f>NOT(ISERR(SEARCH(J$6,$D8)))*1</f>
        <v>1</v>
      </c>
      <c r="K8" s="16">
        <f>NOT(ISERR(SEARCH(K$6,$D8)))*1</f>
        <v>0</v>
      </c>
      <c r="L8" s="16">
        <f>NOT(ISERR(SEARCH(L$6,$D8)))*1</f>
        <v>0</v>
      </c>
      <c r="M8" s="16">
        <f>NOT(ISERR(SEARCH(M$6,$D8)))*1</f>
        <v>0</v>
      </c>
      <c r="N8" s="16">
        <f t="shared" ref="N8:O71" si="0">NOT(ISERR(SEARCH(N$6,$D8)))*1</f>
        <v>0</v>
      </c>
      <c r="O8" s="16">
        <f t="shared" si="0"/>
        <v>0</v>
      </c>
      <c r="P8" s="16">
        <f t="shared" ref="P8:Q71" si="1">IF(O8=1,0,NOT(ISERR(SEARCH(P$6,$D8)))*1)</f>
        <v>1</v>
      </c>
      <c r="Q8" s="16">
        <f t="shared" si="1"/>
        <v>0</v>
      </c>
      <c r="R8" s="16">
        <f t="shared" ref="R8:R71" si="2">OR(NOT(ISERR(SEARCH("PADD 1A",$D8))),NOT(ISERR(SEARCH("PADD 1B",$D8))),NOT(ISERR(SEARCH("PADD 1C",$D8))))*1</f>
        <v>0</v>
      </c>
    </row>
    <row r="9" spans="2:18" hidden="1" x14ac:dyDescent="0.25">
      <c r="C9" s="12" t="s">
        <v>2</v>
      </c>
      <c r="D9" s="12" t="s">
        <v>221</v>
      </c>
      <c r="E9" s="13">
        <v>12800</v>
      </c>
      <c r="F9" s="13">
        <v>12800</v>
      </c>
      <c r="G9" s="18" t="str">
        <f>IF(J9,"kbd",IF(K9,"kbcd",IF(L9,"kb","pct")))</f>
        <v>kbd</v>
      </c>
      <c r="H9" s="19">
        <f>NOT(ISNA(MATCH(C9,python_mapping!$D:$D,0)))*1</f>
        <v>1</v>
      </c>
      <c r="I9" s="14" t="str">
        <f>_xlfn.XLOOKUP(xlsx!C9,python_mapping!D:D,python_mapping!E:E)</f>
        <v>L48 Production (kbd)</v>
      </c>
      <c r="J9" s="16">
        <f>NOT(ISERR(SEARCH(J$6,$D9)))*1</f>
        <v>1</v>
      </c>
      <c r="K9" s="16">
        <f>NOT(ISERR(SEARCH(K$6,$D9)))*1</f>
        <v>0</v>
      </c>
      <c r="L9" s="16">
        <f>NOT(ISERR(SEARCH(L$6,$D9)))*1</f>
        <v>0</v>
      </c>
      <c r="M9" s="16">
        <f>NOT(ISERR(SEARCH(M$6,$D9)))*1</f>
        <v>0</v>
      </c>
      <c r="N9" s="16">
        <f t="shared" si="0"/>
        <v>0</v>
      </c>
      <c r="O9" s="16">
        <f t="shared" si="0"/>
        <v>0</v>
      </c>
      <c r="P9" s="16">
        <f t="shared" si="1"/>
        <v>1</v>
      </c>
      <c r="Q9" s="16">
        <f t="shared" si="1"/>
        <v>0</v>
      </c>
      <c r="R9" s="16">
        <f t="shared" si="2"/>
        <v>0</v>
      </c>
    </row>
    <row r="10" spans="2:18" hidden="1" x14ac:dyDescent="0.25">
      <c r="C10" s="12" t="s">
        <v>3</v>
      </c>
      <c r="D10" s="12" t="s">
        <v>222</v>
      </c>
      <c r="E10" s="13">
        <v>16532</v>
      </c>
      <c r="F10" s="13">
        <v>16792</v>
      </c>
      <c r="G10" s="18" t="str">
        <f>IF(J10,"kbd",IF(K10,"kbcd",IF(L10,"kb","pct")))</f>
        <v>kbd</v>
      </c>
      <c r="H10" s="19">
        <f>NOT(ISNA(MATCH(C10,python_mapping!$D:$D,0)))*1</f>
        <v>1</v>
      </c>
      <c r="I10" s="14" t="str">
        <f>_xlfn.XLOOKUP(xlsx!C10,python_mapping!D:D,python_mapping!E:E)</f>
        <v>US Refinery Runs (kbd)</v>
      </c>
      <c r="J10" s="16">
        <f>NOT(ISERR(SEARCH(J$6,$D10)))*1</f>
        <v>1</v>
      </c>
      <c r="K10" s="16">
        <f>NOT(ISERR(SEARCH(K$6,$D10)))*1</f>
        <v>0</v>
      </c>
      <c r="L10" s="16">
        <f>NOT(ISERR(SEARCH(L$6,$D10)))*1</f>
        <v>0</v>
      </c>
      <c r="M10" s="16">
        <f>NOT(ISERR(SEARCH(M$6,$D10)))*1</f>
        <v>0</v>
      </c>
      <c r="N10" s="16">
        <f t="shared" si="0"/>
        <v>0</v>
      </c>
      <c r="O10" s="16">
        <f t="shared" si="0"/>
        <v>0</v>
      </c>
      <c r="P10" s="16">
        <f t="shared" si="1"/>
        <v>1</v>
      </c>
      <c r="Q10" s="16">
        <f t="shared" si="1"/>
        <v>0</v>
      </c>
      <c r="R10" s="16">
        <f t="shared" si="2"/>
        <v>0</v>
      </c>
    </row>
    <row r="11" spans="2:18" hidden="1" x14ac:dyDescent="0.25">
      <c r="C11" s="12" t="s">
        <v>4</v>
      </c>
      <c r="D11" s="12" t="s">
        <v>223</v>
      </c>
      <c r="E11" s="13">
        <v>779</v>
      </c>
      <c r="F11" s="13">
        <v>838</v>
      </c>
      <c r="G11" s="18" t="str">
        <f>IF(J11,"kbd",IF(K11,"kbcd",IF(L11,"kb","pct")))</f>
        <v>kbd</v>
      </c>
      <c r="H11" s="19">
        <f>NOT(ISNA(MATCH(C11,python_mapping!$D:$D,0)))*1</f>
        <v>1</v>
      </c>
      <c r="I11" s="14" t="str">
        <f>_xlfn.XLOOKUP(xlsx!C11,python_mapping!D:D,python_mapping!E:E)</f>
        <v>P1 Refinery Runs (kbd)</v>
      </c>
      <c r="J11" s="16">
        <f>NOT(ISERR(SEARCH(J$6,$D11)))*1</f>
        <v>1</v>
      </c>
      <c r="K11" s="16">
        <f>NOT(ISERR(SEARCH(K$6,$D11)))*1</f>
        <v>0</v>
      </c>
      <c r="L11" s="16">
        <f>NOT(ISERR(SEARCH(L$6,$D11)))*1</f>
        <v>0</v>
      </c>
      <c r="M11" s="16">
        <f>NOT(ISERR(SEARCH(M$6,$D11)))*1</f>
        <v>0</v>
      </c>
      <c r="N11" s="16">
        <f t="shared" si="0"/>
        <v>0</v>
      </c>
      <c r="O11" s="16">
        <f t="shared" si="0"/>
        <v>0</v>
      </c>
      <c r="P11" s="16">
        <f t="shared" si="1"/>
        <v>1</v>
      </c>
      <c r="Q11" s="16">
        <f t="shared" si="1"/>
        <v>0</v>
      </c>
      <c r="R11" s="16">
        <f t="shared" si="2"/>
        <v>0</v>
      </c>
    </row>
    <row r="12" spans="2:18" hidden="1" x14ac:dyDescent="0.25">
      <c r="C12" s="12" t="s">
        <v>5</v>
      </c>
      <c r="D12" s="12" t="s">
        <v>224</v>
      </c>
      <c r="E12" s="13">
        <v>3881</v>
      </c>
      <c r="F12" s="13">
        <v>3943</v>
      </c>
      <c r="G12" s="18" t="str">
        <f>IF(J12,"kbd",IF(K12,"kbcd",IF(L12,"kb","pct")))</f>
        <v>kbd</v>
      </c>
      <c r="H12" s="19">
        <f>NOT(ISNA(MATCH(C12,python_mapping!$D:$D,0)))*1</f>
        <v>1</v>
      </c>
      <c r="I12" s="14" t="str">
        <f>_xlfn.XLOOKUP(xlsx!C12,python_mapping!D:D,python_mapping!E:E)</f>
        <v>P2 Refinery Runs (kbd)</v>
      </c>
      <c r="J12" s="16">
        <f>NOT(ISERR(SEARCH(J$6,$D12)))*1</f>
        <v>1</v>
      </c>
      <c r="K12" s="16">
        <f>NOT(ISERR(SEARCH(K$6,$D12)))*1</f>
        <v>0</v>
      </c>
      <c r="L12" s="16">
        <f>NOT(ISERR(SEARCH(L$6,$D12)))*1</f>
        <v>0</v>
      </c>
      <c r="M12" s="16">
        <f>NOT(ISERR(SEARCH(M$6,$D12)))*1</f>
        <v>0</v>
      </c>
      <c r="N12" s="16">
        <f t="shared" si="0"/>
        <v>0</v>
      </c>
      <c r="O12" s="16">
        <f t="shared" si="0"/>
        <v>0</v>
      </c>
      <c r="P12" s="16">
        <f t="shared" si="1"/>
        <v>1</v>
      </c>
      <c r="Q12" s="16">
        <f t="shared" si="1"/>
        <v>0</v>
      </c>
      <c r="R12" s="16">
        <f t="shared" si="2"/>
        <v>0</v>
      </c>
    </row>
    <row r="13" spans="2:18" hidden="1" x14ac:dyDescent="0.25">
      <c r="C13" s="12" t="s">
        <v>6</v>
      </c>
      <c r="D13" s="12" t="s">
        <v>225</v>
      </c>
      <c r="E13" s="13">
        <v>9119</v>
      </c>
      <c r="F13" s="13">
        <v>9246</v>
      </c>
      <c r="G13" s="18" t="str">
        <f>IF(J13,"kbd",IF(K13,"kbcd",IF(L13,"kb","pct")))</f>
        <v>kbd</v>
      </c>
      <c r="H13" s="19">
        <f>NOT(ISNA(MATCH(C13,python_mapping!$D:$D,0)))*1</f>
        <v>1</v>
      </c>
      <c r="I13" s="14" t="str">
        <f>_xlfn.XLOOKUP(xlsx!C13,python_mapping!D:D,python_mapping!E:E)</f>
        <v>P3 Refinery Runs (kbd)</v>
      </c>
      <c r="J13" s="16">
        <f>NOT(ISERR(SEARCH(J$6,$D13)))*1</f>
        <v>1</v>
      </c>
      <c r="K13" s="16">
        <f>NOT(ISERR(SEARCH(K$6,$D13)))*1</f>
        <v>0</v>
      </c>
      <c r="L13" s="16">
        <f>NOT(ISERR(SEARCH(L$6,$D13)))*1</f>
        <v>0</v>
      </c>
      <c r="M13" s="16">
        <f>NOT(ISERR(SEARCH(M$6,$D13)))*1</f>
        <v>0</v>
      </c>
      <c r="N13" s="16">
        <f t="shared" si="0"/>
        <v>0</v>
      </c>
      <c r="O13" s="16">
        <f t="shared" si="0"/>
        <v>0</v>
      </c>
      <c r="P13" s="16">
        <f t="shared" si="1"/>
        <v>1</v>
      </c>
      <c r="Q13" s="16">
        <f t="shared" si="1"/>
        <v>0</v>
      </c>
      <c r="R13" s="16">
        <f t="shared" si="2"/>
        <v>0</v>
      </c>
    </row>
    <row r="14" spans="2:18" hidden="1" x14ac:dyDescent="0.25">
      <c r="C14" s="12" t="s">
        <v>7</v>
      </c>
      <c r="D14" s="12" t="s">
        <v>226</v>
      </c>
      <c r="E14" s="13">
        <v>619</v>
      </c>
      <c r="F14" s="13">
        <v>624</v>
      </c>
      <c r="G14" s="18" t="str">
        <f>IF(J14,"kbd",IF(K14,"kbcd",IF(L14,"kb","pct")))</f>
        <v>kbd</v>
      </c>
      <c r="H14" s="19">
        <f>NOT(ISNA(MATCH(C14,python_mapping!$D:$D,0)))*1</f>
        <v>1</v>
      </c>
      <c r="I14" s="14" t="str">
        <f>_xlfn.XLOOKUP(xlsx!C14,python_mapping!D:D,python_mapping!E:E)</f>
        <v>P4 Refinery Runs (kbd)</v>
      </c>
      <c r="J14" s="16">
        <f>NOT(ISERR(SEARCH(J$6,$D14)))*1</f>
        <v>1</v>
      </c>
      <c r="K14" s="16">
        <f>NOT(ISERR(SEARCH(K$6,$D14)))*1</f>
        <v>0</v>
      </c>
      <c r="L14" s="16">
        <f>NOT(ISERR(SEARCH(L$6,$D14)))*1</f>
        <v>0</v>
      </c>
      <c r="M14" s="16">
        <f>NOT(ISERR(SEARCH(M$6,$D14)))*1</f>
        <v>0</v>
      </c>
      <c r="N14" s="16">
        <f t="shared" si="0"/>
        <v>0</v>
      </c>
      <c r="O14" s="16">
        <f t="shared" si="0"/>
        <v>0</v>
      </c>
      <c r="P14" s="16">
        <f t="shared" si="1"/>
        <v>1</v>
      </c>
      <c r="Q14" s="16">
        <f t="shared" si="1"/>
        <v>0</v>
      </c>
      <c r="R14" s="16">
        <f t="shared" si="2"/>
        <v>0</v>
      </c>
    </row>
    <row r="15" spans="2:18" hidden="1" x14ac:dyDescent="0.25">
      <c r="C15" s="12" t="s">
        <v>8</v>
      </c>
      <c r="D15" s="12" t="s">
        <v>227</v>
      </c>
      <c r="E15" s="13">
        <v>2134</v>
      </c>
      <c r="F15" s="13">
        <v>2140</v>
      </c>
      <c r="G15" s="18" t="str">
        <f>IF(J15,"kbd",IF(K15,"kbcd",IF(L15,"kb","pct")))</f>
        <v>kbd</v>
      </c>
      <c r="H15" s="19">
        <f>NOT(ISNA(MATCH(C15,python_mapping!$D:$D,0)))*1</f>
        <v>1</v>
      </c>
      <c r="I15" s="14" t="str">
        <f>_xlfn.XLOOKUP(xlsx!C15,python_mapping!D:D,python_mapping!E:E)</f>
        <v>P5 Refinery Runs (kbd)</v>
      </c>
      <c r="J15" s="16">
        <f>NOT(ISERR(SEARCH(J$6,$D15)))*1</f>
        <v>1</v>
      </c>
      <c r="K15" s="16">
        <f>NOT(ISERR(SEARCH(K$6,$D15)))*1</f>
        <v>0</v>
      </c>
      <c r="L15" s="16">
        <f>NOT(ISERR(SEARCH(L$6,$D15)))*1</f>
        <v>0</v>
      </c>
      <c r="M15" s="16">
        <f>NOT(ISERR(SEARCH(M$6,$D15)))*1</f>
        <v>0</v>
      </c>
      <c r="N15" s="16">
        <f t="shared" si="0"/>
        <v>0</v>
      </c>
      <c r="O15" s="16">
        <f t="shared" si="0"/>
        <v>0</v>
      </c>
      <c r="P15" s="16">
        <f t="shared" si="1"/>
        <v>1</v>
      </c>
      <c r="Q15" s="16">
        <f t="shared" si="1"/>
        <v>0</v>
      </c>
      <c r="R15" s="16">
        <f t="shared" si="2"/>
        <v>0</v>
      </c>
    </row>
    <row r="16" spans="2:18" hidden="1" x14ac:dyDescent="0.25">
      <c r="C16" s="12" t="s">
        <v>9</v>
      </c>
      <c r="D16" s="12" t="s">
        <v>228</v>
      </c>
      <c r="E16" s="13">
        <v>16895</v>
      </c>
      <c r="F16" s="13">
        <v>17143</v>
      </c>
      <c r="G16" s="18" t="str">
        <f>IF(J16,"kbd",IF(K16,"kbcd",IF(L16,"kb","pct")))</f>
        <v>kbd</v>
      </c>
      <c r="H16" s="19">
        <f>NOT(ISNA(MATCH(C16,python_mapping!$D:$D,0)))*1</f>
        <v>1</v>
      </c>
      <c r="I16" s="14" t="str">
        <f>_xlfn.XLOOKUP(xlsx!C16,python_mapping!D:D,python_mapping!E:E)</f>
        <v>US Gross Runs (kbd)</v>
      </c>
      <c r="J16" s="16">
        <f>NOT(ISERR(SEARCH(J$6,$D16)))*1</f>
        <v>1</v>
      </c>
      <c r="K16" s="16">
        <f>NOT(ISERR(SEARCH(K$6,$D16)))*1</f>
        <v>0</v>
      </c>
      <c r="L16" s="16">
        <f>NOT(ISERR(SEARCH(L$6,$D16)))*1</f>
        <v>0</v>
      </c>
      <c r="M16" s="16">
        <f>NOT(ISERR(SEARCH(M$6,$D16)))*1</f>
        <v>0</v>
      </c>
      <c r="N16" s="16">
        <f t="shared" si="0"/>
        <v>0</v>
      </c>
      <c r="O16" s="16">
        <f t="shared" si="0"/>
        <v>0</v>
      </c>
      <c r="P16" s="16">
        <f t="shared" si="1"/>
        <v>0</v>
      </c>
      <c r="Q16" s="16">
        <f t="shared" si="1"/>
        <v>0</v>
      </c>
      <c r="R16" s="16">
        <f t="shared" si="2"/>
        <v>0</v>
      </c>
    </row>
    <row r="17" spans="3:18" hidden="1" x14ac:dyDescent="0.25">
      <c r="C17" s="12" t="s">
        <v>10</v>
      </c>
      <c r="D17" s="12" t="s">
        <v>229</v>
      </c>
      <c r="E17" s="13">
        <v>829</v>
      </c>
      <c r="F17" s="13">
        <v>841</v>
      </c>
      <c r="G17" s="18" t="str">
        <f>IF(J17,"kbd",IF(K17,"kbcd",IF(L17,"kb","pct")))</f>
        <v>kbd</v>
      </c>
      <c r="H17" s="19">
        <f>NOT(ISNA(MATCH(C17,python_mapping!$D:$D,0)))*1</f>
        <v>1</v>
      </c>
      <c r="I17" s="14" t="str">
        <f>_xlfn.XLOOKUP(xlsx!C17,python_mapping!D:D,python_mapping!E:E)</f>
        <v>P1 Gross Runs (kbd)</v>
      </c>
      <c r="J17" s="16">
        <f>NOT(ISERR(SEARCH(J$6,$D17)))*1</f>
        <v>1</v>
      </c>
      <c r="K17" s="16">
        <f>NOT(ISERR(SEARCH(K$6,$D17)))*1</f>
        <v>0</v>
      </c>
      <c r="L17" s="16">
        <f>NOT(ISERR(SEARCH(L$6,$D17)))*1</f>
        <v>0</v>
      </c>
      <c r="M17" s="16">
        <f>NOT(ISERR(SEARCH(M$6,$D17)))*1</f>
        <v>0</v>
      </c>
      <c r="N17" s="16">
        <f t="shared" si="0"/>
        <v>0</v>
      </c>
      <c r="O17" s="16">
        <f t="shared" si="0"/>
        <v>0</v>
      </c>
      <c r="P17" s="16">
        <f t="shared" si="1"/>
        <v>0</v>
      </c>
      <c r="Q17" s="16">
        <f t="shared" si="1"/>
        <v>0</v>
      </c>
      <c r="R17" s="16">
        <f t="shared" si="2"/>
        <v>0</v>
      </c>
    </row>
    <row r="18" spans="3:18" hidden="1" x14ac:dyDescent="0.25">
      <c r="C18" s="12" t="s">
        <v>11</v>
      </c>
      <c r="D18" s="12" t="s">
        <v>230</v>
      </c>
      <c r="E18" s="13">
        <v>3889</v>
      </c>
      <c r="F18" s="13">
        <v>3954</v>
      </c>
      <c r="G18" s="18" t="str">
        <f>IF(J18,"kbd",IF(K18,"kbcd",IF(L18,"kb","pct")))</f>
        <v>kbd</v>
      </c>
      <c r="H18" s="19">
        <f>NOT(ISNA(MATCH(C18,python_mapping!$D:$D,0)))*1</f>
        <v>1</v>
      </c>
      <c r="I18" s="14" t="str">
        <f>_xlfn.XLOOKUP(xlsx!C18,python_mapping!D:D,python_mapping!E:E)</f>
        <v>P2 Gross Runs (kbd)</v>
      </c>
      <c r="J18" s="16">
        <f>NOT(ISERR(SEARCH(J$6,$D18)))*1</f>
        <v>1</v>
      </c>
      <c r="K18" s="16">
        <f>NOT(ISERR(SEARCH(K$6,$D18)))*1</f>
        <v>0</v>
      </c>
      <c r="L18" s="16">
        <f>NOT(ISERR(SEARCH(L$6,$D18)))*1</f>
        <v>0</v>
      </c>
      <c r="M18" s="16">
        <f>NOT(ISERR(SEARCH(M$6,$D18)))*1</f>
        <v>0</v>
      </c>
      <c r="N18" s="16">
        <f t="shared" si="0"/>
        <v>0</v>
      </c>
      <c r="O18" s="16">
        <f t="shared" si="0"/>
        <v>0</v>
      </c>
      <c r="P18" s="16">
        <f t="shared" si="1"/>
        <v>0</v>
      </c>
      <c r="Q18" s="16">
        <f t="shared" si="1"/>
        <v>0</v>
      </c>
      <c r="R18" s="16">
        <f t="shared" si="2"/>
        <v>0</v>
      </c>
    </row>
    <row r="19" spans="3:18" hidden="1" x14ac:dyDescent="0.25">
      <c r="C19" s="12" t="s">
        <v>12</v>
      </c>
      <c r="D19" s="12" t="s">
        <v>231</v>
      </c>
      <c r="E19" s="13">
        <v>9337</v>
      </c>
      <c r="F19" s="13">
        <v>9523</v>
      </c>
      <c r="G19" s="18" t="str">
        <f>IF(J19,"kbd",IF(K19,"kbcd",IF(L19,"kb","pct")))</f>
        <v>kbd</v>
      </c>
      <c r="H19" s="19">
        <f>NOT(ISNA(MATCH(C19,python_mapping!$D:$D,0)))*1</f>
        <v>1</v>
      </c>
      <c r="I19" s="14" t="str">
        <f>_xlfn.XLOOKUP(xlsx!C19,python_mapping!D:D,python_mapping!E:E)</f>
        <v>P3 Gross Runs (kbd)</v>
      </c>
      <c r="J19" s="16">
        <f>NOT(ISERR(SEARCH(J$6,$D19)))*1</f>
        <v>1</v>
      </c>
      <c r="K19" s="16">
        <f>NOT(ISERR(SEARCH(K$6,$D19)))*1</f>
        <v>0</v>
      </c>
      <c r="L19" s="16">
        <f>NOT(ISERR(SEARCH(L$6,$D19)))*1</f>
        <v>0</v>
      </c>
      <c r="M19" s="16">
        <f>NOT(ISERR(SEARCH(M$6,$D19)))*1</f>
        <v>0</v>
      </c>
      <c r="N19" s="16">
        <f t="shared" si="0"/>
        <v>0</v>
      </c>
      <c r="O19" s="16">
        <f t="shared" si="0"/>
        <v>0</v>
      </c>
      <c r="P19" s="16">
        <f t="shared" si="1"/>
        <v>0</v>
      </c>
      <c r="Q19" s="16">
        <f t="shared" si="1"/>
        <v>0</v>
      </c>
      <c r="R19" s="16">
        <f t="shared" si="2"/>
        <v>0</v>
      </c>
    </row>
    <row r="20" spans="3:18" hidden="1" x14ac:dyDescent="0.25">
      <c r="C20" s="12" t="s">
        <v>13</v>
      </c>
      <c r="D20" s="12" t="s">
        <v>232</v>
      </c>
      <c r="E20" s="13">
        <v>616</v>
      </c>
      <c r="F20" s="13">
        <v>621</v>
      </c>
      <c r="G20" s="18" t="str">
        <f>IF(J20,"kbd",IF(K20,"kbcd",IF(L20,"kb","pct")))</f>
        <v>kbd</v>
      </c>
      <c r="H20" s="19">
        <f>NOT(ISNA(MATCH(C20,python_mapping!$D:$D,0)))*1</f>
        <v>1</v>
      </c>
      <c r="I20" s="14" t="str">
        <f>_xlfn.XLOOKUP(xlsx!C20,python_mapping!D:D,python_mapping!E:E)</f>
        <v>P4 Gross Runs (kbd)</v>
      </c>
      <c r="J20" s="16">
        <f>NOT(ISERR(SEARCH(J$6,$D20)))*1</f>
        <v>1</v>
      </c>
      <c r="K20" s="16">
        <f>NOT(ISERR(SEARCH(K$6,$D20)))*1</f>
        <v>0</v>
      </c>
      <c r="L20" s="16">
        <f>NOT(ISERR(SEARCH(L$6,$D20)))*1</f>
        <v>0</v>
      </c>
      <c r="M20" s="16">
        <f>NOT(ISERR(SEARCH(M$6,$D20)))*1</f>
        <v>0</v>
      </c>
      <c r="N20" s="16">
        <f t="shared" si="0"/>
        <v>0</v>
      </c>
      <c r="O20" s="16">
        <f t="shared" si="0"/>
        <v>0</v>
      </c>
      <c r="P20" s="16">
        <f t="shared" si="1"/>
        <v>0</v>
      </c>
      <c r="Q20" s="16">
        <f t="shared" si="1"/>
        <v>0</v>
      </c>
      <c r="R20" s="16">
        <f t="shared" si="2"/>
        <v>0</v>
      </c>
    </row>
    <row r="21" spans="3:18" hidden="1" x14ac:dyDescent="0.25">
      <c r="C21" s="12" t="s">
        <v>14</v>
      </c>
      <c r="D21" s="12" t="s">
        <v>233</v>
      </c>
      <c r="E21" s="13">
        <v>2224</v>
      </c>
      <c r="F21" s="13">
        <v>2204</v>
      </c>
      <c r="G21" s="18" t="str">
        <f>IF(J21,"kbd",IF(K21,"kbcd",IF(L21,"kb","pct")))</f>
        <v>kbd</v>
      </c>
      <c r="H21" s="19">
        <f>NOT(ISNA(MATCH(C21,python_mapping!$D:$D,0)))*1</f>
        <v>1</v>
      </c>
      <c r="I21" s="14" t="str">
        <f>_xlfn.XLOOKUP(xlsx!C21,python_mapping!D:D,python_mapping!E:E)</f>
        <v>P5 Gross Runs (kbd)</v>
      </c>
      <c r="J21" s="16">
        <f>NOT(ISERR(SEARCH(J$6,$D21)))*1</f>
        <v>1</v>
      </c>
      <c r="K21" s="16">
        <f>NOT(ISERR(SEARCH(K$6,$D21)))*1</f>
        <v>0</v>
      </c>
      <c r="L21" s="16">
        <f>NOT(ISERR(SEARCH(L$6,$D21)))*1</f>
        <v>0</v>
      </c>
      <c r="M21" s="16">
        <f>NOT(ISERR(SEARCH(M$6,$D21)))*1</f>
        <v>0</v>
      </c>
      <c r="N21" s="16">
        <f t="shared" si="0"/>
        <v>0</v>
      </c>
      <c r="O21" s="16">
        <f t="shared" si="0"/>
        <v>0</v>
      </c>
      <c r="P21" s="16">
        <f t="shared" si="1"/>
        <v>0</v>
      </c>
      <c r="Q21" s="16">
        <f t="shared" si="1"/>
        <v>0</v>
      </c>
      <c r="R21" s="16">
        <f t="shared" si="2"/>
        <v>0</v>
      </c>
    </row>
    <row r="22" spans="3:18" hidden="1" x14ac:dyDescent="0.25">
      <c r="C22" s="12" t="s">
        <v>234</v>
      </c>
      <c r="D22" s="12" t="s">
        <v>235</v>
      </c>
      <c r="E22" s="13">
        <v>18326</v>
      </c>
      <c r="F22" s="13">
        <v>18326</v>
      </c>
      <c r="G22" s="18" t="str">
        <f>IF(J22,"kbd",IF(K22,"kbcd",IF(L22,"kb","pct")))</f>
        <v>kbcd</v>
      </c>
      <c r="H22" s="19">
        <f>NOT(ISNA(MATCH(C22,python_mapping!$D:$D,0)))*1</f>
        <v>1</v>
      </c>
      <c r="I22" s="14" t="str">
        <f>_xlfn.XLOOKUP(xlsx!C22,python_mapping!D:D,python_mapping!E:E)</f>
        <v>US CDU Capacity (kbd)</v>
      </c>
      <c r="J22" s="16">
        <f>NOT(ISERR(SEARCH(J$6,$D22)))*1</f>
        <v>0</v>
      </c>
      <c r="K22" s="16">
        <f>NOT(ISERR(SEARCH(K$6,$D22)))*1</f>
        <v>1</v>
      </c>
      <c r="L22" s="16">
        <f>NOT(ISERR(SEARCH(L$6,$D22)))*1</f>
        <v>0</v>
      </c>
      <c r="M22" s="16">
        <f>NOT(ISERR(SEARCH(M$6,$D22)))*1</f>
        <v>0</v>
      </c>
      <c r="N22" s="16">
        <f t="shared" si="0"/>
        <v>0</v>
      </c>
      <c r="O22" s="16">
        <f t="shared" si="0"/>
        <v>0</v>
      </c>
      <c r="P22" s="16">
        <f t="shared" si="1"/>
        <v>1</v>
      </c>
      <c r="Q22" s="16">
        <f t="shared" si="1"/>
        <v>0</v>
      </c>
      <c r="R22" s="16">
        <f t="shared" si="2"/>
        <v>0</v>
      </c>
    </row>
    <row r="23" spans="3:18" hidden="1" x14ac:dyDescent="0.25">
      <c r="C23" s="12" t="s">
        <v>236</v>
      </c>
      <c r="D23" s="12" t="s">
        <v>237</v>
      </c>
      <c r="E23" s="13">
        <v>910</v>
      </c>
      <c r="F23" s="13">
        <v>910</v>
      </c>
      <c r="G23" s="18" t="str">
        <f>IF(J23,"kbd",IF(K23,"kbcd",IF(L23,"kb","pct")))</f>
        <v>kbcd</v>
      </c>
      <c r="H23" s="19">
        <f>NOT(ISNA(MATCH(C23,python_mapping!$D:$D,0)))*1</f>
        <v>1</v>
      </c>
      <c r="I23" s="14" t="str">
        <f>_xlfn.XLOOKUP(xlsx!C23,python_mapping!D:D,python_mapping!E:E)</f>
        <v>P1 CDU Capacity (kbd)</v>
      </c>
      <c r="J23" s="16">
        <f>NOT(ISERR(SEARCH(J$6,$D23)))*1</f>
        <v>0</v>
      </c>
      <c r="K23" s="16">
        <f>NOT(ISERR(SEARCH(K$6,$D23)))*1</f>
        <v>1</v>
      </c>
      <c r="L23" s="16">
        <f>NOT(ISERR(SEARCH(L$6,$D23)))*1</f>
        <v>0</v>
      </c>
      <c r="M23" s="16">
        <f>NOT(ISERR(SEARCH(M$6,$D23)))*1</f>
        <v>0</v>
      </c>
      <c r="N23" s="16">
        <f t="shared" si="0"/>
        <v>0</v>
      </c>
      <c r="O23" s="16">
        <f t="shared" si="0"/>
        <v>0</v>
      </c>
      <c r="P23" s="16">
        <f t="shared" si="1"/>
        <v>1</v>
      </c>
      <c r="Q23" s="16">
        <f t="shared" si="1"/>
        <v>0</v>
      </c>
      <c r="R23" s="16">
        <f t="shared" si="2"/>
        <v>0</v>
      </c>
    </row>
    <row r="24" spans="3:18" hidden="1" x14ac:dyDescent="0.25">
      <c r="C24" s="12" t="s">
        <v>238</v>
      </c>
      <c r="D24" s="12" t="s">
        <v>239</v>
      </c>
      <c r="E24" s="13">
        <v>4246</v>
      </c>
      <c r="F24" s="13">
        <v>4246</v>
      </c>
      <c r="G24" s="18" t="str">
        <f>IF(J24,"kbd",IF(K24,"kbcd",IF(L24,"kb","pct")))</f>
        <v>kbcd</v>
      </c>
      <c r="H24" s="19">
        <f>NOT(ISNA(MATCH(C24,python_mapping!$D:$D,0)))*1</f>
        <v>1</v>
      </c>
      <c r="I24" s="14" t="str">
        <f>_xlfn.XLOOKUP(xlsx!C24,python_mapping!D:D,python_mapping!E:E)</f>
        <v>P2 CDU Capacity (kbd)</v>
      </c>
      <c r="J24" s="16">
        <f>NOT(ISERR(SEARCH(J$6,$D24)))*1</f>
        <v>0</v>
      </c>
      <c r="K24" s="16">
        <f>NOT(ISERR(SEARCH(K$6,$D24)))*1</f>
        <v>1</v>
      </c>
      <c r="L24" s="16">
        <f>NOT(ISERR(SEARCH(L$6,$D24)))*1</f>
        <v>0</v>
      </c>
      <c r="M24" s="16">
        <f>NOT(ISERR(SEARCH(M$6,$D24)))*1</f>
        <v>0</v>
      </c>
      <c r="N24" s="16">
        <f t="shared" si="0"/>
        <v>0</v>
      </c>
      <c r="O24" s="16">
        <f t="shared" si="0"/>
        <v>0</v>
      </c>
      <c r="P24" s="16">
        <f t="shared" si="1"/>
        <v>1</v>
      </c>
      <c r="Q24" s="16">
        <f t="shared" si="1"/>
        <v>0</v>
      </c>
      <c r="R24" s="16">
        <f t="shared" si="2"/>
        <v>0</v>
      </c>
    </row>
    <row r="25" spans="3:18" hidden="1" x14ac:dyDescent="0.25">
      <c r="C25" s="12" t="s">
        <v>240</v>
      </c>
      <c r="D25" s="12" t="s">
        <v>241</v>
      </c>
      <c r="E25" s="13">
        <v>9987</v>
      </c>
      <c r="F25" s="13">
        <v>9987</v>
      </c>
      <c r="G25" s="18" t="str">
        <f>IF(J25,"kbd",IF(K25,"kbcd",IF(L25,"kb","pct")))</f>
        <v>kbcd</v>
      </c>
      <c r="H25" s="19">
        <f>NOT(ISNA(MATCH(C25,python_mapping!$D:$D,0)))*1</f>
        <v>1</v>
      </c>
      <c r="I25" s="14" t="str">
        <f>_xlfn.XLOOKUP(xlsx!C25,python_mapping!D:D,python_mapping!E:E)</f>
        <v>P3 CDU Capacity (kbd)</v>
      </c>
      <c r="J25" s="16">
        <f>NOT(ISERR(SEARCH(J$6,$D25)))*1</f>
        <v>0</v>
      </c>
      <c r="K25" s="16">
        <f>NOT(ISERR(SEARCH(K$6,$D25)))*1</f>
        <v>1</v>
      </c>
      <c r="L25" s="16">
        <f>NOT(ISERR(SEARCH(L$6,$D25)))*1</f>
        <v>0</v>
      </c>
      <c r="M25" s="16">
        <f>NOT(ISERR(SEARCH(M$6,$D25)))*1</f>
        <v>0</v>
      </c>
      <c r="N25" s="16">
        <f t="shared" si="0"/>
        <v>0</v>
      </c>
      <c r="O25" s="16">
        <f t="shared" si="0"/>
        <v>0</v>
      </c>
      <c r="P25" s="16">
        <f t="shared" si="1"/>
        <v>1</v>
      </c>
      <c r="Q25" s="16">
        <f t="shared" si="1"/>
        <v>0</v>
      </c>
      <c r="R25" s="16">
        <f t="shared" si="2"/>
        <v>0</v>
      </c>
    </row>
    <row r="26" spans="3:18" hidden="1" x14ac:dyDescent="0.25">
      <c r="C26" s="12" t="s">
        <v>242</v>
      </c>
      <c r="D26" s="12" t="s">
        <v>243</v>
      </c>
      <c r="E26" s="13">
        <v>652</v>
      </c>
      <c r="F26" s="13">
        <v>652</v>
      </c>
      <c r="G26" s="18" t="str">
        <f>IF(J26,"kbd",IF(K26,"kbcd",IF(L26,"kb","pct")))</f>
        <v>kbcd</v>
      </c>
      <c r="H26" s="19">
        <f>NOT(ISNA(MATCH(C26,python_mapping!$D:$D,0)))*1</f>
        <v>1</v>
      </c>
      <c r="I26" s="14" t="str">
        <f>_xlfn.XLOOKUP(xlsx!C26,python_mapping!D:D,python_mapping!E:E)</f>
        <v>P4 CDU Capacity (kbd)</v>
      </c>
      <c r="J26" s="16">
        <f>NOT(ISERR(SEARCH(J$6,$D26)))*1</f>
        <v>0</v>
      </c>
      <c r="K26" s="16">
        <f>NOT(ISERR(SEARCH(K$6,$D26)))*1</f>
        <v>1</v>
      </c>
      <c r="L26" s="16">
        <f>NOT(ISERR(SEARCH(L$6,$D26)))*1</f>
        <v>0</v>
      </c>
      <c r="M26" s="16">
        <f>NOT(ISERR(SEARCH(M$6,$D26)))*1</f>
        <v>0</v>
      </c>
      <c r="N26" s="16">
        <f t="shared" si="0"/>
        <v>0</v>
      </c>
      <c r="O26" s="16">
        <f t="shared" si="0"/>
        <v>0</v>
      </c>
      <c r="P26" s="16">
        <f t="shared" si="1"/>
        <v>1</v>
      </c>
      <c r="Q26" s="16">
        <f t="shared" si="1"/>
        <v>0</v>
      </c>
      <c r="R26" s="16">
        <f t="shared" si="2"/>
        <v>0</v>
      </c>
    </row>
    <row r="27" spans="3:18" hidden="1" x14ac:dyDescent="0.25">
      <c r="C27" s="12" t="s">
        <v>244</v>
      </c>
      <c r="D27" s="12" t="s">
        <v>245</v>
      </c>
      <c r="E27" s="13">
        <v>2531</v>
      </c>
      <c r="F27" s="13">
        <v>2531</v>
      </c>
      <c r="G27" s="18" t="str">
        <f>IF(J27,"kbd",IF(K27,"kbcd",IF(L27,"kb","pct")))</f>
        <v>kbcd</v>
      </c>
      <c r="H27" s="19">
        <f>NOT(ISNA(MATCH(C27,python_mapping!$D:$D,0)))*1</f>
        <v>1</v>
      </c>
      <c r="I27" s="14" t="str">
        <f>_xlfn.XLOOKUP(xlsx!C27,python_mapping!D:D,python_mapping!E:E)</f>
        <v>P5 CDU Capacity (kbd)</v>
      </c>
      <c r="J27" s="16">
        <f>NOT(ISERR(SEARCH(J$6,$D27)))*1</f>
        <v>0</v>
      </c>
      <c r="K27" s="16">
        <f>NOT(ISERR(SEARCH(K$6,$D27)))*1</f>
        <v>1</v>
      </c>
      <c r="L27" s="16">
        <f>NOT(ISERR(SEARCH(L$6,$D27)))*1</f>
        <v>0</v>
      </c>
      <c r="M27" s="16">
        <f>NOT(ISERR(SEARCH(M$6,$D27)))*1</f>
        <v>0</v>
      </c>
      <c r="N27" s="16">
        <f t="shared" si="0"/>
        <v>0</v>
      </c>
      <c r="O27" s="16">
        <f t="shared" si="0"/>
        <v>0</v>
      </c>
      <c r="P27" s="16">
        <f t="shared" si="1"/>
        <v>1</v>
      </c>
      <c r="Q27" s="16">
        <f t="shared" si="1"/>
        <v>0</v>
      </c>
      <c r="R27" s="16">
        <f t="shared" si="2"/>
        <v>0</v>
      </c>
    </row>
    <row r="28" spans="3:18" hidden="1" x14ac:dyDescent="0.25">
      <c r="C28" s="12" t="s">
        <v>15</v>
      </c>
      <c r="D28" s="12" t="s">
        <v>246</v>
      </c>
      <c r="E28" s="13">
        <v>92.2</v>
      </c>
      <c r="F28" s="13">
        <v>93.5</v>
      </c>
      <c r="G28" s="18" t="str">
        <f>IF(J28,"kbd",IF(K28,"kbcd",IF(L28,"kb","pct")))</f>
        <v>pct</v>
      </c>
      <c r="H28" s="19">
        <f>NOT(ISNA(MATCH(C28,python_mapping!$D:$D,0)))*1</f>
        <v>1</v>
      </c>
      <c r="I28" s="14" t="str">
        <f>_xlfn.XLOOKUP(xlsx!C28,python_mapping!D:D,python_mapping!E:E)</f>
        <v>US Refinery Utilization (pct)</v>
      </c>
      <c r="J28" s="16">
        <f>NOT(ISERR(SEARCH(J$6,$D28)))*1</f>
        <v>0</v>
      </c>
      <c r="K28" s="16">
        <f>NOT(ISERR(SEARCH(K$6,$D28)))*1</f>
        <v>0</v>
      </c>
      <c r="L28" s="16">
        <f>NOT(ISERR(SEARCH(L$6,$D28)))*1</f>
        <v>0</v>
      </c>
      <c r="M28" s="16">
        <f>NOT(ISERR(SEARCH(M$6,$D28)))*1</f>
        <v>1</v>
      </c>
      <c r="N28" s="16">
        <f t="shared" si="0"/>
        <v>0</v>
      </c>
      <c r="O28" s="16">
        <f t="shared" si="0"/>
        <v>0</v>
      </c>
      <c r="P28" s="16">
        <f t="shared" si="1"/>
        <v>0</v>
      </c>
      <c r="Q28" s="16">
        <f t="shared" si="1"/>
        <v>0</v>
      </c>
      <c r="R28" s="16">
        <f t="shared" si="2"/>
        <v>0</v>
      </c>
    </row>
    <row r="29" spans="3:18" hidden="1" x14ac:dyDescent="0.25">
      <c r="C29" s="12" t="s">
        <v>16</v>
      </c>
      <c r="D29" s="12" t="s">
        <v>247</v>
      </c>
      <c r="E29" s="13">
        <v>91.1</v>
      </c>
      <c r="F29" s="13">
        <v>92.4</v>
      </c>
      <c r="G29" s="18" t="str">
        <f>IF(J29,"kbd",IF(K29,"kbcd",IF(L29,"kb","pct")))</f>
        <v>pct</v>
      </c>
      <c r="H29" s="19">
        <f>NOT(ISNA(MATCH(C29,python_mapping!$D:$D,0)))*1</f>
        <v>1</v>
      </c>
      <c r="I29" s="14" t="str">
        <f>_xlfn.XLOOKUP(xlsx!C29,python_mapping!D:D,python_mapping!E:E)</f>
        <v>P1 Refinery Utilization (pct)</v>
      </c>
      <c r="J29" s="16">
        <f>NOT(ISERR(SEARCH(J$6,$D29)))*1</f>
        <v>0</v>
      </c>
      <c r="K29" s="16">
        <f>NOT(ISERR(SEARCH(K$6,$D29)))*1</f>
        <v>0</v>
      </c>
      <c r="L29" s="16">
        <f>NOT(ISERR(SEARCH(L$6,$D29)))*1</f>
        <v>0</v>
      </c>
      <c r="M29" s="16">
        <f>NOT(ISERR(SEARCH(M$6,$D29)))*1</f>
        <v>1</v>
      </c>
      <c r="N29" s="16">
        <f t="shared" si="0"/>
        <v>0</v>
      </c>
      <c r="O29" s="16">
        <f t="shared" si="0"/>
        <v>0</v>
      </c>
      <c r="P29" s="16">
        <f t="shared" si="1"/>
        <v>0</v>
      </c>
      <c r="Q29" s="16">
        <f t="shared" si="1"/>
        <v>0</v>
      </c>
      <c r="R29" s="16">
        <f t="shared" si="2"/>
        <v>0</v>
      </c>
    </row>
    <row r="30" spans="3:18" hidden="1" x14ac:dyDescent="0.25">
      <c r="C30" s="12" t="s">
        <v>17</v>
      </c>
      <c r="D30" s="12" t="s">
        <v>248</v>
      </c>
      <c r="E30" s="13">
        <v>91.6</v>
      </c>
      <c r="F30" s="13">
        <v>93.1</v>
      </c>
      <c r="G30" s="18" t="str">
        <f>IF(J30,"kbd",IF(K30,"kbcd",IF(L30,"kb","pct")))</f>
        <v>pct</v>
      </c>
      <c r="H30" s="19">
        <f>NOT(ISNA(MATCH(C30,python_mapping!$D:$D,0)))*1</f>
        <v>1</v>
      </c>
      <c r="I30" s="14" t="str">
        <f>_xlfn.XLOOKUP(xlsx!C30,python_mapping!D:D,python_mapping!E:E)</f>
        <v>P2 Refinery Utilization (pct)</v>
      </c>
      <c r="J30" s="16">
        <f>NOT(ISERR(SEARCH(J$6,$D30)))*1</f>
        <v>0</v>
      </c>
      <c r="K30" s="16">
        <f>NOT(ISERR(SEARCH(K$6,$D30)))*1</f>
        <v>0</v>
      </c>
      <c r="L30" s="16">
        <f>NOT(ISERR(SEARCH(L$6,$D30)))*1</f>
        <v>0</v>
      </c>
      <c r="M30" s="16">
        <f>NOT(ISERR(SEARCH(M$6,$D30)))*1</f>
        <v>1</v>
      </c>
      <c r="N30" s="16">
        <f t="shared" si="0"/>
        <v>0</v>
      </c>
      <c r="O30" s="16">
        <f t="shared" si="0"/>
        <v>0</v>
      </c>
      <c r="P30" s="16">
        <f t="shared" si="1"/>
        <v>0</v>
      </c>
      <c r="Q30" s="16">
        <f t="shared" si="1"/>
        <v>0</v>
      </c>
      <c r="R30" s="16">
        <f t="shared" si="2"/>
        <v>0</v>
      </c>
    </row>
    <row r="31" spans="3:18" hidden="1" x14ac:dyDescent="0.25">
      <c r="C31" s="12" t="s">
        <v>18</v>
      </c>
      <c r="D31" s="12" t="s">
        <v>249</v>
      </c>
      <c r="E31" s="13">
        <v>93.5</v>
      </c>
      <c r="F31" s="13">
        <v>95.4</v>
      </c>
      <c r="G31" s="18" t="str">
        <f>IF(J31,"kbd",IF(K31,"kbcd",IF(L31,"kb","pct")))</f>
        <v>pct</v>
      </c>
      <c r="H31" s="19">
        <f>NOT(ISNA(MATCH(C31,python_mapping!$D:$D,0)))*1</f>
        <v>1</v>
      </c>
      <c r="I31" s="14" t="str">
        <f>_xlfn.XLOOKUP(xlsx!C31,python_mapping!D:D,python_mapping!E:E)</f>
        <v>P3 Refinery Utilization (pct)</v>
      </c>
      <c r="J31" s="16">
        <f>NOT(ISERR(SEARCH(J$6,$D31)))*1</f>
        <v>0</v>
      </c>
      <c r="K31" s="16">
        <f>NOT(ISERR(SEARCH(K$6,$D31)))*1</f>
        <v>0</v>
      </c>
      <c r="L31" s="16">
        <f>NOT(ISERR(SEARCH(L$6,$D31)))*1</f>
        <v>0</v>
      </c>
      <c r="M31" s="16">
        <f>NOT(ISERR(SEARCH(M$6,$D31)))*1</f>
        <v>1</v>
      </c>
      <c r="N31" s="16">
        <f t="shared" si="0"/>
        <v>0</v>
      </c>
      <c r="O31" s="16">
        <f t="shared" si="0"/>
        <v>0</v>
      </c>
      <c r="P31" s="16">
        <f t="shared" si="1"/>
        <v>0</v>
      </c>
      <c r="Q31" s="16">
        <f t="shared" si="1"/>
        <v>0</v>
      </c>
      <c r="R31" s="16">
        <f t="shared" si="2"/>
        <v>0</v>
      </c>
    </row>
    <row r="32" spans="3:18" hidden="1" x14ac:dyDescent="0.25">
      <c r="C32" s="12" t="s">
        <v>19</v>
      </c>
      <c r="D32" s="12" t="s">
        <v>250</v>
      </c>
      <c r="E32" s="13">
        <v>94.4</v>
      </c>
      <c r="F32" s="13">
        <v>95.2</v>
      </c>
      <c r="G32" s="18" t="str">
        <f>IF(J32,"kbd",IF(K32,"kbcd",IF(L32,"kb","pct")))</f>
        <v>pct</v>
      </c>
      <c r="H32" s="19">
        <f>NOT(ISNA(MATCH(C32,python_mapping!$D:$D,0)))*1</f>
        <v>1</v>
      </c>
      <c r="I32" s="14" t="str">
        <f>_xlfn.XLOOKUP(xlsx!C32,python_mapping!D:D,python_mapping!E:E)</f>
        <v>P4 Refinery Utilization (pct)</v>
      </c>
      <c r="J32" s="16">
        <f>NOT(ISERR(SEARCH(J$6,$D32)))*1</f>
        <v>0</v>
      </c>
      <c r="K32" s="16">
        <f>NOT(ISERR(SEARCH(K$6,$D32)))*1</f>
        <v>0</v>
      </c>
      <c r="L32" s="16">
        <f>NOT(ISERR(SEARCH(L$6,$D32)))*1</f>
        <v>0</v>
      </c>
      <c r="M32" s="16">
        <f>NOT(ISERR(SEARCH(M$6,$D32)))*1</f>
        <v>1</v>
      </c>
      <c r="N32" s="16">
        <f t="shared" si="0"/>
        <v>0</v>
      </c>
      <c r="O32" s="16">
        <f t="shared" si="0"/>
        <v>0</v>
      </c>
      <c r="P32" s="16">
        <f t="shared" si="1"/>
        <v>0</v>
      </c>
      <c r="Q32" s="16">
        <f t="shared" si="1"/>
        <v>0</v>
      </c>
      <c r="R32" s="16">
        <f t="shared" si="2"/>
        <v>0</v>
      </c>
    </row>
    <row r="33" spans="3:18" hidden="1" x14ac:dyDescent="0.25">
      <c r="C33" s="12" t="s">
        <v>20</v>
      </c>
      <c r="D33" s="12" t="s">
        <v>251</v>
      </c>
      <c r="E33" s="13">
        <v>87.9</v>
      </c>
      <c r="F33" s="13">
        <v>87.1</v>
      </c>
      <c r="G33" s="18" t="str">
        <f>IF(J33,"kbd",IF(K33,"kbcd",IF(L33,"kb","pct")))</f>
        <v>pct</v>
      </c>
      <c r="H33" s="19">
        <f>NOT(ISNA(MATCH(C33,python_mapping!$D:$D,0)))*1</f>
        <v>1</v>
      </c>
      <c r="I33" s="14" t="str">
        <f>_xlfn.XLOOKUP(xlsx!C33,python_mapping!D:D,python_mapping!E:E)</f>
        <v>P5 Refinery Utilization (pct)</v>
      </c>
      <c r="J33" s="16">
        <f>NOT(ISERR(SEARCH(J$6,$D33)))*1</f>
        <v>0</v>
      </c>
      <c r="K33" s="16">
        <f>NOT(ISERR(SEARCH(K$6,$D33)))*1</f>
        <v>0</v>
      </c>
      <c r="L33" s="16">
        <f>NOT(ISERR(SEARCH(L$6,$D33)))*1</f>
        <v>0</v>
      </c>
      <c r="M33" s="16">
        <f>NOT(ISERR(SEARCH(M$6,$D33)))*1</f>
        <v>1</v>
      </c>
      <c r="N33" s="16">
        <f t="shared" si="0"/>
        <v>0</v>
      </c>
      <c r="O33" s="16">
        <f t="shared" si="0"/>
        <v>0</v>
      </c>
      <c r="P33" s="16">
        <f t="shared" si="1"/>
        <v>0</v>
      </c>
      <c r="Q33" s="16">
        <f t="shared" si="1"/>
        <v>0</v>
      </c>
      <c r="R33" s="16">
        <f t="shared" si="2"/>
        <v>0</v>
      </c>
    </row>
    <row r="34" spans="3:18" x14ac:dyDescent="0.25">
      <c r="C34" s="12" t="s">
        <v>252</v>
      </c>
      <c r="D34" s="12" t="s">
        <v>253</v>
      </c>
      <c r="E34" s="13">
        <v>625</v>
      </c>
      <c r="F34" s="13">
        <v>535</v>
      </c>
      <c r="G34" s="18" t="str">
        <f>IF(J34,"kbd",IF(K34,"kbcd",IF(L34,"kb","pct")))</f>
        <v>kbd</v>
      </c>
      <c r="H34" s="19">
        <f>NOT(ISNA(MATCH(C34,python_mapping!$D:$D,0)))*1</f>
        <v>0</v>
      </c>
      <c r="I34" s="14" t="e">
        <f>_xlfn.XLOOKUP(xlsx!C34,python_mapping!D:D,python_mapping!E:E)</f>
        <v>#N/A</v>
      </c>
      <c r="J34" s="16">
        <f>NOT(ISERR(SEARCH(J$6,$D34)))*1</f>
        <v>1</v>
      </c>
      <c r="K34" s="16">
        <f>NOT(ISERR(SEARCH(K$6,$D34)))*1</f>
        <v>0</v>
      </c>
      <c r="L34" s="16">
        <f>NOT(ISERR(SEARCH(L$6,$D34)))*1</f>
        <v>0</v>
      </c>
      <c r="M34" s="16">
        <f>NOT(ISERR(SEARCH(M$6,$D34)))*1</f>
        <v>0</v>
      </c>
      <c r="N34" s="16">
        <f t="shared" si="0"/>
        <v>0</v>
      </c>
      <c r="O34" s="16">
        <f t="shared" si="0"/>
        <v>0</v>
      </c>
      <c r="P34" s="16">
        <f t="shared" si="1"/>
        <v>0</v>
      </c>
      <c r="Q34" s="16">
        <f t="shared" si="1"/>
        <v>0</v>
      </c>
      <c r="R34" s="16">
        <f t="shared" si="2"/>
        <v>0</v>
      </c>
    </row>
    <row r="35" spans="3:18" x14ac:dyDescent="0.25">
      <c r="C35" s="12" t="s">
        <v>254</v>
      </c>
      <c r="D35" s="12" t="s">
        <v>255</v>
      </c>
      <c r="E35" s="13">
        <v>2537</v>
      </c>
      <c r="F35" s="13">
        <v>2560</v>
      </c>
      <c r="G35" s="18" t="str">
        <f>IF(J35,"kbd",IF(K35,"kbcd",IF(L35,"kb","pct")))</f>
        <v>kbd</v>
      </c>
      <c r="H35" s="19">
        <f>NOT(ISNA(MATCH(C35,python_mapping!$D:$D,0)))*1</f>
        <v>0</v>
      </c>
      <c r="I35" s="14" t="e">
        <f>_xlfn.XLOOKUP(xlsx!C35,python_mapping!D:D,python_mapping!E:E)</f>
        <v>#N/A</v>
      </c>
      <c r="J35" s="16">
        <f>NOT(ISERR(SEARCH(J$6,$D35)))*1</f>
        <v>1</v>
      </c>
      <c r="K35" s="16">
        <f>NOT(ISERR(SEARCH(K$6,$D35)))*1</f>
        <v>0</v>
      </c>
      <c r="L35" s="16">
        <f>NOT(ISERR(SEARCH(L$6,$D35)))*1</f>
        <v>0</v>
      </c>
      <c r="M35" s="16">
        <f>NOT(ISERR(SEARCH(M$6,$D35)))*1</f>
        <v>0</v>
      </c>
      <c r="N35" s="16">
        <f t="shared" si="0"/>
        <v>0</v>
      </c>
      <c r="O35" s="16">
        <f t="shared" si="0"/>
        <v>0</v>
      </c>
      <c r="P35" s="16">
        <f t="shared" si="1"/>
        <v>0</v>
      </c>
      <c r="Q35" s="16">
        <f t="shared" si="1"/>
        <v>0</v>
      </c>
      <c r="R35" s="16">
        <f t="shared" si="2"/>
        <v>0</v>
      </c>
    </row>
    <row r="36" spans="3:18" x14ac:dyDescent="0.25">
      <c r="C36" s="12" t="s">
        <v>256</v>
      </c>
      <c r="D36" s="12" t="s">
        <v>257</v>
      </c>
      <c r="E36" s="13">
        <v>304</v>
      </c>
      <c r="F36" s="13">
        <v>295</v>
      </c>
      <c r="G36" s="18" t="str">
        <f>IF(J36,"kbd",IF(K36,"kbcd",IF(L36,"kb","pct")))</f>
        <v>kbd</v>
      </c>
      <c r="H36" s="19">
        <f>NOT(ISNA(MATCH(C36,python_mapping!$D:$D,0)))*1</f>
        <v>0</v>
      </c>
      <c r="I36" s="14" t="e">
        <f>_xlfn.XLOOKUP(xlsx!C36,python_mapping!D:D,python_mapping!E:E)</f>
        <v>#N/A</v>
      </c>
      <c r="J36" s="16">
        <f>NOT(ISERR(SEARCH(J$6,$D36)))*1</f>
        <v>1</v>
      </c>
      <c r="K36" s="16">
        <f>NOT(ISERR(SEARCH(K$6,$D36)))*1</f>
        <v>0</v>
      </c>
      <c r="L36" s="16">
        <f>NOT(ISERR(SEARCH(L$6,$D36)))*1</f>
        <v>0</v>
      </c>
      <c r="M36" s="16">
        <f>NOT(ISERR(SEARCH(M$6,$D36)))*1</f>
        <v>0</v>
      </c>
      <c r="N36" s="16">
        <f t="shared" si="0"/>
        <v>0</v>
      </c>
      <c r="O36" s="16">
        <f t="shared" si="0"/>
        <v>0</v>
      </c>
      <c r="P36" s="16">
        <f t="shared" si="1"/>
        <v>0</v>
      </c>
      <c r="Q36" s="16">
        <f t="shared" si="1"/>
        <v>0</v>
      </c>
      <c r="R36" s="16">
        <f t="shared" si="2"/>
        <v>0</v>
      </c>
    </row>
    <row r="37" spans="3:18" x14ac:dyDescent="0.25">
      <c r="C37" s="12" t="s">
        <v>258</v>
      </c>
      <c r="D37" s="12" t="s">
        <v>259</v>
      </c>
      <c r="E37" s="13">
        <v>-2421</v>
      </c>
      <c r="F37" s="13">
        <v>-2523</v>
      </c>
      <c r="G37" s="18" t="str">
        <f>IF(J37,"kbd",IF(K37,"kbcd",IF(L37,"kb","pct")))</f>
        <v>kbd</v>
      </c>
      <c r="H37" s="19">
        <f>NOT(ISNA(MATCH(C37,python_mapping!$D:$D,0)))*1</f>
        <v>0</v>
      </c>
      <c r="I37" s="14" t="e">
        <f>_xlfn.XLOOKUP(xlsx!C37,python_mapping!D:D,python_mapping!E:E)</f>
        <v>#N/A</v>
      </c>
      <c r="J37" s="16">
        <f>NOT(ISERR(SEARCH(J$6,$D37)))*1</f>
        <v>1</v>
      </c>
      <c r="K37" s="16">
        <f>NOT(ISERR(SEARCH(K$6,$D37)))*1</f>
        <v>0</v>
      </c>
      <c r="L37" s="16">
        <f>NOT(ISERR(SEARCH(L$6,$D37)))*1</f>
        <v>0</v>
      </c>
      <c r="M37" s="16">
        <f>NOT(ISERR(SEARCH(M$6,$D37)))*1</f>
        <v>0</v>
      </c>
      <c r="N37" s="16">
        <f t="shared" si="0"/>
        <v>0</v>
      </c>
      <c r="O37" s="16">
        <f t="shared" si="0"/>
        <v>0</v>
      </c>
      <c r="P37" s="16">
        <f t="shared" si="1"/>
        <v>0</v>
      </c>
      <c r="Q37" s="16">
        <f t="shared" si="1"/>
        <v>0</v>
      </c>
      <c r="R37" s="16">
        <f t="shared" si="2"/>
        <v>0</v>
      </c>
    </row>
    <row r="38" spans="3:18" x14ac:dyDescent="0.25">
      <c r="C38" s="12" t="s">
        <v>260</v>
      </c>
      <c r="D38" s="12" t="s">
        <v>261</v>
      </c>
      <c r="E38" s="13">
        <v>57</v>
      </c>
      <c r="F38" s="13">
        <v>77</v>
      </c>
      <c r="G38" s="18" t="str">
        <f>IF(J38,"kbd",IF(K38,"kbcd",IF(L38,"kb","pct")))</f>
        <v>kbd</v>
      </c>
      <c r="H38" s="19">
        <f>NOT(ISNA(MATCH(C38,python_mapping!$D:$D,0)))*1</f>
        <v>0</v>
      </c>
      <c r="I38" s="14" t="e">
        <f>_xlfn.XLOOKUP(xlsx!C38,python_mapping!D:D,python_mapping!E:E)</f>
        <v>#N/A</v>
      </c>
      <c r="J38" s="16">
        <f>NOT(ISERR(SEARCH(J$6,$D38)))*1</f>
        <v>1</v>
      </c>
      <c r="K38" s="16">
        <f>NOT(ISERR(SEARCH(K$6,$D38)))*1</f>
        <v>0</v>
      </c>
      <c r="L38" s="16">
        <f>NOT(ISERR(SEARCH(L$6,$D38)))*1</f>
        <v>0</v>
      </c>
      <c r="M38" s="16">
        <f>NOT(ISERR(SEARCH(M$6,$D38)))*1</f>
        <v>0</v>
      </c>
      <c r="N38" s="16">
        <f t="shared" si="0"/>
        <v>0</v>
      </c>
      <c r="O38" s="16">
        <f t="shared" si="0"/>
        <v>0</v>
      </c>
      <c r="P38" s="16">
        <f t="shared" si="1"/>
        <v>0</v>
      </c>
      <c r="Q38" s="16">
        <f t="shared" si="1"/>
        <v>0</v>
      </c>
      <c r="R38" s="16">
        <f t="shared" si="2"/>
        <v>0</v>
      </c>
    </row>
    <row r="39" spans="3:18" x14ac:dyDescent="0.25">
      <c r="C39" s="12" t="s">
        <v>262</v>
      </c>
      <c r="D39" s="12" t="s">
        <v>263</v>
      </c>
      <c r="E39" s="13">
        <v>148</v>
      </c>
      <c r="F39" s="13">
        <v>126</v>
      </c>
      <c r="G39" s="18" t="str">
        <f>IF(J39,"kbd",IF(K39,"kbcd",IF(L39,"kb","pct")))</f>
        <v>kbd</v>
      </c>
      <c r="H39" s="19">
        <f>NOT(ISNA(MATCH(C39,python_mapping!$D:$D,0)))*1</f>
        <v>0</v>
      </c>
      <c r="I39" s="14" t="e">
        <f>_xlfn.XLOOKUP(xlsx!C39,python_mapping!D:D,python_mapping!E:E)</f>
        <v>#N/A</v>
      </c>
      <c r="J39" s="16">
        <f>NOT(ISERR(SEARCH(J$6,$D39)))*1</f>
        <v>1</v>
      </c>
      <c r="K39" s="16">
        <f>NOT(ISERR(SEARCH(K$6,$D39)))*1</f>
        <v>0</v>
      </c>
      <c r="L39" s="16">
        <f>NOT(ISERR(SEARCH(L$6,$D39)))*1</f>
        <v>0</v>
      </c>
      <c r="M39" s="16">
        <f>NOT(ISERR(SEARCH(M$6,$D39)))*1</f>
        <v>0</v>
      </c>
      <c r="N39" s="16">
        <f t="shared" si="0"/>
        <v>0</v>
      </c>
      <c r="O39" s="16">
        <f t="shared" si="0"/>
        <v>0</v>
      </c>
      <c r="P39" s="16">
        <f t="shared" si="1"/>
        <v>0</v>
      </c>
      <c r="Q39" s="16">
        <f t="shared" si="1"/>
        <v>0</v>
      </c>
      <c r="R39" s="16">
        <f t="shared" si="2"/>
        <v>0</v>
      </c>
    </row>
    <row r="40" spans="3:18" x14ac:dyDescent="0.25">
      <c r="C40" s="12" t="s">
        <v>264</v>
      </c>
      <c r="D40" s="12" t="s">
        <v>265</v>
      </c>
      <c r="E40" s="13">
        <v>254</v>
      </c>
      <c r="F40" s="13">
        <v>547</v>
      </c>
      <c r="G40" s="18" t="str">
        <f>IF(J40,"kbd",IF(K40,"kbcd",IF(L40,"kb","pct")))</f>
        <v>kbd</v>
      </c>
      <c r="H40" s="19">
        <f>NOT(ISNA(MATCH(C40,python_mapping!$D:$D,0)))*1</f>
        <v>0</v>
      </c>
      <c r="I40" s="14" t="e">
        <f>_xlfn.XLOOKUP(xlsx!C40,python_mapping!D:D,python_mapping!E:E)</f>
        <v>#N/A</v>
      </c>
      <c r="J40" s="16">
        <f>NOT(ISERR(SEARCH(J$6,$D40)))*1</f>
        <v>1</v>
      </c>
      <c r="K40" s="16">
        <f>NOT(ISERR(SEARCH(K$6,$D40)))*1</f>
        <v>0</v>
      </c>
      <c r="L40" s="16">
        <f>NOT(ISERR(SEARCH(L$6,$D40)))*1</f>
        <v>0</v>
      </c>
      <c r="M40" s="16">
        <f>NOT(ISERR(SEARCH(M$6,$D40)))*1</f>
        <v>0</v>
      </c>
      <c r="N40" s="16">
        <f t="shared" si="0"/>
        <v>0</v>
      </c>
      <c r="O40" s="16">
        <f t="shared" si="0"/>
        <v>0</v>
      </c>
      <c r="P40" s="16">
        <f t="shared" si="1"/>
        <v>0</v>
      </c>
      <c r="Q40" s="16">
        <f t="shared" si="1"/>
        <v>0</v>
      </c>
      <c r="R40" s="16">
        <f t="shared" si="2"/>
        <v>0</v>
      </c>
    </row>
    <row r="41" spans="3:18" x14ac:dyDescent="0.25">
      <c r="C41" s="12" t="s">
        <v>266</v>
      </c>
      <c r="D41" s="12" t="s">
        <v>267</v>
      </c>
      <c r="E41" s="13">
        <v>564</v>
      </c>
      <c r="F41" s="13">
        <v>747</v>
      </c>
      <c r="G41" s="18" t="str">
        <f>IF(J41,"kbd",IF(K41,"kbcd",IF(L41,"kb","pct")))</f>
        <v>kbd</v>
      </c>
      <c r="H41" s="19">
        <f>NOT(ISNA(MATCH(C41,python_mapping!$D:$D,0)))*1</f>
        <v>0</v>
      </c>
      <c r="I41" s="14" t="e">
        <f>_xlfn.XLOOKUP(xlsx!C41,python_mapping!D:D,python_mapping!E:E)</f>
        <v>#N/A</v>
      </c>
      <c r="J41" s="16">
        <f>NOT(ISERR(SEARCH(J$6,$D41)))*1</f>
        <v>1</v>
      </c>
      <c r="K41" s="16">
        <f>NOT(ISERR(SEARCH(K$6,$D41)))*1</f>
        <v>0</v>
      </c>
      <c r="L41" s="16">
        <f>NOT(ISERR(SEARCH(L$6,$D41)))*1</f>
        <v>0</v>
      </c>
      <c r="M41" s="16">
        <f>NOT(ISERR(SEARCH(M$6,$D41)))*1</f>
        <v>0</v>
      </c>
      <c r="N41" s="16">
        <f t="shared" si="0"/>
        <v>0</v>
      </c>
      <c r="O41" s="16">
        <f t="shared" si="0"/>
        <v>0</v>
      </c>
      <c r="P41" s="16">
        <f t="shared" si="1"/>
        <v>0</v>
      </c>
      <c r="Q41" s="16">
        <f t="shared" si="1"/>
        <v>0</v>
      </c>
      <c r="R41" s="16">
        <f t="shared" si="2"/>
        <v>0</v>
      </c>
    </row>
    <row r="42" spans="3:18" x14ac:dyDescent="0.25">
      <c r="C42" s="12" t="s">
        <v>268</v>
      </c>
      <c r="D42" s="12" t="s">
        <v>269</v>
      </c>
      <c r="E42" s="13">
        <v>136</v>
      </c>
      <c r="F42" s="13">
        <v>56</v>
      </c>
      <c r="G42" s="18" t="str">
        <f>IF(J42,"kbd",IF(K42,"kbcd",IF(L42,"kb","pct")))</f>
        <v>kbd</v>
      </c>
      <c r="H42" s="19">
        <f>NOT(ISNA(MATCH(C42,python_mapping!$D:$D,0)))*1</f>
        <v>0</v>
      </c>
      <c r="I42" s="14" t="e">
        <f>_xlfn.XLOOKUP(xlsx!C42,python_mapping!D:D,python_mapping!E:E)</f>
        <v>#N/A</v>
      </c>
      <c r="J42" s="16">
        <f>NOT(ISERR(SEARCH(J$6,$D42)))*1</f>
        <v>1</v>
      </c>
      <c r="K42" s="16">
        <f>NOT(ISERR(SEARCH(K$6,$D42)))*1</f>
        <v>0</v>
      </c>
      <c r="L42" s="16">
        <f>NOT(ISERR(SEARCH(L$6,$D42)))*1</f>
        <v>0</v>
      </c>
      <c r="M42" s="16">
        <f>NOT(ISERR(SEARCH(M$6,$D42)))*1</f>
        <v>0</v>
      </c>
      <c r="N42" s="16">
        <f t="shared" si="0"/>
        <v>0</v>
      </c>
      <c r="O42" s="16">
        <f t="shared" si="0"/>
        <v>0</v>
      </c>
      <c r="P42" s="16">
        <f t="shared" si="1"/>
        <v>0</v>
      </c>
      <c r="Q42" s="16">
        <f t="shared" si="1"/>
        <v>0</v>
      </c>
      <c r="R42" s="16">
        <f t="shared" si="2"/>
        <v>0</v>
      </c>
    </row>
    <row r="43" spans="3:18" x14ac:dyDescent="0.25">
      <c r="C43" s="12" t="s">
        <v>270</v>
      </c>
      <c r="D43" s="12" t="s">
        <v>271</v>
      </c>
      <c r="E43" s="13">
        <v>-577</v>
      </c>
      <c r="F43" s="13">
        <v>-353</v>
      </c>
      <c r="G43" s="18" t="str">
        <f>IF(J43,"kbd",IF(K43,"kbcd",IF(L43,"kb","pct")))</f>
        <v>kbd</v>
      </c>
      <c r="H43" s="19">
        <f>NOT(ISNA(MATCH(C43,python_mapping!$D:$D,0)))*1</f>
        <v>0</v>
      </c>
      <c r="I43" s="14" t="e">
        <f>_xlfn.XLOOKUP(xlsx!C43,python_mapping!D:D,python_mapping!E:E)</f>
        <v>#N/A</v>
      </c>
      <c r="J43" s="16">
        <f>NOT(ISERR(SEARCH(J$6,$D43)))*1</f>
        <v>1</v>
      </c>
      <c r="K43" s="16">
        <f>NOT(ISERR(SEARCH(K$6,$D43)))*1</f>
        <v>0</v>
      </c>
      <c r="L43" s="16">
        <f>NOT(ISERR(SEARCH(L$6,$D43)))*1</f>
        <v>0</v>
      </c>
      <c r="M43" s="16">
        <f>NOT(ISERR(SEARCH(M$6,$D43)))*1</f>
        <v>0</v>
      </c>
      <c r="N43" s="16">
        <f t="shared" si="0"/>
        <v>0</v>
      </c>
      <c r="O43" s="16">
        <f t="shared" si="0"/>
        <v>0</v>
      </c>
      <c r="P43" s="16">
        <f t="shared" si="1"/>
        <v>0</v>
      </c>
      <c r="Q43" s="16">
        <f t="shared" si="1"/>
        <v>0</v>
      </c>
      <c r="R43" s="16">
        <f t="shared" si="2"/>
        <v>0</v>
      </c>
    </row>
    <row r="44" spans="3:18" x14ac:dyDescent="0.25">
      <c r="C44" s="12" t="s">
        <v>272</v>
      </c>
      <c r="D44" s="12" t="s">
        <v>273</v>
      </c>
      <c r="E44" s="13">
        <v>55</v>
      </c>
      <c r="F44" s="13">
        <v>49</v>
      </c>
      <c r="G44" s="18" t="str">
        <f>IF(J44,"kbd",IF(K44,"kbcd",IF(L44,"kb","pct")))</f>
        <v>kbd</v>
      </c>
      <c r="H44" s="19">
        <f>NOT(ISNA(MATCH(C44,python_mapping!$D:$D,0)))*1</f>
        <v>0</v>
      </c>
      <c r="I44" s="14" t="e">
        <f>_xlfn.XLOOKUP(xlsx!C44,python_mapping!D:D,python_mapping!E:E)</f>
        <v>#N/A</v>
      </c>
      <c r="J44" s="16">
        <f>NOT(ISERR(SEARCH(J$6,$D44)))*1</f>
        <v>1</v>
      </c>
      <c r="K44" s="16">
        <f>NOT(ISERR(SEARCH(K$6,$D44)))*1</f>
        <v>0</v>
      </c>
      <c r="L44" s="16">
        <f>NOT(ISERR(SEARCH(L$6,$D44)))*1</f>
        <v>0</v>
      </c>
      <c r="M44" s="16">
        <f>NOT(ISERR(SEARCH(M$6,$D44)))*1</f>
        <v>0</v>
      </c>
      <c r="N44" s="16">
        <f t="shared" si="0"/>
        <v>0</v>
      </c>
      <c r="O44" s="16">
        <f t="shared" si="0"/>
        <v>0</v>
      </c>
      <c r="P44" s="16">
        <f t="shared" si="1"/>
        <v>0</v>
      </c>
      <c r="Q44" s="16">
        <f t="shared" si="1"/>
        <v>0</v>
      </c>
      <c r="R44" s="16">
        <f t="shared" si="2"/>
        <v>0</v>
      </c>
    </row>
    <row r="45" spans="3:18" x14ac:dyDescent="0.25">
      <c r="C45" s="12" t="s">
        <v>274</v>
      </c>
      <c r="D45" s="12" t="s">
        <v>275</v>
      </c>
      <c r="E45" s="13">
        <v>76</v>
      </c>
      <c r="F45" s="13">
        <v>48</v>
      </c>
      <c r="G45" s="18" t="str">
        <f>IF(J45,"kbd",IF(K45,"kbcd",IF(L45,"kb","pct")))</f>
        <v>kbd</v>
      </c>
      <c r="H45" s="19">
        <f>NOT(ISNA(MATCH(C45,python_mapping!$D:$D,0)))*1</f>
        <v>0</v>
      </c>
      <c r="I45" s="14" t="e">
        <f>_xlfn.XLOOKUP(xlsx!C45,python_mapping!D:D,python_mapping!E:E)</f>
        <v>#N/A</v>
      </c>
      <c r="J45" s="16">
        <f>NOT(ISERR(SEARCH(J$6,$D45)))*1</f>
        <v>1</v>
      </c>
      <c r="K45" s="16">
        <f>NOT(ISERR(SEARCH(K$6,$D45)))*1</f>
        <v>0</v>
      </c>
      <c r="L45" s="16">
        <f>NOT(ISERR(SEARCH(L$6,$D45)))*1</f>
        <v>0</v>
      </c>
      <c r="M45" s="16">
        <f>NOT(ISERR(SEARCH(M$6,$D45)))*1</f>
        <v>0</v>
      </c>
      <c r="N45" s="16">
        <f t="shared" si="0"/>
        <v>0</v>
      </c>
      <c r="O45" s="16">
        <f t="shared" si="0"/>
        <v>0</v>
      </c>
      <c r="P45" s="16">
        <f t="shared" si="1"/>
        <v>0</v>
      </c>
      <c r="Q45" s="16">
        <f t="shared" si="1"/>
        <v>0</v>
      </c>
      <c r="R45" s="16">
        <f t="shared" si="2"/>
        <v>0</v>
      </c>
    </row>
    <row r="46" spans="3:18" x14ac:dyDescent="0.25">
      <c r="C46" s="12" t="s">
        <v>276</v>
      </c>
      <c r="D46" s="12" t="s">
        <v>277</v>
      </c>
      <c r="E46" s="13">
        <v>96</v>
      </c>
      <c r="F46" s="13">
        <v>159</v>
      </c>
      <c r="G46" s="18" t="str">
        <f>IF(J46,"kbd",IF(K46,"kbcd",IF(L46,"kb","pct")))</f>
        <v>kbd</v>
      </c>
      <c r="H46" s="19">
        <f>NOT(ISNA(MATCH(C46,python_mapping!$D:$D,0)))*1</f>
        <v>0</v>
      </c>
      <c r="I46" s="14" t="e">
        <f>_xlfn.XLOOKUP(xlsx!C46,python_mapping!D:D,python_mapping!E:E)</f>
        <v>#N/A</v>
      </c>
      <c r="J46" s="16">
        <f>NOT(ISERR(SEARCH(J$6,$D46)))*1</f>
        <v>1</v>
      </c>
      <c r="K46" s="16">
        <f>NOT(ISERR(SEARCH(K$6,$D46)))*1</f>
        <v>0</v>
      </c>
      <c r="L46" s="16">
        <f>NOT(ISERR(SEARCH(L$6,$D46)))*1</f>
        <v>0</v>
      </c>
      <c r="M46" s="16">
        <f>NOT(ISERR(SEARCH(M$6,$D46)))*1</f>
        <v>0</v>
      </c>
      <c r="N46" s="16">
        <f t="shared" si="0"/>
        <v>0</v>
      </c>
      <c r="O46" s="16">
        <f t="shared" si="0"/>
        <v>0</v>
      </c>
      <c r="P46" s="16">
        <f t="shared" si="1"/>
        <v>0</v>
      </c>
      <c r="Q46" s="16">
        <f t="shared" si="1"/>
        <v>0</v>
      </c>
      <c r="R46" s="16">
        <f t="shared" si="2"/>
        <v>0</v>
      </c>
    </row>
    <row r="47" spans="3:18" x14ac:dyDescent="0.25">
      <c r="C47" s="12" t="s">
        <v>278</v>
      </c>
      <c r="D47" s="12" t="s">
        <v>279</v>
      </c>
      <c r="E47" s="13">
        <v>1600</v>
      </c>
      <c r="F47" s="13">
        <v>1658</v>
      </c>
      <c r="G47" s="18" t="str">
        <f>IF(J47,"kbd",IF(K47,"kbcd",IF(L47,"kb","pct")))</f>
        <v>kbd</v>
      </c>
      <c r="H47" s="19">
        <f>NOT(ISNA(MATCH(C47,python_mapping!$D:$D,0)))*1</f>
        <v>0</v>
      </c>
      <c r="I47" s="14" t="e">
        <f>_xlfn.XLOOKUP(xlsx!C47,python_mapping!D:D,python_mapping!E:E)</f>
        <v>#N/A</v>
      </c>
      <c r="J47" s="16">
        <f>NOT(ISERR(SEARCH(J$6,$D47)))*1</f>
        <v>1</v>
      </c>
      <c r="K47" s="16">
        <f>NOT(ISERR(SEARCH(K$6,$D47)))*1</f>
        <v>0</v>
      </c>
      <c r="L47" s="16">
        <f>NOT(ISERR(SEARCH(L$6,$D47)))*1</f>
        <v>0</v>
      </c>
      <c r="M47" s="16">
        <f>NOT(ISERR(SEARCH(M$6,$D47)))*1</f>
        <v>0</v>
      </c>
      <c r="N47" s="16">
        <f t="shared" si="0"/>
        <v>0</v>
      </c>
      <c r="O47" s="16">
        <f t="shared" si="0"/>
        <v>0</v>
      </c>
      <c r="P47" s="16">
        <f t="shared" si="1"/>
        <v>0</v>
      </c>
      <c r="Q47" s="16">
        <f t="shared" si="1"/>
        <v>0</v>
      </c>
      <c r="R47" s="16">
        <f t="shared" si="2"/>
        <v>0</v>
      </c>
    </row>
    <row r="48" spans="3:18" x14ac:dyDescent="0.25">
      <c r="C48" s="12" t="s">
        <v>280</v>
      </c>
      <c r="D48" s="12" t="s">
        <v>281</v>
      </c>
      <c r="E48" s="13">
        <v>264</v>
      </c>
      <c r="F48" s="13">
        <v>251</v>
      </c>
      <c r="G48" s="18" t="str">
        <f>IF(J48,"kbd",IF(K48,"kbcd",IF(L48,"kb","pct")))</f>
        <v>kbd</v>
      </c>
      <c r="H48" s="19">
        <f>NOT(ISNA(MATCH(C48,python_mapping!$D:$D,0)))*1</f>
        <v>0</v>
      </c>
      <c r="I48" s="14" t="e">
        <f>_xlfn.XLOOKUP(xlsx!C48,python_mapping!D:D,python_mapping!E:E)</f>
        <v>#N/A</v>
      </c>
      <c r="J48" s="16">
        <f>NOT(ISERR(SEARCH(J$6,$D48)))*1</f>
        <v>1</v>
      </c>
      <c r="K48" s="16">
        <f>NOT(ISERR(SEARCH(K$6,$D48)))*1</f>
        <v>0</v>
      </c>
      <c r="L48" s="16">
        <f>NOT(ISERR(SEARCH(L$6,$D48)))*1</f>
        <v>0</v>
      </c>
      <c r="M48" s="16">
        <f>NOT(ISERR(SEARCH(M$6,$D48)))*1</f>
        <v>0</v>
      </c>
      <c r="N48" s="16">
        <f t="shared" si="0"/>
        <v>0</v>
      </c>
      <c r="O48" s="16">
        <f t="shared" si="0"/>
        <v>0</v>
      </c>
      <c r="P48" s="16">
        <f t="shared" si="1"/>
        <v>0</v>
      </c>
      <c r="Q48" s="16">
        <f t="shared" si="1"/>
        <v>0</v>
      </c>
      <c r="R48" s="16">
        <f t="shared" si="2"/>
        <v>0</v>
      </c>
    </row>
    <row r="49" spans="3:18" x14ac:dyDescent="0.25">
      <c r="C49" s="12" t="s">
        <v>282</v>
      </c>
      <c r="D49" s="12" t="s">
        <v>283</v>
      </c>
      <c r="E49" s="13">
        <v>-1761</v>
      </c>
      <c r="F49" s="13">
        <v>-1842</v>
      </c>
      <c r="G49" s="18" t="str">
        <f>IF(J49,"kbd",IF(K49,"kbcd",IF(L49,"kb","pct")))</f>
        <v>kbd</v>
      </c>
      <c r="H49" s="19">
        <f>NOT(ISNA(MATCH(C49,python_mapping!$D:$D,0)))*1</f>
        <v>0</v>
      </c>
      <c r="I49" s="14" t="e">
        <f>_xlfn.XLOOKUP(xlsx!C49,python_mapping!D:D,python_mapping!E:E)</f>
        <v>#N/A</v>
      </c>
      <c r="J49" s="16">
        <f>NOT(ISERR(SEARCH(J$6,$D49)))*1</f>
        <v>1</v>
      </c>
      <c r="K49" s="16">
        <f>NOT(ISERR(SEARCH(K$6,$D49)))*1</f>
        <v>0</v>
      </c>
      <c r="L49" s="16">
        <f>NOT(ISERR(SEARCH(L$6,$D49)))*1</f>
        <v>0</v>
      </c>
      <c r="M49" s="16">
        <f>NOT(ISERR(SEARCH(M$6,$D49)))*1</f>
        <v>0</v>
      </c>
      <c r="N49" s="16">
        <f t="shared" si="0"/>
        <v>0</v>
      </c>
      <c r="O49" s="16">
        <f t="shared" si="0"/>
        <v>0</v>
      </c>
      <c r="P49" s="16">
        <f t="shared" si="1"/>
        <v>0</v>
      </c>
      <c r="Q49" s="16">
        <f t="shared" si="1"/>
        <v>0</v>
      </c>
      <c r="R49" s="16">
        <f t="shared" si="2"/>
        <v>0</v>
      </c>
    </row>
    <row r="50" spans="3:18" x14ac:dyDescent="0.25">
      <c r="C50" s="12" t="s">
        <v>284</v>
      </c>
      <c r="D50" s="12" t="s">
        <v>285</v>
      </c>
      <c r="E50" s="13">
        <v>-4</v>
      </c>
      <c r="F50" s="13">
        <v>33</v>
      </c>
      <c r="G50" s="18" t="str">
        <f>IF(J50,"kbd",IF(K50,"kbcd",IF(L50,"kb","pct")))</f>
        <v>kbd</v>
      </c>
      <c r="H50" s="19">
        <f>NOT(ISNA(MATCH(C50,python_mapping!$D:$D,0)))*1</f>
        <v>0</v>
      </c>
      <c r="I50" s="14" t="e">
        <f>_xlfn.XLOOKUP(xlsx!C50,python_mapping!D:D,python_mapping!E:E)</f>
        <v>#N/A</v>
      </c>
      <c r="J50" s="16">
        <f>NOT(ISERR(SEARCH(J$6,$D50)))*1</f>
        <v>1</v>
      </c>
      <c r="K50" s="16">
        <f>NOT(ISERR(SEARCH(K$6,$D50)))*1</f>
        <v>0</v>
      </c>
      <c r="L50" s="16">
        <f>NOT(ISERR(SEARCH(L$6,$D50)))*1</f>
        <v>0</v>
      </c>
      <c r="M50" s="16">
        <f>NOT(ISERR(SEARCH(M$6,$D50)))*1</f>
        <v>0</v>
      </c>
      <c r="N50" s="16">
        <f t="shared" si="0"/>
        <v>0</v>
      </c>
      <c r="O50" s="16">
        <f t="shared" si="0"/>
        <v>0</v>
      </c>
      <c r="P50" s="16">
        <f t="shared" si="1"/>
        <v>0</v>
      </c>
      <c r="Q50" s="16">
        <f t="shared" si="1"/>
        <v>0</v>
      </c>
      <c r="R50" s="16">
        <f t="shared" si="2"/>
        <v>0</v>
      </c>
    </row>
    <row r="51" spans="3:18" x14ac:dyDescent="0.25">
      <c r="C51" s="12" t="s">
        <v>286</v>
      </c>
      <c r="D51" s="12" t="s">
        <v>287</v>
      </c>
      <c r="E51" s="13">
        <v>-4</v>
      </c>
      <c r="F51" s="13">
        <v>60</v>
      </c>
      <c r="G51" s="18" t="str">
        <f>IF(J51,"kbd",IF(K51,"kbcd",IF(L51,"kb","pct")))</f>
        <v>kbd</v>
      </c>
      <c r="H51" s="19">
        <f>NOT(ISNA(MATCH(C51,python_mapping!$D:$D,0)))*1</f>
        <v>0</v>
      </c>
      <c r="I51" s="14" t="e">
        <f>_xlfn.XLOOKUP(xlsx!C51,python_mapping!D:D,python_mapping!E:E)</f>
        <v>#N/A</v>
      </c>
      <c r="J51" s="16">
        <f>NOT(ISERR(SEARCH(J$6,$D51)))*1</f>
        <v>1</v>
      </c>
      <c r="K51" s="16">
        <f>NOT(ISERR(SEARCH(K$6,$D51)))*1</f>
        <v>0</v>
      </c>
      <c r="L51" s="16">
        <f>NOT(ISERR(SEARCH(L$6,$D51)))*1</f>
        <v>0</v>
      </c>
      <c r="M51" s="16">
        <f>NOT(ISERR(SEARCH(M$6,$D51)))*1</f>
        <v>0</v>
      </c>
      <c r="N51" s="16">
        <f t="shared" si="0"/>
        <v>0</v>
      </c>
      <c r="O51" s="16">
        <f t="shared" si="0"/>
        <v>0</v>
      </c>
      <c r="P51" s="16">
        <f t="shared" si="1"/>
        <v>0</v>
      </c>
      <c r="Q51" s="16">
        <f t="shared" si="1"/>
        <v>0</v>
      </c>
      <c r="R51" s="16">
        <f t="shared" si="2"/>
        <v>0</v>
      </c>
    </row>
    <row r="52" spans="3:18" x14ac:dyDescent="0.25">
      <c r="C52" s="12" t="s">
        <v>288</v>
      </c>
      <c r="D52" s="12" t="s">
        <v>289</v>
      </c>
      <c r="E52" s="13">
        <v>131</v>
      </c>
      <c r="F52" s="13">
        <v>21</v>
      </c>
      <c r="G52" s="18" t="str">
        <f>IF(J52,"kbd",IF(K52,"kbcd",IF(L52,"kb","pct")))</f>
        <v>kbd</v>
      </c>
      <c r="H52" s="19">
        <f>NOT(ISNA(MATCH(C52,python_mapping!$D:$D,0)))*1</f>
        <v>0</v>
      </c>
      <c r="I52" s="14" t="e">
        <f>_xlfn.XLOOKUP(xlsx!C52,python_mapping!D:D,python_mapping!E:E)</f>
        <v>#N/A</v>
      </c>
      <c r="J52" s="16">
        <f>NOT(ISERR(SEARCH(J$6,$D52)))*1</f>
        <v>1</v>
      </c>
      <c r="K52" s="16">
        <f>NOT(ISERR(SEARCH(K$6,$D52)))*1</f>
        <v>0</v>
      </c>
      <c r="L52" s="16">
        <f>NOT(ISERR(SEARCH(L$6,$D52)))*1</f>
        <v>0</v>
      </c>
      <c r="M52" s="16">
        <f>NOT(ISERR(SEARCH(M$6,$D52)))*1</f>
        <v>0</v>
      </c>
      <c r="N52" s="16">
        <f t="shared" si="0"/>
        <v>0</v>
      </c>
      <c r="O52" s="16">
        <f t="shared" si="0"/>
        <v>0</v>
      </c>
      <c r="P52" s="16">
        <f t="shared" si="1"/>
        <v>0</v>
      </c>
      <c r="Q52" s="16">
        <f t="shared" si="1"/>
        <v>0</v>
      </c>
      <c r="R52" s="16">
        <f t="shared" si="2"/>
        <v>0</v>
      </c>
    </row>
    <row r="53" spans="3:18" x14ac:dyDescent="0.25">
      <c r="C53" s="12" t="s">
        <v>290</v>
      </c>
      <c r="D53" s="12" t="s">
        <v>291</v>
      </c>
      <c r="E53" s="13">
        <v>131</v>
      </c>
      <c r="F53" s="13">
        <v>21</v>
      </c>
      <c r="G53" s="18" t="str">
        <f>IF(J53,"kbd",IF(K53,"kbcd",IF(L53,"kb","pct")))</f>
        <v>kbd</v>
      </c>
      <c r="H53" s="19">
        <f>NOT(ISNA(MATCH(C53,python_mapping!$D:$D,0)))*1</f>
        <v>0</v>
      </c>
      <c r="I53" s="14" t="e">
        <f>_xlfn.XLOOKUP(xlsx!C53,python_mapping!D:D,python_mapping!E:E)</f>
        <v>#N/A</v>
      </c>
      <c r="J53" s="16">
        <f>NOT(ISERR(SEARCH(J$6,$D53)))*1</f>
        <v>1</v>
      </c>
      <c r="K53" s="16">
        <f>NOT(ISERR(SEARCH(K$6,$D53)))*1</f>
        <v>0</v>
      </c>
      <c r="L53" s="16">
        <f>NOT(ISERR(SEARCH(L$6,$D53)))*1</f>
        <v>0</v>
      </c>
      <c r="M53" s="16">
        <f>NOT(ISERR(SEARCH(M$6,$D53)))*1</f>
        <v>0</v>
      </c>
      <c r="N53" s="16">
        <f t="shared" si="0"/>
        <v>0</v>
      </c>
      <c r="O53" s="16">
        <f t="shared" si="0"/>
        <v>0</v>
      </c>
      <c r="P53" s="16">
        <f t="shared" si="1"/>
        <v>0</v>
      </c>
      <c r="Q53" s="16">
        <f t="shared" si="1"/>
        <v>0</v>
      </c>
      <c r="R53" s="16">
        <f t="shared" si="2"/>
        <v>0</v>
      </c>
    </row>
    <row r="54" spans="3:18" x14ac:dyDescent="0.25">
      <c r="C54" s="12" t="s">
        <v>292</v>
      </c>
      <c r="D54" s="12" t="s">
        <v>293</v>
      </c>
      <c r="E54" s="13">
        <v>0</v>
      </c>
      <c r="F54" s="13">
        <v>0</v>
      </c>
      <c r="G54" s="18" t="str">
        <f>IF(J54,"kbd",IF(K54,"kbcd",IF(L54,"kb","pct")))</f>
        <v>kbd</v>
      </c>
      <c r="H54" s="19">
        <f>NOT(ISNA(MATCH(C54,python_mapping!$D:$D,0)))*1</f>
        <v>0</v>
      </c>
      <c r="I54" s="14" t="e">
        <f>_xlfn.XLOOKUP(xlsx!C54,python_mapping!D:D,python_mapping!E:E)</f>
        <v>#N/A</v>
      </c>
      <c r="J54" s="16">
        <f>NOT(ISERR(SEARCH(J$6,$D54)))*1</f>
        <v>1</v>
      </c>
      <c r="K54" s="16">
        <f>NOT(ISERR(SEARCH(K$6,$D54)))*1</f>
        <v>0</v>
      </c>
      <c r="L54" s="16">
        <f>NOT(ISERR(SEARCH(L$6,$D54)))*1</f>
        <v>0</v>
      </c>
      <c r="M54" s="16">
        <f>NOT(ISERR(SEARCH(M$6,$D54)))*1</f>
        <v>0</v>
      </c>
      <c r="N54" s="16">
        <f t="shared" si="0"/>
        <v>0</v>
      </c>
      <c r="O54" s="16">
        <f t="shared" si="0"/>
        <v>0</v>
      </c>
      <c r="P54" s="16">
        <f t="shared" si="1"/>
        <v>0</v>
      </c>
      <c r="Q54" s="16">
        <f t="shared" si="1"/>
        <v>0</v>
      </c>
      <c r="R54" s="16">
        <f t="shared" si="2"/>
        <v>0</v>
      </c>
    </row>
    <row r="55" spans="3:18" x14ac:dyDescent="0.25">
      <c r="C55" s="12" t="s">
        <v>294</v>
      </c>
      <c r="D55" s="12" t="s">
        <v>295</v>
      </c>
      <c r="E55" s="13">
        <v>0</v>
      </c>
      <c r="F55" s="13">
        <v>0</v>
      </c>
      <c r="G55" s="18" t="str">
        <f>IF(J55,"kbd",IF(K55,"kbcd",IF(L55,"kb","pct")))</f>
        <v>kbd</v>
      </c>
      <c r="H55" s="19">
        <f>NOT(ISNA(MATCH(C55,python_mapping!$D:$D,0)))*1</f>
        <v>0</v>
      </c>
      <c r="I55" s="14" t="e">
        <f>_xlfn.XLOOKUP(xlsx!C55,python_mapping!D:D,python_mapping!E:E)</f>
        <v>#N/A</v>
      </c>
      <c r="J55" s="16">
        <f>NOT(ISERR(SEARCH(J$6,$D55)))*1</f>
        <v>1</v>
      </c>
      <c r="K55" s="16">
        <f>NOT(ISERR(SEARCH(K$6,$D55)))*1</f>
        <v>0</v>
      </c>
      <c r="L55" s="16">
        <f>NOT(ISERR(SEARCH(L$6,$D55)))*1</f>
        <v>0</v>
      </c>
      <c r="M55" s="16">
        <f>NOT(ISERR(SEARCH(M$6,$D55)))*1</f>
        <v>0</v>
      </c>
      <c r="N55" s="16">
        <f t="shared" si="0"/>
        <v>0</v>
      </c>
      <c r="O55" s="16">
        <f t="shared" si="0"/>
        <v>0</v>
      </c>
      <c r="P55" s="16">
        <f t="shared" si="1"/>
        <v>0</v>
      </c>
      <c r="Q55" s="16">
        <f t="shared" si="1"/>
        <v>0</v>
      </c>
      <c r="R55" s="16">
        <f t="shared" si="2"/>
        <v>0</v>
      </c>
    </row>
    <row r="56" spans="3:18" x14ac:dyDescent="0.25">
      <c r="C56" s="12" t="s">
        <v>296</v>
      </c>
      <c r="D56" s="12" t="s">
        <v>297</v>
      </c>
      <c r="E56" s="13">
        <v>0</v>
      </c>
      <c r="F56" s="13">
        <v>0</v>
      </c>
      <c r="G56" s="18" t="str">
        <f>IF(J56,"kbd",IF(K56,"kbcd",IF(L56,"kb","pct")))</f>
        <v>kbd</v>
      </c>
      <c r="H56" s="19">
        <f>NOT(ISNA(MATCH(C56,python_mapping!$D:$D,0)))*1</f>
        <v>0</v>
      </c>
      <c r="I56" s="14" t="e">
        <f>_xlfn.XLOOKUP(xlsx!C56,python_mapping!D:D,python_mapping!E:E)</f>
        <v>#N/A</v>
      </c>
      <c r="J56" s="16">
        <f>NOT(ISERR(SEARCH(J$6,$D56)))*1</f>
        <v>1</v>
      </c>
      <c r="K56" s="16">
        <f>NOT(ISERR(SEARCH(K$6,$D56)))*1</f>
        <v>0</v>
      </c>
      <c r="L56" s="16">
        <f>NOT(ISERR(SEARCH(L$6,$D56)))*1</f>
        <v>0</v>
      </c>
      <c r="M56" s="16">
        <f>NOT(ISERR(SEARCH(M$6,$D56)))*1</f>
        <v>0</v>
      </c>
      <c r="N56" s="16">
        <f t="shared" si="0"/>
        <v>0</v>
      </c>
      <c r="O56" s="16">
        <f t="shared" si="0"/>
        <v>0</v>
      </c>
      <c r="P56" s="16">
        <f t="shared" si="1"/>
        <v>0</v>
      </c>
      <c r="Q56" s="16">
        <f t="shared" si="1"/>
        <v>0</v>
      </c>
      <c r="R56" s="16">
        <f t="shared" si="2"/>
        <v>0</v>
      </c>
    </row>
    <row r="57" spans="3:18" x14ac:dyDescent="0.25">
      <c r="C57" s="12" t="s">
        <v>298</v>
      </c>
      <c r="D57" s="12" t="s">
        <v>299</v>
      </c>
      <c r="E57" s="13">
        <v>0</v>
      </c>
      <c r="F57" s="13">
        <v>0</v>
      </c>
      <c r="G57" s="18" t="str">
        <f>IF(J57,"kbd",IF(K57,"kbcd",IF(L57,"kb","pct")))</f>
        <v>kbd</v>
      </c>
      <c r="H57" s="19">
        <f>NOT(ISNA(MATCH(C57,python_mapping!$D:$D,0)))*1</f>
        <v>0</v>
      </c>
      <c r="I57" s="14" t="e">
        <f>_xlfn.XLOOKUP(xlsx!C57,python_mapping!D:D,python_mapping!E:E)</f>
        <v>#N/A</v>
      </c>
      <c r="J57" s="16">
        <f>NOT(ISERR(SEARCH(J$6,$D57)))*1</f>
        <v>1</v>
      </c>
      <c r="K57" s="16">
        <f>NOT(ISERR(SEARCH(K$6,$D57)))*1</f>
        <v>0</v>
      </c>
      <c r="L57" s="16">
        <f>NOT(ISERR(SEARCH(L$6,$D57)))*1</f>
        <v>0</v>
      </c>
      <c r="M57" s="16">
        <f>NOT(ISERR(SEARCH(M$6,$D57)))*1</f>
        <v>0</v>
      </c>
      <c r="N57" s="16">
        <f t="shared" si="0"/>
        <v>0</v>
      </c>
      <c r="O57" s="16">
        <f t="shared" si="0"/>
        <v>0</v>
      </c>
      <c r="P57" s="16">
        <f t="shared" si="1"/>
        <v>0</v>
      </c>
      <c r="Q57" s="16">
        <f t="shared" si="1"/>
        <v>0</v>
      </c>
      <c r="R57" s="16">
        <f t="shared" si="2"/>
        <v>0</v>
      </c>
    </row>
    <row r="58" spans="3:18" x14ac:dyDescent="0.25">
      <c r="C58" s="12" t="s">
        <v>300</v>
      </c>
      <c r="D58" s="12" t="s">
        <v>301</v>
      </c>
      <c r="E58" s="13">
        <v>144</v>
      </c>
      <c r="F58" s="13">
        <v>-193</v>
      </c>
      <c r="G58" s="18" t="str">
        <f>IF(J58,"kbd",IF(K58,"kbcd",IF(L58,"kb","pct")))</f>
        <v>kbd</v>
      </c>
      <c r="H58" s="19">
        <f>NOT(ISNA(MATCH(C58,python_mapping!$D:$D,0)))*1</f>
        <v>0</v>
      </c>
      <c r="I58" s="14" t="e">
        <f>_xlfn.XLOOKUP(xlsx!C58,python_mapping!D:D,python_mapping!E:E)</f>
        <v>#N/A</v>
      </c>
      <c r="J58" s="16">
        <f>NOT(ISERR(SEARCH(J$6,$D58)))*1</f>
        <v>1</v>
      </c>
      <c r="K58" s="16">
        <f>NOT(ISERR(SEARCH(K$6,$D58)))*1</f>
        <v>0</v>
      </c>
      <c r="L58" s="16">
        <f>NOT(ISERR(SEARCH(L$6,$D58)))*1</f>
        <v>0</v>
      </c>
      <c r="M58" s="16">
        <f>NOT(ISERR(SEARCH(M$6,$D58)))*1</f>
        <v>0</v>
      </c>
      <c r="N58" s="16">
        <f t="shared" si="0"/>
        <v>0</v>
      </c>
      <c r="O58" s="16">
        <f t="shared" si="0"/>
        <v>0</v>
      </c>
      <c r="P58" s="16">
        <f t="shared" si="1"/>
        <v>0</v>
      </c>
      <c r="Q58" s="16">
        <f t="shared" si="1"/>
        <v>0</v>
      </c>
      <c r="R58" s="16">
        <f t="shared" si="2"/>
        <v>0</v>
      </c>
    </row>
    <row r="59" spans="3:18" x14ac:dyDescent="0.25">
      <c r="C59" s="12" t="s">
        <v>302</v>
      </c>
      <c r="D59" s="12" t="s">
        <v>303</v>
      </c>
      <c r="E59" s="13">
        <v>243</v>
      </c>
      <c r="F59" s="13">
        <v>134</v>
      </c>
      <c r="G59" s="18" t="str">
        <f>IF(J59,"kbd",IF(K59,"kbcd",IF(L59,"kb","pct")))</f>
        <v>kbd</v>
      </c>
      <c r="H59" s="19">
        <f>NOT(ISNA(MATCH(C59,python_mapping!$D:$D,0)))*1</f>
        <v>0</v>
      </c>
      <c r="I59" s="14" t="e">
        <f>_xlfn.XLOOKUP(xlsx!C59,python_mapping!D:D,python_mapping!E:E)</f>
        <v>#N/A</v>
      </c>
      <c r="J59" s="16">
        <f>NOT(ISERR(SEARCH(J$6,$D59)))*1</f>
        <v>1</v>
      </c>
      <c r="K59" s="16">
        <f>NOT(ISERR(SEARCH(K$6,$D59)))*1</f>
        <v>0</v>
      </c>
      <c r="L59" s="16">
        <f>NOT(ISERR(SEARCH(L$6,$D59)))*1</f>
        <v>0</v>
      </c>
      <c r="M59" s="16">
        <f>NOT(ISERR(SEARCH(M$6,$D59)))*1</f>
        <v>0</v>
      </c>
      <c r="N59" s="16">
        <f t="shared" si="0"/>
        <v>0</v>
      </c>
      <c r="O59" s="16">
        <f t="shared" si="0"/>
        <v>0</v>
      </c>
      <c r="P59" s="16">
        <f t="shared" si="1"/>
        <v>0</v>
      </c>
      <c r="Q59" s="16">
        <f t="shared" si="1"/>
        <v>0</v>
      </c>
      <c r="R59" s="16">
        <f t="shared" si="2"/>
        <v>0</v>
      </c>
    </row>
    <row r="60" spans="3:18" x14ac:dyDescent="0.25">
      <c r="C60" s="12" t="s">
        <v>304</v>
      </c>
      <c r="D60" s="12" t="s">
        <v>305</v>
      </c>
      <c r="E60" s="13">
        <v>-97</v>
      </c>
      <c r="F60" s="13">
        <v>-12</v>
      </c>
      <c r="G60" s="18" t="str">
        <f>IF(J60,"kbd",IF(K60,"kbcd",IF(L60,"kb","pct")))</f>
        <v>kbd</v>
      </c>
      <c r="H60" s="19">
        <f>NOT(ISNA(MATCH(C60,python_mapping!$D:$D,0)))*1</f>
        <v>0</v>
      </c>
      <c r="I60" s="14" t="e">
        <f>_xlfn.XLOOKUP(xlsx!C60,python_mapping!D:D,python_mapping!E:E)</f>
        <v>#N/A</v>
      </c>
      <c r="J60" s="16">
        <f>NOT(ISERR(SEARCH(J$6,$D60)))*1</f>
        <v>1</v>
      </c>
      <c r="K60" s="16">
        <f>NOT(ISERR(SEARCH(K$6,$D60)))*1</f>
        <v>0</v>
      </c>
      <c r="L60" s="16">
        <f>NOT(ISERR(SEARCH(L$6,$D60)))*1</f>
        <v>0</v>
      </c>
      <c r="M60" s="16">
        <f>NOT(ISERR(SEARCH(M$6,$D60)))*1</f>
        <v>0</v>
      </c>
      <c r="N60" s="16">
        <f t="shared" si="0"/>
        <v>0</v>
      </c>
      <c r="O60" s="16">
        <f t="shared" si="0"/>
        <v>0</v>
      </c>
      <c r="P60" s="16">
        <f t="shared" si="1"/>
        <v>0</v>
      </c>
      <c r="Q60" s="16">
        <f t="shared" si="1"/>
        <v>0</v>
      </c>
      <c r="R60" s="16">
        <f t="shared" si="2"/>
        <v>0</v>
      </c>
    </row>
    <row r="61" spans="3:18" x14ac:dyDescent="0.25">
      <c r="C61" s="12" t="s">
        <v>306</v>
      </c>
      <c r="D61" s="12" t="s">
        <v>307</v>
      </c>
      <c r="E61" s="13">
        <v>-83</v>
      </c>
      <c r="F61" s="13">
        <v>-328</v>
      </c>
      <c r="G61" s="18" t="str">
        <f>IF(J61,"kbd",IF(K61,"kbcd",IF(L61,"kb","pct")))</f>
        <v>kbd</v>
      </c>
      <c r="H61" s="19">
        <f>NOT(ISNA(MATCH(C61,python_mapping!$D:$D,0)))*1</f>
        <v>0</v>
      </c>
      <c r="I61" s="14" t="e">
        <f>_xlfn.XLOOKUP(xlsx!C61,python_mapping!D:D,python_mapping!E:E)</f>
        <v>#N/A</v>
      </c>
      <c r="J61" s="16">
        <f>NOT(ISERR(SEARCH(J$6,$D61)))*1</f>
        <v>1</v>
      </c>
      <c r="K61" s="16">
        <f>NOT(ISERR(SEARCH(K$6,$D61)))*1</f>
        <v>0</v>
      </c>
      <c r="L61" s="16">
        <f>NOT(ISERR(SEARCH(L$6,$D61)))*1</f>
        <v>0</v>
      </c>
      <c r="M61" s="16">
        <f>NOT(ISERR(SEARCH(M$6,$D61)))*1</f>
        <v>0</v>
      </c>
      <c r="N61" s="16">
        <f t="shared" si="0"/>
        <v>0</v>
      </c>
      <c r="O61" s="16">
        <f t="shared" si="0"/>
        <v>0</v>
      </c>
      <c r="P61" s="16">
        <f t="shared" si="1"/>
        <v>0</v>
      </c>
      <c r="Q61" s="16">
        <f t="shared" si="1"/>
        <v>0</v>
      </c>
      <c r="R61" s="16">
        <f t="shared" si="2"/>
        <v>0</v>
      </c>
    </row>
    <row r="62" spans="3:18" x14ac:dyDescent="0.25">
      <c r="C62" s="12" t="s">
        <v>308</v>
      </c>
      <c r="D62" s="12" t="s">
        <v>309</v>
      </c>
      <c r="E62" s="13">
        <v>6</v>
      </c>
      <c r="F62" s="13">
        <v>-6</v>
      </c>
      <c r="G62" s="18" t="str">
        <f>IF(J62,"kbd",IF(K62,"kbcd",IF(L62,"kb","pct")))</f>
        <v>kbd</v>
      </c>
      <c r="H62" s="19">
        <f>NOT(ISNA(MATCH(C62,python_mapping!$D:$D,0)))*1</f>
        <v>0</v>
      </c>
      <c r="I62" s="14" t="e">
        <f>_xlfn.XLOOKUP(xlsx!C62,python_mapping!D:D,python_mapping!E:E)</f>
        <v>#N/A</v>
      </c>
      <c r="J62" s="16">
        <f>NOT(ISERR(SEARCH(J$6,$D62)))*1</f>
        <v>1</v>
      </c>
      <c r="K62" s="16">
        <f>NOT(ISERR(SEARCH(K$6,$D62)))*1</f>
        <v>0</v>
      </c>
      <c r="L62" s="16">
        <f>NOT(ISERR(SEARCH(L$6,$D62)))*1</f>
        <v>0</v>
      </c>
      <c r="M62" s="16">
        <f>NOT(ISERR(SEARCH(M$6,$D62)))*1</f>
        <v>0</v>
      </c>
      <c r="N62" s="16">
        <f t="shared" si="0"/>
        <v>0</v>
      </c>
      <c r="O62" s="16">
        <f t="shared" si="0"/>
        <v>0</v>
      </c>
      <c r="P62" s="16">
        <f t="shared" si="1"/>
        <v>0</v>
      </c>
      <c r="Q62" s="16">
        <f t="shared" si="1"/>
        <v>0</v>
      </c>
      <c r="R62" s="16">
        <f t="shared" si="2"/>
        <v>0</v>
      </c>
    </row>
    <row r="63" spans="3:18" x14ac:dyDescent="0.25">
      <c r="C63" s="12" t="s">
        <v>310</v>
      </c>
      <c r="D63" s="12" t="s">
        <v>311</v>
      </c>
      <c r="E63" s="13">
        <v>76</v>
      </c>
      <c r="F63" s="13">
        <v>18</v>
      </c>
      <c r="G63" s="18" t="str">
        <f>IF(J63,"kbd",IF(K63,"kbcd",IF(L63,"kb","pct")))</f>
        <v>kbd</v>
      </c>
      <c r="H63" s="19">
        <f>NOT(ISNA(MATCH(C63,python_mapping!$D:$D,0)))*1</f>
        <v>0</v>
      </c>
      <c r="I63" s="14" t="e">
        <f>_xlfn.XLOOKUP(xlsx!C63,python_mapping!D:D,python_mapping!E:E)</f>
        <v>#N/A</v>
      </c>
      <c r="J63" s="16">
        <f>NOT(ISERR(SEARCH(J$6,$D63)))*1</f>
        <v>1</v>
      </c>
      <c r="K63" s="16">
        <f>NOT(ISERR(SEARCH(K$6,$D63)))*1</f>
        <v>0</v>
      </c>
      <c r="L63" s="16">
        <f>NOT(ISERR(SEARCH(L$6,$D63)))*1</f>
        <v>0</v>
      </c>
      <c r="M63" s="16">
        <f>NOT(ISERR(SEARCH(M$6,$D63)))*1</f>
        <v>0</v>
      </c>
      <c r="N63" s="16">
        <f t="shared" si="0"/>
        <v>0</v>
      </c>
      <c r="O63" s="16">
        <f t="shared" si="0"/>
        <v>0</v>
      </c>
      <c r="P63" s="16">
        <f t="shared" si="1"/>
        <v>0</v>
      </c>
      <c r="Q63" s="16">
        <f t="shared" si="1"/>
        <v>0</v>
      </c>
      <c r="R63" s="16">
        <f t="shared" si="2"/>
        <v>0</v>
      </c>
    </row>
    <row r="64" spans="3:18" x14ac:dyDescent="0.25">
      <c r="C64" s="12" t="s">
        <v>312</v>
      </c>
      <c r="D64" s="12" t="s">
        <v>313</v>
      </c>
      <c r="E64" s="13">
        <v>927</v>
      </c>
      <c r="F64" s="13">
        <v>925</v>
      </c>
      <c r="G64" s="18" t="str">
        <f>IF(J64,"kbd",IF(K64,"kbcd",IF(L64,"kb","pct")))</f>
        <v>kbd</v>
      </c>
      <c r="H64" s="19">
        <f>NOT(ISNA(MATCH(C64,python_mapping!$D:$D,0)))*1</f>
        <v>0</v>
      </c>
      <c r="I64" s="14" t="e">
        <f>_xlfn.XLOOKUP(xlsx!C64,python_mapping!D:D,python_mapping!E:E)</f>
        <v>#N/A</v>
      </c>
      <c r="J64" s="16">
        <f>NOT(ISERR(SEARCH(J$6,$D64)))*1</f>
        <v>1</v>
      </c>
      <c r="K64" s="16">
        <f>NOT(ISERR(SEARCH(K$6,$D64)))*1</f>
        <v>0</v>
      </c>
      <c r="L64" s="16">
        <f>NOT(ISERR(SEARCH(L$6,$D64)))*1</f>
        <v>0</v>
      </c>
      <c r="M64" s="16">
        <f>NOT(ISERR(SEARCH(M$6,$D64)))*1</f>
        <v>0</v>
      </c>
      <c r="N64" s="16">
        <f t="shared" si="0"/>
        <v>0</v>
      </c>
      <c r="O64" s="16">
        <f t="shared" si="0"/>
        <v>0</v>
      </c>
      <c r="P64" s="16">
        <f t="shared" si="1"/>
        <v>0</v>
      </c>
      <c r="Q64" s="16">
        <f t="shared" si="1"/>
        <v>0</v>
      </c>
      <c r="R64" s="16">
        <f t="shared" si="2"/>
        <v>0</v>
      </c>
    </row>
    <row r="65" spans="3:18" x14ac:dyDescent="0.25">
      <c r="C65" s="12" t="s">
        <v>314</v>
      </c>
      <c r="D65" s="12" t="s">
        <v>315</v>
      </c>
      <c r="E65" s="13">
        <v>334</v>
      </c>
      <c r="F65" s="13">
        <v>336</v>
      </c>
      <c r="G65" s="18" t="str">
        <f>IF(J65,"kbd",IF(K65,"kbcd",IF(L65,"kb","pct")))</f>
        <v>kbd</v>
      </c>
      <c r="H65" s="19">
        <f>NOT(ISNA(MATCH(C65,python_mapping!$D:$D,0)))*1</f>
        <v>0</v>
      </c>
      <c r="I65" s="14" t="e">
        <f>_xlfn.XLOOKUP(xlsx!C65,python_mapping!D:D,python_mapping!E:E)</f>
        <v>#N/A</v>
      </c>
      <c r="J65" s="16">
        <f>NOT(ISERR(SEARCH(J$6,$D65)))*1</f>
        <v>1</v>
      </c>
      <c r="K65" s="16">
        <f>NOT(ISERR(SEARCH(K$6,$D65)))*1</f>
        <v>0</v>
      </c>
      <c r="L65" s="16">
        <f>NOT(ISERR(SEARCH(L$6,$D65)))*1</f>
        <v>0</v>
      </c>
      <c r="M65" s="16">
        <f>NOT(ISERR(SEARCH(M$6,$D65)))*1</f>
        <v>0</v>
      </c>
      <c r="N65" s="16">
        <f t="shared" si="0"/>
        <v>0</v>
      </c>
      <c r="O65" s="16">
        <f t="shared" si="0"/>
        <v>0</v>
      </c>
      <c r="P65" s="16">
        <f t="shared" si="1"/>
        <v>0</v>
      </c>
      <c r="Q65" s="16">
        <f t="shared" si="1"/>
        <v>0</v>
      </c>
      <c r="R65" s="16">
        <f t="shared" si="2"/>
        <v>0</v>
      </c>
    </row>
    <row r="66" spans="3:18" x14ac:dyDescent="0.25">
      <c r="C66" s="12" t="s">
        <v>316</v>
      </c>
      <c r="D66" s="12" t="s">
        <v>317</v>
      </c>
      <c r="E66" s="13">
        <v>254</v>
      </c>
      <c r="F66" s="13">
        <v>252</v>
      </c>
      <c r="G66" s="18" t="str">
        <f>IF(J66,"kbd",IF(K66,"kbcd",IF(L66,"kb","pct")))</f>
        <v>kbd</v>
      </c>
      <c r="H66" s="19">
        <f>NOT(ISNA(MATCH(C66,python_mapping!$D:$D,0)))*1</f>
        <v>0</v>
      </c>
      <c r="I66" s="14" t="e">
        <f>_xlfn.XLOOKUP(xlsx!C66,python_mapping!D:D,python_mapping!E:E)</f>
        <v>#N/A</v>
      </c>
      <c r="J66" s="16">
        <f>NOT(ISERR(SEARCH(J$6,$D66)))*1</f>
        <v>1</v>
      </c>
      <c r="K66" s="16">
        <f>NOT(ISERR(SEARCH(K$6,$D66)))*1</f>
        <v>0</v>
      </c>
      <c r="L66" s="16">
        <f>NOT(ISERR(SEARCH(L$6,$D66)))*1</f>
        <v>0</v>
      </c>
      <c r="M66" s="16">
        <f>NOT(ISERR(SEARCH(M$6,$D66)))*1</f>
        <v>0</v>
      </c>
      <c r="N66" s="16">
        <f t="shared" si="0"/>
        <v>0</v>
      </c>
      <c r="O66" s="16">
        <f t="shared" si="0"/>
        <v>0</v>
      </c>
      <c r="P66" s="16">
        <f t="shared" si="1"/>
        <v>0</v>
      </c>
      <c r="Q66" s="16">
        <f t="shared" si="1"/>
        <v>0</v>
      </c>
      <c r="R66" s="16">
        <f t="shared" si="2"/>
        <v>0</v>
      </c>
    </row>
    <row r="67" spans="3:18" x14ac:dyDescent="0.25">
      <c r="C67" s="12" t="s">
        <v>318</v>
      </c>
      <c r="D67" s="12" t="s">
        <v>319</v>
      </c>
      <c r="E67" s="13">
        <v>157</v>
      </c>
      <c r="F67" s="13">
        <v>157</v>
      </c>
      <c r="G67" s="18" t="str">
        <f>IF(J67,"kbd",IF(K67,"kbcd",IF(L67,"kb","pct")))</f>
        <v>kbd</v>
      </c>
      <c r="H67" s="19">
        <f>NOT(ISNA(MATCH(C67,python_mapping!$D:$D,0)))*1</f>
        <v>0</v>
      </c>
      <c r="I67" s="14" t="e">
        <f>_xlfn.XLOOKUP(xlsx!C67,python_mapping!D:D,python_mapping!E:E)</f>
        <v>#N/A</v>
      </c>
      <c r="J67" s="16">
        <f>NOT(ISERR(SEARCH(J$6,$D67)))*1</f>
        <v>1</v>
      </c>
      <c r="K67" s="16">
        <f>NOT(ISERR(SEARCH(K$6,$D67)))*1</f>
        <v>0</v>
      </c>
      <c r="L67" s="16">
        <f>NOT(ISERR(SEARCH(L$6,$D67)))*1</f>
        <v>0</v>
      </c>
      <c r="M67" s="16">
        <f>NOT(ISERR(SEARCH(M$6,$D67)))*1</f>
        <v>0</v>
      </c>
      <c r="N67" s="16">
        <f t="shared" si="0"/>
        <v>0</v>
      </c>
      <c r="O67" s="16">
        <f t="shared" si="0"/>
        <v>0</v>
      </c>
      <c r="P67" s="16">
        <f t="shared" si="1"/>
        <v>0</v>
      </c>
      <c r="Q67" s="16">
        <f t="shared" si="1"/>
        <v>0</v>
      </c>
      <c r="R67" s="16">
        <f t="shared" si="2"/>
        <v>0</v>
      </c>
    </row>
    <row r="68" spans="3:18" x14ac:dyDescent="0.25">
      <c r="C68" s="12" t="s">
        <v>320</v>
      </c>
      <c r="D68" s="12" t="s">
        <v>321</v>
      </c>
      <c r="E68" s="13">
        <v>34</v>
      </c>
      <c r="F68" s="13">
        <v>34</v>
      </c>
      <c r="G68" s="18" t="str">
        <f>IF(J68,"kbd",IF(K68,"kbcd",IF(L68,"kb","pct")))</f>
        <v>kbd</v>
      </c>
      <c r="H68" s="19">
        <f>NOT(ISNA(MATCH(C68,python_mapping!$D:$D,0)))*1</f>
        <v>0</v>
      </c>
      <c r="I68" s="14" t="e">
        <f>_xlfn.XLOOKUP(xlsx!C68,python_mapping!D:D,python_mapping!E:E)</f>
        <v>#N/A</v>
      </c>
      <c r="J68" s="16">
        <f>NOT(ISERR(SEARCH(J$6,$D68)))*1</f>
        <v>1</v>
      </c>
      <c r="K68" s="16">
        <f>NOT(ISERR(SEARCH(K$6,$D68)))*1</f>
        <v>0</v>
      </c>
      <c r="L68" s="16">
        <f>NOT(ISERR(SEARCH(L$6,$D68)))*1</f>
        <v>0</v>
      </c>
      <c r="M68" s="16">
        <f>NOT(ISERR(SEARCH(M$6,$D68)))*1</f>
        <v>0</v>
      </c>
      <c r="N68" s="16">
        <f t="shared" si="0"/>
        <v>0</v>
      </c>
      <c r="O68" s="16">
        <f t="shared" si="0"/>
        <v>0</v>
      </c>
      <c r="P68" s="16">
        <f t="shared" si="1"/>
        <v>0</v>
      </c>
      <c r="Q68" s="16">
        <f t="shared" si="1"/>
        <v>0</v>
      </c>
      <c r="R68" s="16">
        <f t="shared" si="2"/>
        <v>0</v>
      </c>
    </row>
    <row r="69" spans="3:18" x14ac:dyDescent="0.25">
      <c r="C69" s="12" t="s">
        <v>322</v>
      </c>
      <c r="D69" s="12" t="s">
        <v>323</v>
      </c>
      <c r="E69" s="13">
        <v>147</v>
      </c>
      <c r="F69" s="13">
        <v>145</v>
      </c>
      <c r="G69" s="18" t="str">
        <f>IF(J69,"kbd",IF(K69,"kbcd",IF(L69,"kb","pct")))</f>
        <v>kbd</v>
      </c>
      <c r="H69" s="19">
        <f>NOT(ISNA(MATCH(C69,python_mapping!$D:$D,0)))*1</f>
        <v>0</v>
      </c>
      <c r="I69" s="14" t="e">
        <f>_xlfn.XLOOKUP(xlsx!C69,python_mapping!D:D,python_mapping!E:E)</f>
        <v>#N/A</v>
      </c>
      <c r="J69" s="16">
        <f>NOT(ISERR(SEARCH(J$6,$D69)))*1</f>
        <v>1</v>
      </c>
      <c r="K69" s="16">
        <f>NOT(ISERR(SEARCH(K$6,$D69)))*1</f>
        <v>0</v>
      </c>
      <c r="L69" s="16">
        <f>NOT(ISERR(SEARCH(L$6,$D69)))*1</f>
        <v>0</v>
      </c>
      <c r="M69" s="16">
        <f>NOT(ISERR(SEARCH(M$6,$D69)))*1</f>
        <v>0</v>
      </c>
      <c r="N69" s="16">
        <f t="shared" si="0"/>
        <v>0</v>
      </c>
      <c r="O69" s="16">
        <f t="shared" si="0"/>
        <v>0</v>
      </c>
      <c r="P69" s="16">
        <f t="shared" si="1"/>
        <v>0</v>
      </c>
      <c r="Q69" s="16">
        <f t="shared" si="1"/>
        <v>0</v>
      </c>
      <c r="R69" s="16">
        <f t="shared" si="2"/>
        <v>0</v>
      </c>
    </row>
    <row r="70" spans="3:18" hidden="1" x14ac:dyDescent="0.25">
      <c r="C70" s="12" t="s">
        <v>21</v>
      </c>
      <c r="D70" s="12" t="s">
        <v>324</v>
      </c>
      <c r="E70" s="13">
        <v>9881</v>
      </c>
      <c r="F70" s="13">
        <v>10061</v>
      </c>
      <c r="G70" s="18" t="str">
        <f>IF(J70,"kbd",IF(K70,"kbcd",IF(L70,"kb","pct")))</f>
        <v>kbd</v>
      </c>
      <c r="H70" s="19">
        <f>NOT(ISNA(MATCH(C70,python_mapping!$D:$D,0)))*1</f>
        <v>1</v>
      </c>
      <c r="I70" s="14" t="str">
        <f>_xlfn.XLOOKUP(xlsx!C70,python_mapping!D:D,python_mapping!E:E)</f>
        <v>US Gasoline Production (kbd)</v>
      </c>
      <c r="J70" s="16">
        <f>NOT(ISERR(SEARCH(J$6,$D70)))*1</f>
        <v>1</v>
      </c>
      <c r="K70" s="16">
        <f>NOT(ISERR(SEARCH(K$6,$D70)))*1</f>
        <v>0</v>
      </c>
      <c r="L70" s="16">
        <f>NOT(ISERR(SEARCH(L$6,$D70)))*1</f>
        <v>0</v>
      </c>
      <c r="M70" s="16">
        <f>NOT(ISERR(SEARCH(M$6,$D70)))*1</f>
        <v>0</v>
      </c>
      <c r="N70" s="16">
        <f t="shared" si="0"/>
        <v>0</v>
      </c>
      <c r="O70" s="16">
        <f t="shared" si="0"/>
        <v>0</v>
      </c>
      <c r="P70" s="16">
        <f t="shared" si="1"/>
        <v>0</v>
      </c>
      <c r="Q70" s="16">
        <f t="shared" si="1"/>
        <v>0</v>
      </c>
      <c r="R70" s="16">
        <f t="shared" si="2"/>
        <v>0</v>
      </c>
    </row>
    <row r="71" spans="3:18" x14ac:dyDescent="0.25">
      <c r="C71" s="12" t="s">
        <v>325</v>
      </c>
      <c r="D71" s="12" t="s">
        <v>326</v>
      </c>
      <c r="E71" s="13">
        <v>10016</v>
      </c>
      <c r="F71" s="13">
        <v>9752</v>
      </c>
      <c r="G71" s="18" t="str">
        <f>IF(J71,"kbd",IF(K71,"kbcd",IF(L71,"kb","pct")))</f>
        <v>kbd</v>
      </c>
      <c r="H71" s="19">
        <f>NOT(ISNA(MATCH(C71,python_mapping!$D:$D,0)))*1</f>
        <v>0</v>
      </c>
      <c r="I71" s="14" t="e">
        <f>_xlfn.XLOOKUP(xlsx!C71,python_mapping!D:D,python_mapping!E:E)</f>
        <v>#N/A</v>
      </c>
      <c r="J71" s="16">
        <f>NOT(ISERR(SEARCH(J$6,$D71)))*1</f>
        <v>1</v>
      </c>
      <c r="K71" s="16">
        <f>NOT(ISERR(SEARCH(K$6,$D71)))*1</f>
        <v>0</v>
      </c>
      <c r="L71" s="16">
        <f>NOT(ISERR(SEARCH(L$6,$D71)))*1</f>
        <v>0</v>
      </c>
      <c r="M71" s="16">
        <f>NOT(ISERR(SEARCH(M$6,$D71)))*1</f>
        <v>0</v>
      </c>
      <c r="N71" s="16">
        <f t="shared" si="0"/>
        <v>0</v>
      </c>
      <c r="O71" s="16">
        <f t="shared" si="0"/>
        <v>0</v>
      </c>
      <c r="P71" s="16">
        <f t="shared" si="1"/>
        <v>0</v>
      </c>
      <c r="Q71" s="16">
        <f t="shared" si="1"/>
        <v>0</v>
      </c>
      <c r="R71" s="16">
        <f t="shared" si="2"/>
        <v>0</v>
      </c>
    </row>
    <row r="72" spans="3:18" hidden="1" x14ac:dyDescent="0.25">
      <c r="C72" s="12" t="s">
        <v>22</v>
      </c>
      <c r="D72" s="12" t="s">
        <v>327</v>
      </c>
      <c r="E72" s="13">
        <v>3308</v>
      </c>
      <c r="F72" s="13">
        <v>3300</v>
      </c>
      <c r="G72" s="18" t="str">
        <f>IF(J72,"kbd",IF(K72,"kbcd",IF(L72,"kb","pct")))</f>
        <v>kbd</v>
      </c>
      <c r="H72" s="19">
        <f>NOT(ISNA(MATCH(C72,python_mapping!$D:$D,0)))*1</f>
        <v>1</v>
      </c>
      <c r="I72" s="14" t="str">
        <f>_xlfn.XLOOKUP(xlsx!C72,python_mapping!D:D,python_mapping!E:E)</f>
        <v>P1 Gasoline Production (kbd)</v>
      </c>
      <c r="J72" s="16">
        <f>NOT(ISERR(SEARCH(J$6,$D72)))*1</f>
        <v>1</v>
      </c>
      <c r="K72" s="16">
        <f>NOT(ISERR(SEARCH(K$6,$D72)))*1</f>
        <v>0</v>
      </c>
      <c r="L72" s="16">
        <f>NOT(ISERR(SEARCH(L$6,$D72)))*1</f>
        <v>0</v>
      </c>
      <c r="M72" s="16">
        <f>NOT(ISERR(SEARCH(M$6,$D72)))*1</f>
        <v>0</v>
      </c>
      <c r="N72" s="16">
        <f t="shared" ref="N72:O135" si="3">NOT(ISERR(SEARCH(N$6,$D72)))*1</f>
        <v>0</v>
      </c>
      <c r="O72" s="16">
        <f t="shared" si="3"/>
        <v>0</v>
      </c>
      <c r="P72" s="16">
        <f t="shared" ref="P72:Q135" si="4">IF(O72=1,0,NOT(ISERR(SEARCH(P$6,$D72)))*1)</f>
        <v>0</v>
      </c>
      <c r="Q72" s="16">
        <f t="shared" si="4"/>
        <v>0</v>
      </c>
      <c r="R72" s="16">
        <f t="shared" ref="R72:R135" si="5">OR(NOT(ISERR(SEARCH("PADD 1A",$D72))),NOT(ISERR(SEARCH("PADD 1B",$D72))),NOT(ISERR(SEARCH("PADD 1C",$D72))))*1</f>
        <v>0</v>
      </c>
    </row>
    <row r="73" spans="3:18" hidden="1" x14ac:dyDescent="0.25">
      <c r="C73" s="12" t="s">
        <v>23</v>
      </c>
      <c r="D73" s="12" t="s">
        <v>328</v>
      </c>
      <c r="E73" s="13">
        <v>2598</v>
      </c>
      <c r="F73" s="13">
        <v>2575</v>
      </c>
      <c r="G73" s="18" t="str">
        <f>IF(J73,"kbd",IF(K73,"kbcd",IF(L73,"kb","pct")))</f>
        <v>kbd</v>
      </c>
      <c r="H73" s="19">
        <f>NOT(ISNA(MATCH(C73,python_mapping!$D:$D,0)))*1</f>
        <v>1</v>
      </c>
      <c r="I73" s="14" t="str">
        <f>_xlfn.XLOOKUP(xlsx!C73,python_mapping!D:D,python_mapping!E:E)</f>
        <v>P2 Gasoline Production (kbd)</v>
      </c>
      <c r="J73" s="16">
        <f>NOT(ISERR(SEARCH(J$6,$D73)))*1</f>
        <v>1</v>
      </c>
      <c r="K73" s="16">
        <f>NOT(ISERR(SEARCH(K$6,$D73)))*1</f>
        <v>0</v>
      </c>
      <c r="L73" s="16">
        <f>NOT(ISERR(SEARCH(L$6,$D73)))*1</f>
        <v>0</v>
      </c>
      <c r="M73" s="16">
        <f>NOT(ISERR(SEARCH(M$6,$D73)))*1</f>
        <v>0</v>
      </c>
      <c r="N73" s="16">
        <f t="shared" si="3"/>
        <v>0</v>
      </c>
      <c r="O73" s="16">
        <f t="shared" si="3"/>
        <v>0</v>
      </c>
      <c r="P73" s="16">
        <f t="shared" si="4"/>
        <v>0</v>
      </c>
      <c r="Q73" s="16">
        <f t="shared" si="4"/>
        <v>0</v>
      </c>
      <c r="R73" s="16">
        <f t="shared" si="5"/>
        <v>0</v>
      </c>
    </row>
    <row r="74" spans="3:18" hidden="1" x14ac:dyDescent="0.25">
      <c r="C74" s="12" t="s">
        <v>24</v>
      </c>
      <c r="D74" s="12" t="s">
        <v>329</v>
      </c>
      <c r="E74" s="13">
        <v>2248</v>
      </c>
      <c r="F74" s="13">
        <v>2081</v>
      </c>
      <c r="G74" s="18" t="str">
        <f>IF(J74,"kbd",IF(K74,"kbcd",IF(L74,"kb","pct")))</f>
        <v>kbd</v>
      </c>
      <c r="H74" s="19">
        <f>NOT(ISNA(MATCH(C74,python_mapping!$D:$D,0)))*1</f>
        <v>1</v>
      </c>
      <c r="I74" s="14" t="str">
        <f>_xlfn.XLOOKUP(xlsx!C74,python_mapping!D:D,python_mapping!E:E)</f>
        <v>P3 Gasoline Production (kbd)</v>
      </c>
      <c r="J74" s="16">
        <f>NOT(ISERR(SEARCH(J$6,$D74)))*1</f>
        <v>1</v>
      </c>
      <c r="K74" s="16">
        <f>NOT(ISERR(SEARCH(K$6,$D74)))*1</f>
        <v>0</v>
      </c>
      <c r="L74" s="16">
        <f>NOT(ISERR(SEARCH(L$6,$D74)))*1</f>
        <v>0</v>
      </c>
      <c r="M74" s="16">
        <f>NOT(ISERR(SEARCH(M$6,$D74)))*1</f>
        <v>0</v>
      </c>
      <c r="N74" s="16">
        <f t="shared" si="3"/>
        <v>0</v>
      </c>
      <c r="O74" s="16">
        <f t="shared" si="3"/>
        <v>0</v>
      </c>
      <c r="P74" s="16">
        <f t="shared" si="4"/>
        <v>0</v>
      </c>
      <c r="Q74" s="16">
        <f t="shared" si="4"/>
        <v>0</v>
      </c>
      <c r="R74" s="16">
        <f t="shared" si="5"/>
        <v>0</v>
      </c>
    </row>
    <row r="75" spans="3:18" hidden="1" x14ac:dyDescent="0.25">
      <c r="C75" s="12" t="s">
        <v>25</v>
      </c>
      <c r="D75" s="12" t="s">
        <v>330</v>
      </c>
      <c r="E75" s="13">
        <v>400</v>
      </c>
      <c r="F75" s="13">
        <v>392</v>
      </c>
      <c r="G75" s="18" t="str">
        <f>IF(J75,"kbd",IF(K75,"kbcd",IF(L75,"kb","pct")))</f>
        <v>kbd</v>
      </c>
      <c r="H75" s="19">
        <f>NOT(ISNA(MATCH(C75,python_mapping!$D:$D,0)))*1</f>
        <v>1</v>
      </c>
      <c r="I75" s="14" t="str">
        <f>_xlfn.XLOOKUP(xlsx!C75,python_mapping!D:D,python_mapping!E:E)</f>
        <v>P4 Gasoline Production (kbd)</v>
      </c>
      <c r="J75" s="16">
        <f>NOT(ISERR(SEARCH(J$6,$D75)))*1</f>
        <v>1</v>
      </c>
      <c r="K75" s="16">
        <f>NOT(ISERR(SEARCH(K$6,$D75)))*1</f>
        <v>0</v>
      </c>
      <c r="L75" s="16">
        <f>NOT(ISERR(SEARCH(L$6,$D75)))*1</f>
        <v>0</v>
      </c>
      <c r="M75" s="16">
        <f>NOT(ISERR(SEARCH(M$6,$D75)))*1</f>
        <v>0</v>
      </c>
      <c r="N75" s="16">
        <f t="shared" si="3"/>
        <v>0</v>
      </c>
      <c r="O75" s="16">
        <f t="shared" si="3"/>
        <v>0</v>
      </c>
      <c r="P75" s="16">
        <f t="shared" si="4"/>
        <v>0</v>
      </c>
      <c r="Q75" s="16">
        <f t="shared" si="4"/>
        <v>0</v>
      </c>
      <c r="R75" s="16">
        <f t="shared" si="5"/>
        <v>0</v>
      </c>
    </row>
    <row r="76" spans="3:18" hidden="1" x14ac:dyDescent="0.25">
      <c r="C76" s="12" t="s">
        <v>26</v>
      </c>
      <c r="D76" s="12" t="s">
        <v>331</v>
      </c>
      <c r="E76" s="13">
        <v>1462</v>
      </c>
      <c r="F76" s="13">
        <v>1403</v>
      </c>
      <c r="G76" s="18" t="str">
        <f>IF(J76,"kbd",IF(K76,"kbcd",IF(L76,"kb","pct")))</f>
        <v>kbd</v>
      </c>
      <c r="H76" s="19">
        <f>NOT(ISNA(MATCH(C76,python_mapping!$D:$D,0)))*1</f>
        <v>1</v>
      </c>
      <c r="I76" s="14" t="str">
        <f>_xlfn.XLOOKUP(xlsx!C76,python_mapping!D:D,python_mapping!E:E)</f>
        <v>P5 Gasoline Production (kbd)</v>
      </c>
      <c r="J76" s="16">
        <f>NOT(ISERR(SEARCH(J$6,$D76)))*1</f>
        <v>1</v>
      </c>
      <c r="K76" s="16">
        <f>NOT(ISERR(SEARCH(K$6,$D76)))*1</f>
        <v>0</v>
      </c>
      <c r="L76" s="16">
        <f>NOT(ISERR(SEARCH(L$6,$D76)))*1</f>
        <v>0</v>
      </c>
      <c r="M76" s="16">
        <f>NOT(ISERR(SEARCH(M$6,$D76)))*1</f>
        <v>0</v>
      </c>
      <c r="N76" s="16">
        <f t="shared" si="3"/>
        <v>0</v>
      </c>
      <c r="O76" s="16">
        <f t="shared" si="3"/>
        <v>0</v>
      </c>
      <c r="P76" s="16">
        <f t="shared" si="4"/>
        <v>0</v>
      </c>
      <c r="Q76" s="16">
        <f t="shared" si="4"/>
        <v>0</v>
      </c>
      <c r="R76" s="16">
        <f t="shared" si="5"/>
        <v>0</v>
      </c>
    </row>
    <row r="77" spans="3:18" x14ac:dyDescent="0.25">
      <c r="C77" s="12" t="s">
        <v>332</v>
      </c>
      <c r="D77" s="12" t="s">
        <v>333</v>
      </c>
      <c r="E77" s="13">
        <v>-135</v>
      </c>
      <c r="F77" s="13">
        <v>309</v>
      </c>
      <c r="G77" s="18" t="str">
        <f>IF(J77,"kbd",IF(K77,"kbcd",IF(L77,"kb","pct")))</f>
        <v>kbd</v>
      </c>
      <c r="H77" s="19">
        <f>NOT(ISNA(MATCH(C77,python_mapping!$D:$D,0)))*1</f>
        <v>0</v>
      </c>
      <c r="I77" s="14" t="e">
        <f>_xlfn.XLOOKUP(xlsx!C77,python_mapping!D:D,python_mapping!E:E)</f>
        <v>#N/A</v>
      </c>
      <c r="J77" s="16">
        <f>NOT(ISERR(SEARCH(J$6,$D77)))*1</f>
        <v>1</v>
      </c>
      <c r="K77" s="16">
        <f>NOT(ISERR(SEARCH(K$6,$D77)))*1</f>
        <v>0</v>
      </c>
      <c r="L77" s="16">
        <f>NOT(ISERR(SEARCH(L$6,$D77)))*1</f>
        <v>0</v>
      </c>
      <c r="M77" s="16">
        <f>NOT(ISERR(SEARCH(M$6,$D77)))*1</f>
        <v>0</v>
      </c>
      <c r="N77" s="16">
        <f t="shared" si="3"/>
        <v>0</v>
      </c>
      <c r="O77" s="16">
        <f t="shared" si="3"/>
        <v>0</v>
      </c>
      <c r="P77" s="16">
        <f t="shared" si="4"/>
        <v>0</v>
      </c>
      <c r="Q77" s="16">
        <f t="shared" si="4"/>
        <v>0</v>
      </c>
      <c r="R77" s="16">
        <f t="shared" si="5"/>
        <v>0</v>
      </c>
    </row>
    <row r="78" spans="3:18" x14ac:dyDescent="0.25">
      <c r="C78" s="12" t="s">
        <v>334</v>
      </c>
      <c r="D78" s="12" t="s">
        <v>335</v>
      </c>
      <c r="E78" s="13">
        <v>3173</v>
      </c>
      <c r="F78" s="13">
        <v>3120</v>
      </c>
      <c r="G78" s="18" t="str">
        <f>IF(J78,"kbd",IF(K78,"kbcd",IF(L78,"kb","pct")))</f>
        <v>kbd</v>
      </c>
      <c r="H78" s="19">
        <f>NOT(ISNA(MATCH(C78,python_mapping!$D:$D,0)))*1</f>
        <v>0</v>
      </c>
      <c r="I78" s="14" t="e">
        <f>_xlfn.XLOOKUP(xlsx!C78,python_mapping!D:D,python_mapping!E:E)</f>
        <v>#N/A</v>
      </c>
      <c r="J78" s="16">
        <f>NOT(ISERR(SEARCH(J$6,$D78)))*1</f>
        <v>1</v>
      </c>
      <c r="K78" s="16">
        <f>NOT(ISERR(SEARCH(K$6,$D78)))*1</f>
        <v>0</v>
      </c>
      <c r="L78" s="16">
        <f>NOT(ISERR(SEARCH(L$6,$D78)))*1</f>
        <v>0</v>
      </c>
      <c r="M78" s="16">
        <f>NOT(ISERR(SEARCH(M$6,$D78)))*1</f>
        <v>0</v>
      </c>
      <c r="N78" s="16">
        <f t="shared" si="3"/>
        <v>0</v>
      </c>
      <c r="O78" s="16">
        <f t="shared" si="3"/>
        <v>0</v>
      </c>
      <c r="P78" s="16">
        <f t="shared" si="4"/>
        <v>0</v>
      </c>
      <c r="Q78" s="16">
        <f t="shared" si="4"/>
        <v>0</v>
      </c>
      <c r="R78" s="16">
        <f t="shared" si="5"/>
        <v>0</v>
      </c>
    </row>
    <row r="79" spans="3:18" x14ac:dyDescent="0.25">
      <c r="C79" s="12" t="s">
        <v>336</v>
      </c>
      <c r="D79" s="12" t="s">
        <v>337</v>
      </c>
      <c r="E79" s="13">
        <v>1220</v>
      </c>
      <c r="F79" s="13">
        <v>1223</v>
      </c>
      <c r="G79" s="18" t="str">
        <f>IF(J79,"kbd",IF(K79,"kbcd",IF(L79,"kb","pct")))</f>
        <v>kbd</v>
      </c>
      <c r="H79" s="19">
        <f>NOT(ISNA(MATCH(C79,python_mapping!$D:$D,0)))*1</f>
        <v>0</v>
      </c>
      <c r="I79" s="14" t="e">
        <f>_xlfn.XLOOKUP(xlsx!C79,python_mapping!D:D,python_mapping!E:E)</f>
        <v>#N/A</v>
      </c>
      <c r="J79" s="16">
        <f>NOT(ISERR(SEARCH(J$6,$D79)))*1</f>
        <v>1</v>
      </c>
      <c r="K79" s="16">
        <f>NOT(ISERR(SEARCH(K$6,$D79)))*1</f>
        <v>0</v>
      </c>
      <c r="L79" s="16">
        <f>NOT(ISERR(SEARCH(L$6,$D79)))*1</f>
        <v>0</v>
      </c>
      <c r="M79" s="16">
        <f>NOT(ISERR(SEARCH(M$6,$D79)))*1</f>
        <v>0</v>
      </c>
      <c r="N79" s="16">
        <f t="shared" si="3"/>
        <v>0</v>
      </c>
      <c r="O79" s="16">
        <f t="shared" si="3"/>
        <v>0</v>
      </c>
      <c r="P79" s="16">
        <f t="shared" si="4"/>
        <v>0</v>
      </c>
      <c r="Q79" s="16">
        <f t="shared" si="4"/>
        <v>0</v>
      </c>
      <c r="R79" s="16">
        <f t="shared" si="5"/>
        <v>0</v>
      </c>
    </row>
    <row r="80" spans="3:18" x14ac:dyDescent="0.25">
      <c r="C80" s="12" t="s">
        <v>338</v>
      </c>
      <c r="D80" s="12" t="s">
        <v>339</v>
      </c>
      <c r="E80" s="13">
        <v>363</v>
      </c>
      <c r="F80" s="13">
        <v>342</v>
      </c>
      <c r="G80" s="18" t="str">
        <f>IF(J80,"kbd",IF(K80,"kbcd",IF(L80,"kb","pct")))</f>
        <v>kbd</v>
      </c>
      <c r="H80" s="19">
        <f>NOT(ISNA(MATCH(C80,python_mapping!$D:$D,0)))*1</f>
        <v>0</v>
      </c>
      <c r="I80" s="14" t="e">
        <f>_xlfn.XLOOKUP(xlsx!C80,python_mapping!D:D,python_mapping!E:E)</f>
        <v>#N/A</v>
      </c>
      <c r="J80" s="16">
        <f>NOT(ISERR(SEARCH(J$6,$D80)))*1</f>
        <v>1</v>
      </c>
      <c r="K80" s="16">
        <f>NOT(ISERR(SEARCH(K$6,$D80)))*1</f>
        <v>0</v>
      </c>
      <c r="L80" s="16">
        <f>NOT(ISERR(SEARCH(L$6,$D80)))*1</f>
        <v>0</v>
      </c>
      <c r="M80" s="16">
        <f>NOT(ISERR(SEARCH(M$6,$D80)))*1</f>
        <v>0</v>
      </c>
      <c r="N80" s="16">
        <f t="shared" si="3"/>
        <v>0</v>
      </c>
      <c r="O80" s="16">
        <f t="shared" si="3"/>
        <v>0</v>
      </c>
      <c r="P80" s="16">
        <f t="shared" si="4"/>
        <v>0</v>
      </c>
      <c r="Q80" s="16">
        <f t="shared" si="4"/>
        <v>0</v>
      </c>
      <c r="R80" s="16">
        <f t="shared" si="5"/>
        <v>0</v>
      </c>
    </row>
    <row r="81" spans="3:18" x14ac:dyDescent="0.25">
      <c r="C81" s="12" t="s">
        <v>340</v>
      </c>
      <c r="D81" s="12" t="s">
        <v>341</v>
      </c>
      <c r="E81" s="13">
        <v>512</v>
      </c>
      <c r="F81" s="13">
        <v>502</v>
      </c>
      <c r="G81" s="18" t="str">
        <f>IF(J81,"kbd",IF(K81,"kbcd",IF(L81,"kb","pct")))</f>
        <v>kbd</v>
      </c>
      <c r="H81" s="19">
        <f>NOT(ISNA(MATCH(C81,python_mapping!$D:$D,0)))*1</f>
        <v>0</v>
      </c>
      <c r="I81" s="14" t="e">
        <f>_xlfn.XLOOKUP(xlsx!C81,python_mapping!D:D,python_mapping!E:E)</f>
        <v>#N/A</v>
      </c>
      <c r="J81" s="16">
        <f>NOT(ISERR(SEARCH(J$6,$D81)))*1</f>
        <v>1</v>
      </c>
      <c r="K81" s="16">
        <f>NOT(ISERR(SEARCH(K$6,$D81)))*1</f>
        <v>0</v>
      </c>
      <c r="L81" s="16">
        <f>NOT(ISERR(SEARCH(L$6,$D81)))*1</f>
        <v>0</v>
      </c>
      <c r="M81" s="16">
        <f>NOT(ISERR(SEARCH(M$6,$D81)))*1</f>
        <v>0</v>
      </c>
      <c r="N81" s="16">
        <f t="shared" si="3"/>
        <v>0</v>
      </c>
      <c r="O81" s="16">
        <f t="shared" si="3"/>
        <v>0</v>
      </c>
      <c r="P81" s="16">
        <f t="shared" si="4"/>
        <v>0</v>
      </c>
      <c r="Q81" s="16">
        <f t="shared" si="4"/>
        <v>0</v>
      </c>
      <c r="R81" s="16">
        <f t="shared" si="5"/>
        <v>0</v>
      </c>
    </row>
    <row r="82" spans="3:18" x14ac:dyDescent="0.25">
      <c r="C82" s="12" t="s">
        <v>342</v>
      </c>
      <c r="D82" s="12" t="s">
        <v>343</v>
      </c>
      <c r="E82" s="13">
        <v>62</v>
      </c>
      <c r="F82" s="13">
        <v>55</v>
      </c>
      <c r="G82" s="18" t="str">
        <f>IF(J82,"kbd",IF(K82,"kbcd",IF(L82,"kb","pct")))</f>
        <v>kbd</v>
      </c>
      <c r="H82" s="19">
        <f>NOT(ISNA(MATCH(C82,python_mapping!$D:$D,0)))*1</f>
        <v>0</v>
      </c>
      <c r="I82" s="14" t="e">
        <f>_xlfn.XLOOKUP(xlsx!C82,python_mapping!D:D,python_mapping!E:E)</f>
        <v>#N/A</v>
      </c>
      <c r="J82" s="16">
        <f>NOT(ISERR(SEARCH(J$6,$D82)))*1</f>
        <v>1</v>
      </c>
      <c r="K82" s="16">
        <f>NOT(ISERR(SEARCH(K$6,$D82)))*1</f>
        <v>0</v>
      </c>
      <c r="L82" s="16">
        <f>NOT(ISERR(SEARCH(L$6,$D82)))*1</f>
        <v>0</v>
      </c>
      <c r="M82" s="16">
        <f>NOT(ISERR(SEARCH(M$6,$D82)))*1</f>
        <v>0</v>
      </c>
      <c r="N82" s="16">
        <f t="shared" si="3"/>
        <v>0</v>
      </c>
      <c r="O82" s="16">
        <f t="shared" si="3"/>
        <v>0</v>
      </c>
      <c r="P82" s="16">
        <f t="shared" si="4"/>
        <v>0</v>
      </c>
      <c r="Q82" s="16">
        <f t="shared" si="4"/>
        <v>0</v>
      </c>
      <c r="R82" s="16">
        <f t="shared" si="5"/>
        <v>0</v>
      </c>
    </row>
    <row r="83" spans="3:18" x14ac:dyDescent="0.25">
      <c r="C83" s="12" t="s">
        <v>344</v>
      </c>
      <c r="D83" s="12" t="s">
        <v>345</v>
      </c>
      <c r="E83" s="13">
        <v>1016</v>
      </c>
      <c r="F83" s="13">
        <v>998</v>
      </c>
      <c r="G83" s="18" t="str">
        <f>IF(J83,"kbd",IF(K83,"kbcd",IF(L83,"kb","pct")))</f>
        <v>kbd</v>
      </c>
      <c r="H83" s="19">
        <f>NOT(ISNA(MATCH(C83,python_mapping!$D:$D,0)))*1</f>
        <v>0</v>
      </c>
      <c r="I83" s="14" t="e">
        <f>_xlfn.XLOOKUP(xlsx!C83,python_mapping!D:D,python_mapping!E:E)</f>
        <v>#N/A</v>
      </c>
      <c r="J83" s="16">
        <f>NOT(ISERR(SEARCH(J$6,$D83)))*1</f>
        <v>1</v>
      </c>
      <c r="K83" s="16">
        <f>NOT(ISERR(SEARCH(K$6,$D83)))*1</f>
        <v>0</v>
      </c>
      <c r="L83" s="16">
        <f>NOT(ISERR(SEARCH(L$6,$D83)))*1</f>
        <v>0</v>
      </c>
      <c r="M83" s="16">
        <f>NOT(ISERR(SEARCH(M$6,$D83)))*1</f>
        <v>0</v>
      </c>
      <c r="N83" s="16">
        <f t="shared" si="3"/>
        <v>0</v>
      </c>
      <c r="O83" s="16">
        <f t="shared" si="3"/>
        <v>0</v>
      </c>
      <c r="P83" s="16">
        <f t="shared" si="4"/>
        <v>0</v>
      </c>
      <c r="Q83" s="16">
        <f t="shared" si="4"/>
        <v>0</v>
      </c>
      <c r="R83" s="16">
        <f t="shared" si="5"/>
        <v>0</v>
      </c>
    </row>
    <row r="84" spans="3:18" x14ac:dyDescent="0.25">
      <c r="C84" s="12" t="s">
        <v>346</v>
      </c>
      <c r="D84" s="12" t="s">
        <v>347</v>
      </c>
      <c r="E84" s="13">
        <v>3172</v>
      </c>
      <c r="F84" s="13">
        <v>3120</v>
      </c>
      <c r="G84" s="18" t="str">
        <f>IF(J84,"kbd",IF(K84,"kbcd",IF(L84,"kb","pct")))</f>
        <v>kbd</v>
      </c>
      <c r="H84" s="19">
        <f>NOT(ISNA(MATCH(C84,python_mapping!$D:$D,0)))*1</f>
        <v>0</v>
      </c>
      <c r="I84" s="14" t="e">
        <f>_xlfn.XLOOKUP(xlsx!C84,python_mapping!D:D,python_mapping!E:E)</f>
        <v>#N/A</v>
      </c>
      <c r="J84" s="16">
        <f>NOT(ISERR(SEARCH(J$6,$D84)))*1</f>
        <v>1</v>
      </c>
      <c r="K84" s="16">
        <f>NOT(ISERR(SEARCH(K$6,$D84)))*1</f>
        <v>0</v>
      </c>
      <c r="L84" s="16">
        <f>NOT(ISERR(SEARCH(L$6,$D84)))*1</f>
        <v>0</v>
      </c>
      <c r="M84" s="16">
        <f>NOT(ISERR(SEARCH(M$6,$D84)))*1</f>
        <v>0</v>
      </c>
      <c r="N84" s="16">
        <f t="shared" si="3"/>
        <v>0</v>
      </c>
      <c r="O84" s="16">
        <f t="shared" si="3"/>
        <v>0</v>
      </c>
      <c r="P84" s="16">
        <f t="shared" si="4"/>
        <v>0</v>
      </c>
      <c r="Q84" s="16">
        <f t="shared" si="4"/>
        <v>0</v>
      </c>
      <c r="R84" s="16">
        <f t="shared" si="5"/>
        <v>0</v>
      </c>
    </row>
    <row r="85" spans="3:18" x14ac:dyDescent="0.25">
      <c r="C85" s="12" t="s">
        <v>348</v>
      </c>
      <c r="D85" s="12" t="s">
        <v>349</v>
      </c>
      <c r="E85" s="13">
        <v>1220</v>
      </c>
      <c r="F85" s="13">
        <v>1223</v>
      </c>
      <c r="G85" s="18" t="str">
        <f>IF(J85,"kbd",IF(K85,"kbcd",IF(L85,"kb","pct")))</f>
        <v>kbd</v>
      </c>
      <c r="H85" s="19">
        <f>NOT(ISNA(MATCH(C85,python_mapping!$D:$D,0)))*1</f>
        <v>0</v>
      </c>
      <c r="I85" s="14" t="e">
        <f>_xlfn.XLOOKUP(xlsx!C85,python_mapping!D:D,python_mapping!E:E)</f>
        <v>#N/A</v>
      </c>
      <c r="J85" s="16">
        <f>NOT(ISERR(SEARCH(J$6,$D85)))*1</f>
        <v>1</v>
      </c>
      <c r="K85" s="16">
        <f>NOT(ISERR(SEARCH(K$6,$D85)))*1</f>
        <v>0</v>
      </c>
      <c r="L85" s="16">
        <f>NOT(ISERR(SEARCH(L$6,$D85)))*1</f>
        <v>0</v>
      </c>
      <c r="M85" s="16">
        <f>NOT(ISERR(SEARCH(M$6,$D85)))*1</f>
        <v>0</v>
      </c>
      <c r="N85" s="16">
        <f t="shared" si="3"/>
        <v>0</v>
      </c>
      <c r="O85" s="16">
        <f t="shared" si="3"/>
        <v>0</v>
      </c>
      <c r="P85" s="16">
        <f t="shared" si="4"/>
        <v>0</v>
      </c>
      <c r="Q85" s="16">
        <f t="shared" si="4"/>
        <v>0</v>
      </c>
      <c r="R85" s="16">
        <f t="shared" si="5"/>
        <v>0</v>
      </c>
    </row>
    <row r="86" spans="3:18" x14ac:dyDescent="0.25">
      <c r="C86" s="12" t="s">
        <v>350</v>
      </c>
      <c r="D86" s="12" t="s">
        <v>351</v>
      </c>
      <c r="E86" s="13">
        <v>363</v>
      </c>
      <c r="F86" s="13">
        <v>342</v>
      </c>
      <c r="G86" s="18" t="str">
        <f>IF(J86,"kbd",IF(K86,"kbcd",IF(L86,"kb","pct")))</f>
        <v>kbd</v>
      </c>
      <c r="H86" s="19">
        <f>NOT(ISNA(MATCH(C86,python_mapping!$D:$D,0)))*1</f>
        <v>0</v>
      </c>
      <c r="I86" s="14" t="e">
        <f>_xlfn.XLOOKUP(xlsx!C86,python_mapping!D:D,python_mapping!E:E)</f>
        <v>#N/A</v>
      </c>
      <c r="J86" s="16">
        <f>NOT(ISERR(SEARCH(J$6,$D86)))*1</f>
        <v>1</v>
      </c>
      <c r="K86" s="16">
        <f>NOT(ISERR(SEARCH(K$6,$D86)))*1</f>
        <v>0</v>
      </c>
      <c r="L86" s="16">
        <f>NOT(ISERR(SEARCH(L$6,$D86)))*1</f>
        <v>0</v>
      </c>
      <c r="M86" s="16">
        <f>NOT(ISERR(SEARCH(M$6,$D86)))*1</f>
        <v>0</v>
      </c>
      <c r="N86" s="16">
        <f t="shared" si="3"/>
        <v>0</v>
      </c>
      <c r="O86" s="16">
        <f t="shared" si="3"/>
        <v>0</v>
      </c>
      <c r="P86" s="16">
        <f t="shared" si="4"/>
        <v>0</v>
      </c>
      <c r="Q86" s="16">
        <f t="shared" si="4"/>
        <v>0</v>
      </c>
      <c r="R86" s="16">
        <f t="shared" si="5"/>
        <v>0</v>
      </c>
    </row>
    <row r="87" spans="3:18" x14ac:dyDescent="0.25">
      <c r="C87" s="12" t="s">
        <v>352</v>
      </c>
      <c r="D87" s="12" t="s">
        <v>353</v>
      </c>
      <c r="E87" s="13">
        <v>512</v>
      </c>
      <c r="F87" s="13">
        <v>502</v>
      </c>
      <c r="G87" s="18" t="str">
        <f>IF(J87,"kbd",IF(K87,"kbcd",IF(L87,"kb","pct")))</f>
        <v>kbd</v>
      </c>
      <c r="H87" s="19">
        <f>NOT(ISNA(MATCH(C87,python_mapping!$D:$D,0)))*1</f>
        <v>0</v>
      </c>
      <c r="I87" s="14" t="e">
        <f>_xlfn.XLOOKUP(xlsx!C87,python_mapping!D:D,python_mapping!E:E)</f>
        <v>#N/A</v>
      </c>
      <c r="J87" s="16">
        <f>NOT(ISERR(SEARCH(J$6,$D87)))*1</f>
        <v>1</v>
      </c>
      <c r="K87" s="16">
        <f>NOT(ISERR(SEARCH(K$6,$D87)))*1</f>
        <v>0</v>
      </c>
      <c r="L87" s="16">
        <f>NOT(ISERR(SEARCH(L$6,$D87)))*1</f>
        <v>0</v>
      </c>
      <c r="M87" s="16">
        <f>NOT(ISERR(SEARCH(M$6,$D87)))*1</f>
        <v>0</v>
      </c>
      <c r="N87" s="16">
        <f t="shared" si="3"/>
        <v>0</v>
      </c>
      <c r="O87" s="16">
        <f t="shared" si="3"/>
        <v>0</v>
      </c>
      <c r="P87" s="16">
        <f t="shared" si="4"/>
        <v>0</v>
      </c>
      <c r="Q87" s="16">
        <f t="shared" si="4"/>
        <v>0</v>
      </c>
      <c r="R87" s="16">
        <f t="shared" si="5"/>
        <v>0</v>
      </c>
    </row>
    <row r="88" spans="3:18" x14ac:dyDescent="0.25">
      <c r="C88" s="12" t="s">
        <v>354</v>
      </c>
      <c r="D88" s="12" t="s">
        <v>355</v>
      </c>
      <c r="E88" s="13">
        <v>62</v>
      </c>
      <c r="F88" s="13">
        <v>55</v>
      </c>
      <c r="G88" s="18" t="str">
        <f>IF(J88,"kbd",IF(K88,"kbcd",IF(L88,"kb","pct")))</f>
        <v>kbd</v>
      </c>
      <c r="H88" s="19">
        <f>NOT(ISNA(MATCH(C88,python_mapping!$D:$D,0)))*1</f>
        <v>0</v>
      </c>
      <c r="I88" s="14" t="e">
        <f>_xlfn.XLOOKUP(xlsx!C88,python_mapping!D:D,python_mapping!E:E)</f>
        <v>#N/A</v>
      </c>
      <c r="J88" s="16">
        <f>NOT(ISERR(SEARCH(J$6,$D88)))*1</f>
        <v>1</v>
      </c>
      <c r="K88" s="16">
        <f>NOT(ISERR(SEARCH(K$6,$D88)))*1</f>
        <v>0</v>
      </c>
      <c r="L88" s="16">
        <f>NOT(ISERR(SEARCH(L$6,$D88)))*1</f>
        <v>0</v>
      </c>
      <c r="M88" s="16">
        <f>NOT(ISERR(SEARCH(M$6,$D88)))*1</f>
        <v>0</v>
      </c>
      <c r="N88" s="16">
        <f t="shared" si="3"/>
        <v>0</v>
      </c>
      <c r="O88" s="16">
        <f t="shared" si="3"/>
        <v>0</v>
      </c>
      <c r="P88" s="16">
        <f t="shared" si="4"/>
        <v>0</v>
      </c>
      <c r="Q88" s="16">
        <f t="shared" si="4"/>
        <v>0</v>
      </c>
      <c r="R88" s="16">
        <f t="shared" si="5"/>
        <v>0</v>
      </c>
    </row>
    <row r="89" spans="3:18" x14ac:dyDescent="0.25">
      <c r="C89" s="12" t="s">
        <v>356</v>
      </c>
      <c r="D89" s="12" t="s">
        <v>357</v>
      </c>
      <c r="E89" s="13">
        <v>1016</v>
      </c>
      <c r="F89" s="13">
        <v>998</v>
      </c>
      <c r="G89" s="18" t="str">
        <f>IF(J89,"kbd",IF(K89,"kbcd",IF(L89,"kb","pct")))</f>
        <v>kbd</v>
      </c>
      <c r="H89" s="19">
        <f>NOT(ISNA(MATCH(C89,python_mapping!$D:$D,0)))*1</f>
        <v>0</v>
      </c>
      <c r="I89" s="14" t="e">
        <f>_xlfn.XLOOKUP(xlsx!C89,python_mapping!D:D,python_mapping!E:E)</f>
        <v>#N/A</v>
      </c>
      <c r="J89" s="16">
        <f>NOT(ISERR(SEARCH(J$6,$D89)))*1</f>
        <v>1</v>
      </c>
      <c r="K89" s="16">
        <f>NOT(ISERR(SEARCH(K$6,$D89)))*1</f>
        <v>0</v>
      </c>
      <c r="L89" s="16">
        <f>NOT(ISERR(SEARCH(L$6,$D89)))*1</f>
        <v>0</v>
      </c>
      <c r="M89" s="16">
        <f>NOT(ISERR(SEARCH(M$6,$D89)))*1</f>
        <v>0</v>
      </c>
      <c r="N89" s="16">
        <f t="shared" si="3"/>
        <v>0</v>
      </c>
      <c r="O89" s="16">
        <f t="shared" si="3"/>
        <v>0</v>
      </c>
      <c r="P89" s="16">
        <f t="shared" si="4"/>
        <v>0</v>
      </c>
      <c r="Q89" s="16">
        <f t="shared" si="4"/>
        <v>0</v>
      </c>
      <c r="R89" s="16">
        <f t="shared" si="5"/>
        <v>0</v>
      </c>
    </row>
    <row r="90" spans="3:18" x14ac:dyDescent="0.25">
      <c r="C90" s="12" t="s">
        <v>358</v>
      </c>
      <c r="D90" s="12" t="s">
        <v>359</v>
      </c>
      <c r="E90" s="13">
        <v>0</v>
      </c>
      <c r="F90" s="13">
        <v>0</v>
      </c>
      <c r="G90" s="18" t="str">
        <f>IF(J90,"kbd",IF(K90,"kbcd",IF(L90,"kb","pct")))</f>
        <v>kbd</v>
      </c>
      <c r="H90" s="19">
        <f>NOT(ISNA(MATCH(C90,python_mapping!$D:$D,0)))*1</f>
        <v>0</v>
      </c>
      <c r="I90" s="14" t="e">
        <f>_xlfn.XLOOKUP(xlsx!C90,python_mapping!D:D,python_mapping!E:E)</f>
        <v>#N/A</v>
      </c>
      <c r="J90" s="16">
        <f>NOT(ISERR(SEARCH(J$6,$D90)))*1</f>
        <v>1</v>
      </c>
      <c r="K90" s="16">
        <f>NOT(ISERR(SEARCH(K$6,$D90)))*1</f>
        <v>0</v>
      </c>
      <c r="L90" s="16">
        <f>NOT(ISERR(SEARCH(L$6,$D90)))*1</f>
        <v>0</v>
      </c>
      <c r="M90" s="16">
        <f>NOT(ISERR(SEARCH(M$6,$D90)))*1</f>
        <v>0</v>
      </c>
      <c r="N90" s="16">
        <f t="shared" si="3"/>
        <v>0</v>
      </c>
      <c r="O90" s="16">
        <f t="shared" si="3"/>
        <v>0</v>
      </c>
      <c r="P90" s="16">
        <f t="shared" si="4"/>
        <v>0</v>
      </c>
      <c r="Q90" s="16">
        <f t="shared" si="4"/>
        <v>0</v>
      </c>
      <c r="R90" s="16">
        <f t="shared" si="5"/>
        <v>0</v>
      </c>
    </row>
    <row r="91" spans="3:18" x14ac:dyDescent="0.25">
      <c r="C91" s="12" t="s">
        <v>360</v>
      </c>
      <c r="D91" s="12" t="s">
        <v>361</v>
      </c>
      <c r="E91" s="13">
        <v>0</v>
      </c>
      <c r="F91" s="13">
        <v>0</v>
      </c>
      <c r="G91" s="18" t="str">
        <f>IF(J91,"kbd",IF(K91,"kbcd",IF(L91,"kb","pct")))</f>
        <v>kbd</v>
      </c>
      <c r="H91" s="19">
        <f>NOT(ISNA(MATCH(C91,python_mapping!$D:$D,0)))*1</f>
        <v>0</v>
      </c>
      <c r="I91" s="14" t="e">
        <f>_xlfn.XLOOKUP(xlsx!C91,python_mapping!D:D,python_mapping!E:E)</f>
        <v>#N/A</v>
      </c>
      <c r="J91" s="16">
        <f>NOT(ISERR(SEARCH(J$6,$D91)))*1</f>
        <v>1</v>
      </c>
      <c r="K91" s="16">
        <f>NOT(ISERR(SEARCH(K$6,$D91)))*1</f>
        <v>0</v>
      </c>
      <c r="L91" s="16">
        <f>NOT(ISERR(SEARCH(L$6,$D91)))*1</f>
        <v>0</v>
      </c>
      <c r="M91" s="16">
        <f>NOT(ISERR(SEARCH(M$6,$D91)))*1</f>
        <v>0</v>
      </c>
      <c r="N91" s="16">
        <f t="shared" si="3"/>
        <v>0</v>
      </c>
      <c r="O91" s="16">
        <f t="shared" si="3"/>
        <v>0</v>
      </c>
      <c r="P91" s="16">
        <f t="shared" si="4"/>
        <v>0</v>
      </c>
      <c r="Q91" s="16">
        <f t="shared" si="4"/>
        <v>0</v>
      </c>
      <c r="R91" s="16">
        <f t="shared" si="5"/>
        <v>0</v>
      </c>
    </row>
    <row r="92" spans="3:18" x14ac:dyDescent="0.25">
      <c r="C92" s="12" t="s">
        <v>362</v>
      </c>
      <c r="D92" s="12" t="s">
        <v>363</v>
      </c>
      <c r="E92" s="13">
        <v>0</v>
      </c>
      <c r="F92" s="13">
        <v>0</v>
      </c>
      <c r="G92" s="18" t="str">
        <f>IF(J92,"kbd",IF(K92,"kbcd",IF(L92,"kb","pct")))</f>
        <v>kbd</v>
      </c>
      <c r="H92" s="19">
        <f>NOT(ISNA(MATCH(C92,python_mapping!$D:$D,0)))*1</f>
        <v>0</v>
      </c>
      <c r="I92" s="14" t="e">
        <f>_xlfn.XLOOKUP(xlsx!C92,python_mapping!D:D,python_mapping!E:E)</f>
        <v>#N/A</v>
      </c>
      <c r="J92" s="16">
        <f>NOT(ISERR(SEARCH(J$6,$D92)))*1</f>
        <v>1</v>
      </c>
      <c r="K92" s="16">
        <f>NOT(ISERR(SEARCH(K$6,$D92)))*1</f>
        <v>0</v>
      </c>
      <c r="L92" s="16">
        <f>NOT(ISERR(SEARCH(L$6,$D92)))*1</f>
        <v>0</v>
      </c>
      <c r="M92" s="16">
        <f>NOT(ISERR(SEARCH(M$6,$D92)))*1</f>
        <v>0</v>
      </c>
      <c r="N92" s="16">
        <f t="shared" si="3"/>
        <v>0</v>
      </c>
      <c r="O92" s="16">
        <f t="shared" si="3"/>
        <v>0</v>
      </c>
      <c r="P92" s="16">
        <f t="shared" si="4"/>
        <v>0</v>
      </c>
      <c r="Q92" s="16">
        <f t="shared" si="4"/>
        <v>0</v>
      </c>
      <c r="R92" s="16">
        <f t="shared" si="5"/>
        <v>0</v>
      </c>
    </row>
    <row r="93" spans="3:18" x14ac:dyDescent="0.25">
      <c r="C93" s="12" t="s">
        <v>364</v>
      </c>
      <c r="D93" s="12" t="s">
        <v>365</v>
      </c>
      <c r="E93" s="13">
        <v>0</v>
      </c>
      <c r="F93" s="13">
        <v>0</v>
      </c>
      <c r="G93" s="18" t="str">
        <f>IF(J93,"kbd",IF(K93,"kbcd",IF(L93,"kb","pct")))</f>
        <v>kbd</v>
      </c>
      <c r="H93" s="19">
        <f>NOT(ISNA(MATCH(C93,python_mapping!$D:$D,0)))*1</f>
        <v>0</v>
      </c>
      <c r="I93" s="14" t="e">
        <f>_xlfn.XLOOKUP(xlsx!C93,python_mapping!D:D,python_mapping!E:E)</f>
        <v>#N/A</v>
      </c>
      <c r="J93" s="16">
        <f>NOT(ISERR(SEARCH(J$6,$D93)))*1</f>
        <v>1</v>
      </c>
      <c r="K93" s="16">
        <f>NOT(ISERR(SEARCH(K$6,$D93)))*1</f>
        <v>0</v>
      </c>
      <c r="L93" s="16">
        <f>NOT(ISERR(SEARCH(L$6,$D93)))*1</f>
        <v>0</v>
      </c>
      <c r="M93" s="16">
        <f>NOT(ISERR(SEARCH(M$6,$D93)))*1</f>
        <v>0</v>
      </c>
      <c r="N93" s="16">
        <f t="shared" si="3"/>
        <v>0</v>
      </c>
      <c r="O93" s="16">
        <f t="shared" si="3"/>
        <v>0</v>
      </c>
      <c r="P93" s="16">
        <f t="shared" si="4"/>
        <v>0</v>
      </c>
      <c r="Q93" s="16">
        <f t="shared" si="4"/>
        <v>0</v>
      </c>
      <c r="R93" s="16">
        <f t="shared" si="5"/>
        <v>0</v>
      </c>
    </row>
    <row r="94" spans="3:18" x14ac:dyDescent="0.25">
      <c r="C94" s="12" t="s">
        <v>366</v>
      </c>
      <c r="D94" s="12" t="s">
        <v>367</v>
      </c>
      <c r="E94" s="13">
        <v>0</v>
      </c>
      <c r="F94" s="13">
        <v>0</v>
      </c>
      <c r="G94" s="18" t="str">
        <f>IF(J94,"kbd",IF(K94,"kbcd",IF(L94,"kb","pct")))</f>
        <v>kbd</v>
      </c>
      <c r="H94" s="19">
        <f>NOT(ISNA(MATCH(C94,python_mapping!$D:$D,0)))*1</f>
        <v>0</v>
      </c>
      <c r="I94" s="14" t="e">
        <f>_xlfn.XLOOKUP(xlsx!C94,python_mapping!D:D,python_mapping!E:E)</f>
        <v>#N/A</v>
      </c>
      <c r="J94" s="16">
        <f>NOT(ISERR(SEARCH(J$6,$D94)))*1</f>
        <v>1</v>
      </c>
      <c r="K94" s="16">
        <f>NOT(ISERR(SEARCH(K$6,$D94)))*1</f>
        <v>0</v>
      </c>
      <c r="L94" s="16">
        <f>NOT(ISERR(SEARCH(L$6,$D94)))*1</f>
        <v>0</v>
      </c>
      <c r="M94" s="16">
        <f>NOT(ISERR(SEARCH(M$6,$D94)))*1</f>
        <v>0</v>
      </c>
      <c r="N94" s="16">
        <f t="shared" si="3"/>
        <v>0</v>
      </c>
      <c r="O94" s="16">
        <f t="shared" si="3"/>
        <v>0</v>
      </c>
      <c r="P94" s="16">
        <f t="shared" si="4"/>
        <v>0</v>
      </c>
      <c r="Q94" s="16">
        <f t="shared" si="4"/>
        <v>0</v>
      </c>
      <c r="R94" s="16">
        <f t="shared" si="5"/>
        <v>0</v>
      </c>
    </row>
    <row r="95" spans="3:18" x14ac:dyDescent="0.25">
      <c r="C95" s="12" t="s">
        <v>368</v>
      </c>
      <c r="D95" s="12" t="s">
        <v>369</v>
      </c>
      <c r="E95" s="13">
        <v>0</v>
      </c>
      <c r="F95" s="13">
        <v>0</v>
      </c>
      <c r="G95" s="18" t="str">
        <f>IF(J95,"kbd",IF(K95,"kbcd",IF(L95,"kb","pct")))</f>
        <v>kbd</v>
      </c>
      <c r="H95" s="19">
        <f>NOT(ISNA(MATCH(C95,python_mapping!$D:$D,0)))*1</f>
        <v>0</v>
      </c>
      <c r="I95" s="14" t="e">
        <f>_xlfn.XLOOKUP(xlsx!C95,python_mapping!D:D,python_mapping!E:E)</f>
        <v>#N/A</v>
      </c>
      <c r="J95" s="16">
        <f>NOT(ISERR(SEARCH(J$6,$D95)))*1</f>
        <v>1</v>
      </c>
      <c r="K95" s="16">
        <f>NOT(ISERR(SEARCH(K$6,$D95)))*1</f>
        <v>0</v>
      </c>
      <c r="L95" s="16">
        <f>NOT(ISERR(SEARCH(L$6,$D95)))*1</f>
        <v>0</v>
      </c>
      <c r="M95" s="16">
        <f>NOT(ISERR(SEARCH(M$6,$D95)))*1</f>
        <v>0</v>
      </c>
      <c r="N95" s="16">
        <f t="shared" si="3"/>
        <v>0</v>
      </c>
      <c r="O95" s="16">
        <f t="shared" si="3"/>
        <v>0</v>
      </c>
      <c r="P95" s="16">
        <f t="shared" si="4"/>
        <v>0</v>
      </c>
      <c r="Q95" s="16">
        <f t="shared" si="4"/>
        <v>0</v>
      </c>
      <c r="R95" s="16">
        <f t="shared" si="5"/>
        <v>0</v>
      </c>
    </row>
    <row r="96" spans="3:18" x14ac:dyDescent="0.25">
      <c r="C96" s="12" t="s">
        <v>370</v>
      </c>
      <c r="D96" s="12" t="s">
        <v>371</v>
      </c>
      <c r="E96" s="13">
        <v>6843</v>
      </c>
      <c r="F96" s="13">
        <v>6632</v>
      </c>
      <c r="G96" s="18" t="str">
        <f>IF(J96,"kbd",IF(K96,"kbcd",IF(L96,"kb","pct")))</f>
        <v>kbd</v>
      </c>
      <c r="H96" s="19">
        <f>NOT(ISNA(MATCH(C96,python_mapping!$D:$D,0)))*1</f>
        <v>0</v>
      </c>
      <c r="I96" s="14" t="e">
        <f>_xlfn.XLOOKUP(xlsx!C96,python_mapping!D:D,python_mapping!E:E)</f>
        <v>#N/A</v>
      </c>
      <c r="J96" s="16">
        <f>NOT(ISERR(SEARCH(J$6,$D96)))*1</f>
        <v>1</v>
      </c>
      <c r="K96" s="16">
        <f>NOT(ISERR(SEARCH(K$6,$D96)))*1</f>
        <v>0</v>
      </c>
      <c r="L96" s="16">
        <f>NOT(ISERR(SEARCH(L$6,$D96)))*1</f>
        <v>0</v>
      </c>
      <c r="M96" s="16">
        <f>NOT(ISERR(SEARCH(M$6,$D96)))*1</f>
        <v>0</v>
      </c>
      <c r="N96" s="16">
        <f t="shared" si="3"/>
        <v>0</v>
      </c>
      <c r="O96" s="16">
        <f t="shared" si="3"/>
        <v>0</v>
      </c>
      <c r="P96" s="16">
        <f t="shared" si="4"/>
        <v>0</v>
      </c>
      <c r="Q96" s="16">
        <f t="shared" si="4"/>
        <v>0</v>
      </c>
      <c r="R96" s="16">
        <f t="shared" si="5"/>
        <v>0</v>
      </c>
    </row>
    <row r="97" spans="3:18" x14ac:dyDescent="0.25">
      <c r="C97" s="12" t="s">
        <v>372</v>
      </c>
      <c r="D97" s="12" t="s">
        <v>373</v>
      </c>
      <c r="E97" s="13">
        <v>2088</v>
      </c>
      <c r="F97" s="13">
        <v>2077</v>
      </c>
      <c r="G97" s="18" t="str">
        <f>IF(J97,"kbd",IF(K97,"kbcd",IF(L97,"kb","pct")))</f>
        <v>kbd</v>
      </c>
      <c r="H97" s="19">
        <f>NOT(ISNA(MATCH(C97,python_mapping!$D:$D,0)))*1</f>
        <v>0</v>
      </c>
      <c r="I97" s="14" t="e">
        <f>_xlfn.XLOOKUP(xlsx!C97,python_mapping!D:D,python_mapping!E:E)</f>
        <v>#N/A</v>
      </c>
      <c r="J97" s="16">
        <f>NOT(ISERR(SEARCH(J$6,$D97)))*1</f>
        <v>1</v>
      </c>
      <c r="K97" s="16">
        <f>NOT(ISERR(SEARCH(K$6,$D97)))*1</f>
        <v>0</v>
      </c>
      <c r="L97" s="16">
        <f>NOT(ISERR(SEARCH(L$6,$D97)))*1</f>
        <v>0</v>
      </c>
      <c r="M97" s="16">
        <f>NOT(ISERR(SEARCH(M$6,$D97)))*1</f>
        <v>0</v>
      </c>
      <c r="N97" s="16">
        <f t="shared" si="3"/>
        <v>0</v>
      </c>
      <c r="O97" s="16">
        <f t="shared" si="3"/>
        <v>0</v>
      </c>
      <c r="P97" s="16">
        <f t="shared" si="4"/>
        <v>0</v>
      </c>
      <c r="Q97" s="16">
        <f t="shared" si="4"/>
        <v>0</v>
      </c>
      <c r="R97" s="16">
        <f t="shared" si="5"/>
        <v>0</v>
      </c>
    </row>
    <row r="98" spans="3:18" x14ac:dyDescent="0.25">
      <c r="C98" s="12" t="s">
        <v>374</v>
      </c>
      <c r="D98" s="12" t="s">
        <v>375</v>
      </c>
      <c r="E98" s="13">
        <v>2235</v>
      </c>
      <c r="F98" s="13">
        <v>2234</v>
      </c>
      <c r="G98" s="18" t="str">
        <f>IF(J98,"kbd",IF(K98,"kbcd",IF(L98,"kb","pct")))</f>
        <v>kbd</v>
      </c>
      <c r="H98" s="19">
        <f>NOT(ISNA(MATCH(C98,python_mapping!$D:$D,0)))*1</f>
        <v>0</v>
      </c>
      <c r="I98" s="14" t="e">
        <f>_xlfn.XLOOKUP(xlsx!C98,python_mapping!D:D,python_mapping!E:E)</f>
        <v>#N/A</v>
      </c>
      <c r="J98" s="16">
        <f>NOT(ISERR(SEARCH(J$6,$D98)))*1</f>
        <v>1</v>
      </c>
      <c r="K98" s="16">
        <f>NOT(ISERR(SEARCH(K$6,$D98)))*1</f>
        <v>0</v>
      </c>
      <c r="L98" s="16">
        <f>NOT(ISERR(SEARCH(L$6,$D98)))*1</f>
        <v>0</v>
      </c>
      <c r="M98" s="16">
        <f>NOT(ISERR(SEARCH(M$6,$D98)))*1</f>
        <v>0</v>
      </c>
      <c r="N98" s="16">
        <f t="shared" si="3"/>
        <v>0</v>
      </c>
      <c r="O98" s="16">
        <f t="shared" si="3"/>
        <v>0</v>
      </c>
      <c r="P98" s="16">
        <f t="shared" si="4"/>
        <v>0</v>
      </c>
      <c r="Q98" s="16">
        <f t="shared" si="4"/>
        <v>0</v>
      </c>
      <c r="R98" s="16">
        <f t="shared" si="5"/>
        <v>0</v>
      </c>
    </row>
    <row r="99" spans="3:18" x14ac:dyDescent="0.25">
      <c r="C99" s="12" t="s">
        <v>376</v>
      </c>
      <c r="D99" s="12" t="s">
        <v>377</v>
      </c>
      <c r="E99" s="13">
        <v>1736</v>
      </c>
      <c r="F99" s="13">
        <v>1579</v>
      </c>
      <c r="G99" s="18" t="str">
        <f>IF(J99,"kbd",IF(K99,"kbcd",IF(L99,"kb","pct")))</f>
        <v>kbd</v>
      </c>
      <c r="H99" s="19">
        <f>NOT(ISNA(MATCH(C99,python_mapping!$D:$D,0)))*1</f>
        <v>0</v>
      </c>
      <c r="I99" s="14" t="e">
        <f>_xlfn.XLOOKUP(xlsx!C99,python_mapping!D:D,python_mapping!E:E)</f>
        <v>#N/A</v>
      </c>
      <c r="J99" s="16">
        <f>NOT(ISERR(SEARCH(J$6,$D99)))*1</f>
        <v>1</v>
      </c>
      <c r="K99" s="16">
        <f>NOT(ISERR(SEARCH(K$6,$D99)))*1</f>
        <v>0</v>
      </c>
      <c r="L99" s="16">
        <f>NOT(ISERR(SEARCH(L$6,$D99)))*1</f>
        <v>0</v>
      </c>
      <c r="M99" s="16">
        <f>NOT(ISERR(SEARCH(M$6,$D99)))*1</f>
        <v>0</v>
      </c>
      <c r="N99" s="16">
        <f t="shared" si="3"/>
        <v>0</v>
      </c>
      <c r="O99" s="16">
        <f t="shared" si="3"/>
        <v>0</v>
      </c>
      <c r="P99" s="16">
        <f t="shared" si="4"/>
        <v>0</v>
      </c>
      <c r="Q99" s="16">
        <f t="shared" si="4"/>
        <v>0</v>
      </c>
      <c r="R99" s="16">
        <f t="shared" si="5"/>
        <v>0</v>
      </c>
    </row>
    <row r="100" spans="3:18" x14ac:dyDescent="0.25">
      <c r="C100" s="12" t="s">
        <v>378</v>
      </c>
      <c r="D100" s="12" t="s">
        <v>379</v>
      </c>
      <c r="E100" s="13">
        <v>339</v>
      </c>
      <c r="F100" s="13">
        <v>337</v>
      </c>
      <c r="G100" s="18" t="str">
        <f>IF(J100,"kbd",IF(K100,"kbcd",IF(L100,"kb","pct")))</f>
        <v>kbd</v>
      </c>
      <c r="H100" s="19">
        <f>NOT(ISNA(MATCH(C100,python_mapping!$D:$D,0)))*1</f>
        <v>0</v>
      </c>
      <c r="I100" s="14" t="e">
        <f>_xlfn.XLOOKUP(xlsx!C100,python_mapping!D:D,python_mapping!E:E)</f>
        <v>#N/A</v>
      </c>
      <c r="J100" s="16">
        <f>NOT(ISERR(SEARCH(J$6,$D100)))*1</f>
        <v>1</v>
      </c>
      <c r="K100" s="16">
        <f>NOT(ISERR(SEARCH(K$6,$D100)))*1</f>
        <v>0</v>
      </c>
      <c r="L100" s="16">
        <f>NOT(ISERR(SEARCH(L$6,$D100)))*1</f>
        <v>0</v>
      </c>
      <c r="M100" s="16">
        <f>NOT(ISERR(SEARCH(M$6,$D100)))*1</f>
        <v>0</v>
      </c>
      <c r="N100" s="16">
        <f t="shared" si="3"/>
        <v>0</v>
      </c>
      <c r="O100" s="16">
        <f t="shared" si="3"/>
        <v>0</v>
      </c>
      <c r="P100" s="16">
        <f t="shared" si="4"/>
        <v>0</v>
      </c>
      <c r="Q100" s="16">
        <f t="shared" si="4"/>
        <v>0</v>
      </c>
      <c r="R100" s="16">
        <f t="shared" si="5"/>
        <v>0</v>
      </c>
    </row>
    <row r="101" spans="3:18" x14ac:dyDescent="0.25">
      <c r="C101" s="12" t="s">
        <v>380</v>
      </c>
      <c r="D101" s="12" t="s">
        <v>381</v>
      </c>
      <c r="E101" s="13">
        <v>446</v>
      </c>
      <c r="F101" s="13">
        <v>405</v>
      </c>
      <c r="G101" s="18" t="str">
        <f>IF(J101,"kbd",IF(K101,"kbcd",IF(L101,"kb","pct")))</f>
        <v>kbd</v>
      </c>
      <c r="H101" s="19">
        <f>NOT(ISNA(MATCH(C101,python_mapping!$D:$D,0)))*1</f>
        <v>0</v>
      </c>
      <c r="I101" s="14" t="e">
        <f>_xlfn.XLOOKUP(xlsx!C101,python_mapping!D:D,python_mapping!E:E)</f>
        <v>#N/A</v>
      </c>
      <c r="J101" s="16">
        <f>NOT(ISERR(SEARCH(J$6,$D101)))*1</f>
        <v>1</v>
      </c>
      <c r="K101" s="16">
        <f>NOT(ISERR(SEARCH(K$6,$D101)))*1</f>
        <v>0</v>
      </c>
      <c r="L101" s="16">
        <f>NOT(ISERR(SEARCH(L$6,$D101)))*1</f>
        <v>0</v>
      </c>
      <c r="M101" s="16">
        <f>NOT(ISERR(SEARCH(M$6,$D101)))*1</f>
        <v>0</v>
      </c>
      <c r="N101" s="16">
        <f t="shared" si="3"/>
        <v>0</v>
      </c>
      <c r="O101" s="16">
        <f t="shared" si="3"/>
        <v>0</v>
      </c>
      <c r="P101" s="16">
        <f t="shared" si="4"/>
        <v>0</v>
      </c>
      <c r="Q101" s="16">
        <f t="shared" si="4"/>
        <v>0</v>
      </c>
      <c r="R101" s="16">
        <f t="shared" si="5"/>
        <v>0</v>
      </c>
    </row>
    <row r="102" spans="3:18" x14ac:dyDescent="0.25">
      <c r="C102" s="12" t="s">
        <v>382</v>
      </c>
      <c r="D102" s="12" t="s">
        <v>383</v>
      </c>
      <c r="E102" s="13">
        <v>5969</v>
      </c>
      <c r="F102" s="13">
        <v>5983</v>
      </c>
      <c r="G102" s="18" t="str">
        <f>IF(J102,"kbd",IF(K102,"kbcd",IF(L102,"kb","pct")))</f>
        <v>kbd</v>
      </c>
      <c r="H102" s="19">
        <f>NOT(ISNA(MATCH(C102,python_mapping!$D:$D,0)))*1</f>
        <v>0</v>
      </c>
      <c r="I102" s="14" t="e">
        <f>_xlfn.XLOOKUP(xlsx!C102,python_mapping!D:D,python_mapping!E:E)</f>
        <v>#N/A</v>
      </c>
      <c r="J102" s="16">
        <f>NOT(ISERR(SEARCH(J$6,$D102)))*1</f>
        <v>1</v>
      </c>
      <c r="K102" s="16">
        <f>NOT(ISERR(SEARCH(K$6,$D102)))*1</f>
        <v>0</v>
      </c>
      <c r="L102" s="16">
        <f>NOT(ISERR(SEARCH(L$6,$D102)))*1</f>
        <v>0</v>
      </c>
      <c r="M102" s="16">
        <f>NOT(ISERR(SEARCH(M$6,$D102)))*1</f>
        <v>0</v>
      </c>
      <c r="N102" s="16">
        <f t="shared" si="3"/>
        <v>0</v>
      </c>
      <c r="O102" s="16">
        <f t="shared" si="3"/>
        <v>0</v>
      </c>
      <c r="P102" s="16">
        <f t="shared" si="4"/>
        <v>0</v>
      </c>
      <c r="Q102" s="16">
        <f t="shared" si="4"/>
        <v>0</v>
      </c>
      <c r="R102" s="16">
        <f t="shared" si="5"/>
        <v>0</v>
      </c>
    </row>
    <row r="103" spans="3:18" x14ac:dyDescent="0.25">
      <c r="C103" s="12" t="s">
        <v>384</v>
      </c>
      <c r="D103" s="12" t="s">
        <v>385</v>
      </c>
      <c r="E103" s="13">
        <v>2101</v>
      </c>
      <c r="F103" s="13">
        <v>2107</v>
      </c>
      <c r="G103" s="18" t="str">
        <f>IF(J103,"kbd",IF(K103,"kbcd",IF(L103,"kb","pct")))</f>
        <v>kbd</v>
      </c>
      <c r="H103" s="19">
        <f>NOT(ISNA(MATCH(C103,python_mapping!$D:$D,0)))*1</f>
        <v>0</v>
      </c>
      <c r="I103" s="14" t="e">
        <f>_xlfn.XLOOKUP(xlsx!C103,python_mapping!D:D,python_mapping!E:E)</f>
        <v>#N/A</v>
      </c>
      <c r="J103" s="16">
        <f>NOT(ISERR(SEARCH(J$6,$D103)))*1</f>
        <v>1</v>
      </c>
      <c r="K103" s="16">
        <f>NOT(ISERR(SEARCH(K$6,$D103)))*1</f>
        <v>0</v>
      </c>
      <c r="L103" s="16">
        <f>NOT(ISERR(SEARCH(L$6,$D103)))*1</f>
        <v>0</v>
      </c>
      <c r="M103" s="16">
        <f>NOT(ISERR(SEARCH(M$6,$D103)))*1</f>
        <v>0</v>
      </c>
      <c r="N103" s="16">
        <f t="shared" si="3"/>
        <v>0</v>
      </c>
      <c r="O103" s="16">
        <f t="shared" si="3"/>
        <v>0</v>
      </c>
      <c r="P103" s="16">
        <f t="shared" si="4"/>
        <v>0</v>
      </c>
      <c r="Q103" s="16">
        <f t="shared" si="4"/>
        <v>0</v>
      </c>
      <c r="R103" s="16">
        <f t="shared" si="5"/>
        <v>0</v>
      </c>
    </row>
    <row r="104" spans="3:18" x14ac:dyDescent="0.25">
      <c r="C104" s="12" t="s">
        <v>386</v>
      </c>
      <c r="D104" s="12" t="s">
        <v>387</v>
      </c>
      <c r="E104" s="13">
        <v>2106</v>
      </c>
      <c r="F104" s="13">
        <v>2114</v>
      </c>
      <c r="G104" s="18" t="str">
        <f>IF(J104,"kbd",IF(K104,"kbcd",IF(L104,"kb","pct")))</f>
        <v>kbd</v>
      </c>
      <c r="H104" s="19">
        <f>NOT(ISNA(MATCH(C104,python_mapping!$D:$D,0)))*1</f>
        <v>0</v>
      </c>
      <c r="I104" s="14" t="e">
        <f>_xlfn.XLOOKUP(xlsx!C104,python_mapping!D:D,python_mapping!E:E)</f>
        <v>#N/A</v>
      </c>
      <c r="J104" s="16">
        <f>NOT(ISERR(SEARCH(J$6,$D104)))*1</f>
        <v>1</v>
      </c>
      <c r="K104" s="16">
        <f>NOT(ISERR(SEARCH(K$6,$D104)))*1</f>
        <v>0</v>
      </c>
      <c r="L104" s="16">
        <f>NOT(ISERR(SEARCH(L$6,$D104)))*1</f>
        <v>0</v>
      </c>
      <c r="M104" s="16">
        <f>NOT(ISERR(SEARCH(M$6,$D104)))*1</f>
        <v>0</v>
      </c>
      <c r="N104" s="16">
        <f t="shared" si="3"/>
        <v>0</v>
      </c>
      <c r="O104" s="16">
        <f t="shared" si="3"/>
        <v>0</v>
      </c>
      <c r="P104" s="16">
        <f t="shared" si="4"/>
        <v>0</v>
      </c>
      <c r="Q104" s="16">
        <f t="shared" si="4"/>
        <v>0</v>
      </c>
      <c r="R104" s="16">
        <f t="shared" si="5"/>
        <v>0</v>
      </c>
    </row>
    <row r="105" spans="3:18" x14ac:dyDescent="0.25">
      <c r="C105" s="12" t="s">
        <v>388</v>
      </c>
      <c r="D105" s="12" t="s">
        <v>389</v>
      </c>
      <c r="E105" s="13">
        <v>1041</v>
      </c>
      <c r="F105" s="13">
        <v>1029</v>
      </c>
      <c r="G105" s="18" t="str">
        <f>IF(J105,"kbd",IF(K105,"kbcd",IF(L105,"kb","pct")))</f>
        <v>kbd</v>
      </c>
      <c r="H105" s="19">
        <f>NOT(ISNA(MATCH(C105,python_mapping!$D:$D,0)))*1</f>
        <v>0</v>
      </c>
      <c r="I105" s="14" t="e">
        <f>_xlfn.XLOOKUP(xlsx!C105,python_mapping!D:D,python_mapping!E:E)</f>
        <v>#N/A</v>
      </c>
      <c r="J105" s="16">
        <f>NOT(ISERR(SEARCH(J$6,$D105)))*1</f>
        <v>1</v>
      </c>
      <c r="K105" s="16">
        <f>NOT(ISERR(SEARCH(K$6,$D105)))*1</f>
        <v>0</v>
      </c>
      <c r="L105" s="16">
        <f>NOT(ISERR(SEARCH(L$6,$D105)))*1</f>
        <v>0</v>
      </c>
      <c r="M105" s="16">
        <f>NOT(ISERR(SEARCH(M$6,$D105)))*1</f>
        <v>0</v>
      </c>
      <c r="N105" s="16">
        <f t="shared" si="3"/>
        <v>0</v>
      </c>
      <c r="O105" s="16">
        <f t="shared" si="3"/>
        <v>0</v>
      </c>
      <c r="P105" s="16">
        <f t="shared" si="4"/>
        <v>0</v>
      </c>
      <c r="Q105" s="16">
        <f t="shared" si="4"/>
        <v>0</v>
      </c>
      <c r="R105" s="16">
        <f t="shared" si="5"/>
        <v>0</v>
      </c>
    </row>
    <row r="106" spans="3:18" x14ac:dyDescent="0.25">
      <c r="C106" s="12" t="s">
        <v>390</v>
      </c>
      <c r="D106" s="12" t="s">
        <v>391</v>
      </c>
      <c r="E106" s="13">
        <v>276</v>
      </c>
      <c r="F106" s="13">
        <v>285</v>
      </c>
      <c r="G106" s="18" t="str">
        <f>IF(J106,"kbd",IF(K106,"kbcd",IF(L106,"kb","pct")))</f>
        <v>kbd</v>
      </c>
      <c r="H106" s="19">
        <f>NOT(ISNA(MATCH(C106,python_mapping!$D:$D,0)))*1</f>
        <v>0</v>
      </c>
      <c r="I106" s="14" t="e">
        <f>_xlfn.XLOOKUP(xlsx!C106,python_mapping!D:D,python_mapping!E:E)</f>
        <v>#N/A</v>
      </c>
      <c r="J106" s="16">
        <f>NOT(ISERR(SEARCH(J$6,$D106)))*1</f>
        <v>1</v>
      </c>
      <c r="K106" s="16">
        <f>NOT(ISERR(SEARCH(K$6,$D106)))*1</f>
        <v>0</v>
      </c>
      <c r="L106" s="16">
        <f>NOT(ISERR(SEARCH(L$6,$D106)))*1</f>
        <v>0</v>
      </c>
      <c r="M106" s="16">
        <f>NOT(ISERR(SEARCH(M$6,$D106)))*1</f>
        <v>0</v>
      </c>
      <c r="N106" s="16">
        <f t="shared" si="3"/>
        <v>0</v>
      </c>
      <c r="O106" s="16">
        <f t="shared" si="3"/>
        <v>0</v>
      </c>
      <c r="P106" s="16">
        <f t="shared" si="4"/>
        <v>0</v>
      </c>
      <c r="Q106" s="16">
        <f t="shared" si="4"/>
        <v>0</v>
      </c>
      <c r="R106" s="16">
        <f t="shared" si="5"/>
        <v>0</v>
      </c>
    </row>
    <row r="107" spans="3:18" x14ac:dyDescent="0.25">
      <c r="C107" s="12" t="s">
        <v>392</v>
      </c>
      <c r="D107" s="12" t="s">
        <v>393</v>
      </c>
      <c r="E107" s="13">
        <v>446</v>
      </c>
      <c r="F107" s="13">
        <v>448</v>
      </c>
      <c r="G107" s="18" t="str">
        <f>IF(J107,"kbd",IF(K107,"kbcd",IF(L107,"kb","pct")))</f>
        <v>kbd</v>
      </c>
      <c r="H107" s="19">
        <f>NOT(ISNA(MATCH(C107,python_mapping!$D:$D,0)))*1</f>
        <v>0</v>
      </c>
      <c r="I107" s="14" t="e">
        <f>_xlfn.XLOOKUP(xlsx!C107,python_mapping!D:D,python_mapping!E:E)</f>
        <v>#N/A</v>
      </c>
      <c r="J107" s="16">
        <f>NOT(ISERR(SEARCH(J$6,$D107)))*1</f>
        <v>1</v>
      </c>
      <c r="K107" s="16">
        <f>NOT(ISERR(SEARCH(K$6,$D107)))*1</f>
        <v>0</v>
      </c>
      <c r="L107" s="16">
        <f>NOT(ISERR(SEARCH(L$6,$D107)))*1</f>
        <v>0</v>
      </c>
      <c r="M107" s="16">
        <f>NOT(ISERR(SEARCH(M$6,$D107)))*1</f>
        <v>0</v>
      </c>
      <c r="N107" s="16">
        <f t="shared" si="3"/>
        <v>0</v>
      </c>
      <c r="O107" s="16">
        <f t="shared" si="3"/>
        <v>0</v>
      </c>
      <c r="P107" s="16">
        <f t="shared" si="4"/>
        <v>0</v>
      </c>
      <c r="Q107" s="16">
        <f t="shared" si="4"/>
        <v>0</v>
      </c>
      <c r="R107" s="16">
        <f t="shared" si="5"/>
        <v>0</v>
      </c>
    </row>
    <row r="108" spans="3:18" x14ac:dyDescent="0.25">
      <c r="C108" s="12" t="s">
        <v>394</v>
      </c>
      <c r="D108" s="12" t="s">
        <v>395</v>
      </c>
      <c r="E108" s="13">
        <v>5959</v>
      </c>
      <c r="F108" s="13">
        <v>5973</v>
      </c>
      <c r="G108" s="18" t="str">
        <f>IF(J108,"kbd",IF(K108,"kbcd",IF(L108,"kb","pct")))</f>
        <v>kbd</v>
      </c>
      <c r="H108" s="19">
        <f>NOT(ISNA(MATCH(C108,python_mapping!$D:$D,0)))*1</f>
        <v>0</v>
      </c>
      <c r="I108" s="14" t="e">
        <f>_xlfn.XLOOKUP(xlsx!C108,python_mapping!D:D,python_mapping!E:E)</f>
        <v>#N/A</v>
      </c>
      <c r="J108" s="16">
        <f>NOT(ISERR(SEARCH(J$6,$D108)))*1</f>
        <v>1</v>
      </c>
      <c r="K108" s="16">
        <f>NOT(ISERR(SEARCH(K$6,$D108)))*1</f>
        <v>0</v>
      </c>
      <c r="L108" s="16">
        <f>NOT(ISERR(SEARCH(L$6,$D108)))*1</f>
        <v>0</v>
      </c>
      <c r="M108" s="16">
        <f>NOT(ISERR(SEARCH(M$6,$D108)))*1</f>
        <v>0</v>
      </c>
      <c r="N108" s="16">
        <f t="shared" si="3"/>
        <v>0</v>
      </c>
      <c r="O108" s="16">
        <f t="shared" si="3"/>
        <v>0</v>
      </c>
      <c r="P108" s="16">
        <f t="shared" si="4"/>
        <v>0</v>
      </c>
      <c r="Q108" s="16">
        <f t="shared" si="4"/>
        <v>0</v>
      </c>
      <c r="R108" s="16">
        <f t="shared" si="5"/>
        <v>0</v>
      </c>
    </row>
    <row r="109" spans="3:18" x14ac:dyDescent="0.25">
      <c r="C109" s="12" t="s">
        <v>396</v>
      </c>
      <c r="D109" s="12" t="s">
        <v>397</v>
      </c>
      <c r="E109" s="13">
        <v>2098</v>
      </c>
      <c r="F109" s="13">
        <v>2104</v>
      </c>
      <c r="G109" s="18" t="str">
        <f>IF(J109,"kbd",IF(K109,"kbcd",IF(L109,"kb","pct")))</f>
        <v>kbd</v>
      </c>
      <c r="H109" s="19">
        <f>NOT(ISNA(MATCH(C109,python_mapping!$D:$D,0)))*1</f>
        <v>0</v>
      </c>
      <c r="I109" s="14" t="e">
        <f>_xlfn.XLOOKUP(xlsx!C109,python_mapping!D:D,python_mapping!E:E)</f>
        <v>#N/A</v>
      </c>
      <c r="J109" s="16">
        <f>NOT(ISERR(SEARCH(J$6,$D109)))*1</f>
        <v>1</v>
      </c>
      <c r="K109" s="16">
        <f>NOT(ISERR(SEARCH(K$6,$D109)))*1</f>
        <v>0</v>
      </c>
      <c r="L109" s="16">
        <f>NOT(ISERR(SEARCH(L$6,$D109)))*1</f>
        <v>0</v>
      </c>
      <c r="M109" s="16">
        <f>NOT(ISERR(SEARCH(M$6,$D109)))*1</f>
        <v>0</v>
      </c>
      <c r="N109" s="16">
        <f t="shared" si="3"/>
        <v>0</v>
      </c>
      <c r="O109" s="16">
        <f t="shared" si="3"/>
        <v>0</v>
      </c>
      <c r="P109" s="16">
        <f t="shared" si="4"/>
        <v>0</v>
      </c>
      <c r="Q109" s="16">
        <f t="shared" si="4"/>
        <v>0</v>
      </c>
      <c r="R109" s="16">
        <f t="shared" si="5"/>
        <v>0</v>
      </c>
    </row>
    <row r="110" spans="3:18" x14ac:dyDescent="0.25">
      <c r="C110" s="12" t="s">
        <v>398</v>
      </c>
      <c r="D110" s="12" t="s">
        <v>399</v>
      </c>
      <c r="E110" s="13">
        <v>2100</v>
      </c>
      <c r="F110" s="13">
        <v>2109</v>
      </c>
      <c r="G110" s="18" t="str">
        <f>IF(J110,"kbd",IF(K110,"kbcd",IF(L110,"kb","pct")))</f>
        <v>kbd</v>
      </c>
      <c r="H110" s="19">
        <f>NOT(ISNA(MATCH(C110,python_mapping!$D:$D,0)))*1</f>
        <v>0</v>
      </c>
      <c r="I110" s="14" t="e">
        <f>_xlfn.XLOOKUP(xlsx!C110,python_mapping!D:D,python_mapping!E:E)</f>
        <v>#N/A</v>
      </c>
      <c r="J110" s="16">
        <f>NOT(ISERR(SEARCH(J$6,$D110)))*1</f>
        <v>1</v>
      </c>
      <c r="K110" s="16">
        <f>NOT(ISERR(SEARCH(K$6,$D110)))*1</f>
        <v>0</v>
      </c>
      <c r="L110" s="16">
        <f>NOT(ISERR(SEARCH(L$6,$D110)))*1</f>
        <v>0</v>
      </c>
      <c r="M110" s="16">
        <f>NOT(ISERR(SEARCH(M$6,$D110)))*1</f>
        <v>0</v>
      </c>
      <c r="N110" s="16">
        <f t="shared" si="3"/>
        <v>0</v>
      </c>
      <c r="O110" s="16">
        <f t="shared" si="3"/>
        <v>0</v>
      </c>
      <c r="P110" s="16">
        <f t="shared" si="4"/>
        <v>0</v>
      </c>
      <c r="Q110" s="16">
        <f t="shared" si="4"/>
        <v>0</v>
      </c>
      <c r="R110" s="16">
        <f t="shared" si="5"/>
        <v>0</v>
      </c>
    </row>
    <row r="111" spans="3:18" x14ac:dyDescent="0.25">
      <c r="C111" s="12" t="s">
        <v>400</v>
      </c>
      <c r="D111" s="12" t="s">
        <v>401</v>
      </c>
      <c r="E111" s="13">
        <v>1040</v>
      </c>
      <c r="F111" s="13">
        <v>1028</v>
      </c>
      <c r="G111" s="18" t="str">
        <f>IF(J111,"kbd",IF(K111,"kbcd",IF(L111,"kb","pct")))</f>
        <v>kbd</v>
      </c>
      <c r="H111" s="19">
        <f>NOT(ISNA(MATCH(C111,python_mapping!$D:$D,0)))*1</f>
        <v>0</v>
      </c>
      <c r="I111" s="14" t="e">
        <f>_xlfn.XLOOKUP(xlsx!C111,python_mapping!D:D,python_mapping!E:E)</f>
        <v>#N/A</v>
      </c>
      <c r="J111" s="16">
        <f>NOT(ISERR(SEARCH(J$6,$D111)))*1</f>
        <v>1</v>
      </c>
      <c r="K111" s="16">
        <f>NOT(ISERR(SEARCH(K$6,$D111)))*1</f>
        <v>0</v>
      </c>
      <c r="L111" s="16">
        <f>NOT(ISERR(SEARCH(L$6,$D111)))*1</f>
        <v>0</v>
      </c>
      <c r="M111" s="16">
        <f>NOT(ISERR(SEARCH(M$6,$D111)))*1</f>
        <v>0</v>
      </c>
      <c r="N111" s="16">
        <f t="shared" si="3"/>
        <v>0</v>
      </c>
      <c r="O111" s="16">
        <f t="shared" si="3"/>
        <v>0</v>
      </c>
      <c r="P111" s="16">
        <f t="shared" si="4"/>
        <v>0</v>
      </c>
      <c r="Q111" s="16">
        <f t="shared" si="4"/>
        <v>0</v>
      </c>
      <c r="R111" s="16">
        <f t="shared" si="5"/>
        <v>0</v>
      </c>
    </row>
    <row r="112" spans="3:18" x14ac:dyDescent="0.25">
      <c r="C112" s="12" t="s">
        <v>402</v>
      </c>
      <c r="D112" s="12" t="s">
        <v>403</v>
      </c>
      <c r="E112" s="13">
        <v>276</v>
      </c>
      <c r="F112" s="13">
        <v>285</v>
      </c>
      <c r="G112" s="18" t="str">
        <f>IF(J112,"kbd",IF(K112,"kbcd",IF(L112,"kb","pct")))</f>
        <v>kbd</v>
      </c>
      <c r="H112" s="19">
        <f>NOT(ISNA(MATCH(C112,python_mapping!$D:$D,0)))*1</f>
        <v>0</v>
      </c>
      <c r="I112" s="14" t="e">
        <f>_xlfn.XLOOKUP(xlsx!C112,python_mapping!D:D,python_mapping!E:E)</f>
        <v>#N/A</v>
      </c>
      <c r="J112" s="16">
        <f>NOT(ISERR(SEARCH(J$6,$D112)))*1</f>
        <v>1</v>
      </c>
      <c r="K112" s="16">
        <f>NOT(ISERR(SEARCH(K$6,$D112)))*1</f>
        <v>0</v>
      </c>
      <c r="L112" s="16">
        <f>NOT(ISERR(SEARCH(L$6,$D112)))*1</f>
        <v>0</v>
      </c>
      <c r="M112" s="16">
        <f>NOT(ISERR(SEARCH(M$6,$D112)))*1</f>
        <v>0</v>
      </c>
      <c r="N112" s="16">
        <f t="shared" si="3"/>
        <v>0</v>
      </c>
      <c r="O112" s="16">
        <f t="shared" si="3"/>
        <v>0</v>
      </c>
      <c r="P112" s="16">
        <f t="shared" si="4"/>
        <v>0</v>
      </c>
      <c r="Q112" s="16">
        <f t="shared" si="4"/>
        <v>0</v>
      </c>
      <c r="R112" s="16">
        <f t="shared" si="5"/>
        <v>0</v>
      </c>
    </row>
    <row r="113" spans="3:18" x14ac:dyDescent="0.25">
      <c r="C113" s="12" t="s">
        <v>404</v>
      </c>
      <c r="D113" s="12" t="s">
        <v>405</v>
      </c>
      <c r="E113" s="13">
        <v>445</v>
      </c>
      <c r="F113" s="13">
        <v>447</v>
      </c>
      <c r="G113" s="18" t="str">
        <f>IF(J113,"kbd",IF(K113,"kbcd",IF(L113,"kb","pct")))</f>
        <v>kbd</v>
      </c>
      <c r="H113" s="19">
        <f>NOT(ISNA(MATCH(C113,python_mapping!$D:$D,0)))*1</f>
        <v>0</v>
      </c>
      <c r="I113" s="14" t="e">
        <f>_xlfn.XLOOKUP(xlsx!C113,python_mapping!D:D,python_mapping!E:E)</f>
        <v>#N/A</v>
      </c>
      <c r="J113" s="16">
        <f>NOT(ISERR(SEARCH(J$6,$D113)))*1</f>
        <v>1</v>
      </c>
      <c r="K113" s="16">
        <f>NOT(ISERR(SEARCH(K$6,$D113)))*1</f>
        <v>0</v>
      </c>
      <c r="L113" s="16">
        <f>NOT(ISERR(SEARCH(L$6,$D113)))*1</f>
        <v>0</v>
      </c>
      <c r="M113" s="16">
        <f>NOT(ISERR(SEARCH(M$6,$D113)))*1</f>
        <v>0</v>
      </c>
      <c r="N113" s="16">
        <f t="shared" si="3"/>
        <v>0</v>
      </c>
      <c r="O113" s="16">
        <f t="shared" si="3"/>
        <v>0</v>
      </c>
      <c r="P113" s="16">
        <f t="shared" si="4"/>
        <v>0</v>
      </c>
      <c r="Q113" s="16">
        <f t="shared" si="4"/>
        <v>0</v>
      </c>
      <c r="R113" s="16">
        <f t="shared" si="5"/>
        <v>0</v>
      </c>
    </row>
    <row r="114" spans="3:18" x14ac:dyDescent="0.25">
      <c r="C114" s="12" t="s">
        <v>406</v>
      </c>
      <c r="D114" s="12" t="s">
        <v>407</v>
      </c>
      <c r="E114" s="13">
        <v>10</v>
      </c>
      <c r="F114" s="13">
        <v>10</v>
      </c>
      <c r="G114" s="18" t="str">
        <f>IF(J114,"kbd",IF(K114,"kbcd",IF(L114,"kb","pct")))</f>
        <v>kbd</v>
      </c>
      <c r="H114" s="19">
        <f>NOT(ISNA(MATCH(C114,python_mapping!$D:$D,0)))*1</f>
        <v>0</v>
      </c>
      <c r="I114" s="14" t="e">
        <f>_xlfn.XLOOKUP(xlsx!C114,python_mapping!D:D,python_mapping!E:E)</f>
        <v>#N/A</v>
      </c>
      <c r="J114" s="16">
        <f>NOT(ISERR(SEARCH(J$6,$D114)))*1</f>
        <v>1</v>
      </c>
      <c r="K114" s="16">
        <f>NOT(ISERR(SEARCH(K$6,$D114)))*1</f>
        <v>0</v>
      </c>
      <c r="L114" s="16">
        <f>NOT(ISERR(SEARCH(L$6,$D114)))*1</f>
        <v>0</v>
      </c>
      <c r="M114" s="16">
        <f>NOT(ISERR(SEARCH(M$6,$D114)))*1</f>
        <v>0</v>
      </c>
      <c r="N114" s="16">
        <f t="shared" si="3"/>
        <v>0</v>
      </c>
      <c r="O114" s="16">
        <f t="shared" si="3"/>
        <v>0</v>
      </c>
      <c r="P114" s="16">
        <f t="shared" si="4"/>
        <v>0</v>
      </c>
      <c r="Q114" s="16">
        <f t="shared" si="4"/>
        <v>0</v>
      </c>
      <c r="R114" s="16">
        <f t="shared" si="5"/>
        <v>0</v>
      </c>
    </row>
    <row r="115" spans="3:18" x14ac:dyDescent="0.25">
      <c r="C115" s="12" t="s">
        <v>408</v>
      </c>
      <c r="D115" s="12" t="s">
        <v>409</v>
      </c>
      <c r="E115" s="13">
        <v>3</v>
      </c>
      <c r="F115" s="13">
        <v>3</v>
      </c>
      <c r="G115" s="18" t="str">
        <f>IF(J115,"kbd",IF(K115,"kbcd",IF(L115,"kb","pct")))</f>
        <v>kbd</v>
      </c>
      <c r="H115" s="19">
        <f>NOT(ISNA(MATCH(C115,python_mapping!$D:$D,0)))*1</f>
        <v>0</v>
      </c>
      <c r="I115" s="14" t="e">
        <f>_xlfn.XLOOKUP(xlsx!C115,python_mapping!D:D,python_mapping!E:E)</f>
        <v>#N/A</v>
      </c>
      <c r="J115" s="16">
        <f>NOT(ISERR(SEARCH(J$6,$D115)))*1</f>
        <v>1</v>
      </c>
      <c r="K115" s="16">
        <f>NOT(ISERR(SEARCH(K$6,$D115)))*1</f>
        <v>0</v>
      </c>
      <c r="L115" s="16">
        <f>NOT(ISERR(SEARCH(L$6,$D115)))*1</f>
        <v>0</v>
      </c>
      <c r="M115" s="16">
        <f>NOT(ISERR(SEARCH(M$6,$D115)))*1</f>
        <v>0</v>
      </c>
      <c r="N115" s="16">
        <f t="shared" si="3"/>
        <v>0</v>
      </c>
      <c r="O115" s="16">
        <f t="shared" si="3"/>
        <v>0</v>
      </c>
      <c r="P115" s="16">
        <f t="shared" si="4"/>
        <v>0</v>
      </c>
      <c r="Q115" s="16">
        <f t="shared" si="4"/>
        <v>0</v>
      </c>
      <c r="R115" s="16">
        <f t="shared" si="5"/>
        <v>0</v>
      </c>
    </row>
    <row r="116" spans="3:18" x14ac:dyDescent="0.25">
      <c r="C116" s="12" t="s">
        <v>410</v>
      </c>
      <c r="D116" s="12" t="s">
        <v>411</v>
      </c>
      <c r="E116" s="13">
        <v>6</v>
      </c>
      <c r="F116" s="13">
        <v>5</v>
      </c>
      <c r="G116" s="18" t="str">
        <f>IF(J116,"kbd",IF(K116,"kbcd",IF(L116,"kb","pct")))</f>
        <v>kbd</v>
      </c>
      <c r="H116" s="19">
        <f>NOT(ISNA(MATCH(C116,python_mapping!$D:$D,0)))*1</f>
        <v>0</v>
      </c>
      <c r="I116" s="14" t="e">
        <f>_xlfn.XLOOKUP(xlsx!C116,python_mapping!D:D,python_mapping!E:E)</f>
        <v>#N/A</v>
      </c>
      <c r="J116" s="16">
        <f>NOT(ISERR(SEARCH(J$6,$D116)))*1</f>
        <v>1</v>
      </c>
      <c r="K116" s="16">
        <f>NOT(ISERR(SEARCH(K$6,$D116)))*1</f>
        <v>0</v>
      </c>
      <c r="L116" s="16">
        <f>NOT(ISERR(SEARCH(L$6,$D116)))*1</f>
        <v>0</v>
      </c>
      <c r="M116" s="16">
        <f>NOT(ISERR(SEARCH(M$6,$D116)))*1</f>
        <v>0</v>
      </c>
      <c r="N116" s="16">
        <f t="shared" si="3"/>
        <v>0</v>
      </c>
      <c r="O116" s="16">
        <f t="shared" si="3"/>
        <v>0</v>
      </c>
      <c r="P116" s="16">
        <f t="shared" si="4"/>
        <v>0</v>
      </c>
      <c r="Q116" s="16">
        <f t="shared" si="4"/>
        <v>0</v>
      </c>
      <c r="R116" s="16">
        <f t="shared" si="5"/>
        <v>0</v>
      </c>
    </row>
    <row r="117" spans="3:18" x14ac:dyDescent="0.25">
      <c r="C117" s="12" t="s">
        <v>412</v>
      </c>
      <c r="D117" s="12" t="s">
        <v>413</v>
      </c>
      <c r="E117" s="13">
        <v>1</v>
      </c>
      <c r="F117" s="13">
        <v>1</v>
      </c>
      <c r="G117" s="18" t="str">
        <f>IF(J117,"kbd",IF(K117,"kbcd",IF(L117,"kb","pct")))</f>
        <v>kbd</v>
      </c>
      <c r="H117" s="19">
        <f>NOT(ISNA(MATCH(C117,python_mapping!$D:$D,0)))*1</f>
        <v>0</v>
      </c>
      <c r="I117" s="14" t="e">
        <f>_xlfn.XLOOKUP(xlsx!C117,python_mapping!D:D,python_mapping!E:E)</f>
        <v>#N/A</v>
      </c>
      <c r="J117" s="16">
        <f>NOT(ISERR(SEARCH(J$6,$D117)))*1</f>
        <v>1</v>
      </c>
      <c r="K117" s="16">
        <f>NOT(ISERR(SEARCH(K$6,$D117)))*1</f>
        <v>0</v>
      </c>
      <c r="L117" s="16">
        <f>NOT(ISERR(SEARCH(L$6,$D117)))*1</f>
        <v>0</v>
      </c>
      <c r="M117" s="16">
        <f>NOT(ISERR(SEARCH(M$6,$D117)))*1</f>
        <v>0</v>
      </c>
      <c r="N117" s="16">
        <f t="shared" si="3"/>
        <v>0</v>
      </c>
      <c r="O117" s="16">
        <f t="shared" si="3"/>
        <v>0</v>
      </c>
      <c r="P117" s="16">
        <f t="shared" si="4"/>
        <v>0</v>
      </c>
      <c r="Q117" s="16">
        <f t="shared" si="4"/>
        <v>0</v>
      </c>
      <c r="R117" s="16">
        <f t="shared" si="5"/>
        <v>0</v>
      </c>
    </row>
    <row r="118" spans="3:18" x14ac:dyDescent="0.25">
      <c r="C118" s="12" t="s">
        <v>414</v>
      </c>
      <c r="D118" s="12" t="s">
        <v>415</v>
      </c>
      <c r="E118" s="13">
        <v>0</v>
      </c>
      <c r="F118" s="13">
        <v>0</v>
      </c>
      <c r="G118" s="18" t="str">
        <f>IF(J118,"kbd",IF(K118,"kbcd",IF(L118,"kb","pct")))</f>
        <v>kbd</v>
      </c>
      <c r="H118" s="19">
        <f>NOT(ISNA(MATCH(C118,python_mapping!$D:$D,0)))*1</f>
        <v>0</v>
      </c>
      <c r="I118" s="14" t="e">
        <f>_xlfn.XLOOKUP(xlsx!C118,python_mapping!D:D,python_mapping!E:E)</f>
        <v>#N/A</v>
      </c>
      <c r="J118" s="16">
        <f>NOT(ISERR(SEARCH(J$6,$D118)))*1</f>
        <v>1</v>
      </c>
      <c r="K118" s="16">
        <f>NOT(ISERR(SEARCH(K$6,$D118)))*1</f>
        <v>0</v>
      </c>
      <c r="L118" s="16">
        <f>NOT(ISERR(SEARCH(L$6,$D118)))*1</f>
        <v>0</v>
      </c>
      <c r="M118" s="16">
        <f>NOT(ISERR(SEARCH(M$6,$D118)))*1</f>
        <v>0</v>
      </c>
      <c r="N118" s="16">
        <f t="shared" si="3"/>
        <v>0</v>
      </c>
      <c r="O118" s="16">
        <f t="shared" si="3"/>
        <v>0</v>
      </c>
      <c r="P118" s="16">
        <f t="shared" si="4"/>
        <v>0</v>
      </c>
      <c r="Q118" s="16">
        <f t="shared" si="4"/>
        <v>0</v>
      </c>
      <c r="R118" s="16">
        <f t="shared" si="5"/>
        <v>0</v>
      </c>
    </row>
    <row r="119" spans="3:18" x14ac:dyDescent="0.25">
      <c r="C119" s="12" t="s">
        <v>416</v>
      </c>
      <c r="D119" s="12" t="s">
        <v>417</v>
      </c>
      <c r="E119" s="13">
        <v>0</v>
      </c>
      <c r="F119" s="13">
        <v>0</v>
      </c>
      <c r="G119" s="18" t="str">
        <f>IF(J119,"kbd",IF(K119,"kbcd",IF(L119,"kb","pct")))</f>
        <v>kbd</v>
      </c>
      <c r="H119" s="19">
        <f>NOT(ISNA(MATCH(C119,python_mapping!$D:$D,0)))*1</f>
        <v>0</v>
      </c>
      <c r="I119" s="14" t="e">
        <f>_xlfn.XLOOKUP(xlsx!C119,python_mapping!D:D,python_mapping!E:E)</f>
        <v>#N/A</v>
      </c>
      <c r="J119" s="16">
        <f>NOT(ISERR(SEARCH(J$6,$D119)))*1</f>
        <v>1</v>
      </c>
      <c r="K119" s="16">
        <f>NOT(ISERR(SEARCH(K$6,$D119)))*1</f>
        <v>0</v>
      </c>
      <c r="L119" s="16">
        <f>NOT(ISERR(SEARCH(L$6,$D119)))*1</f>
        <v>0</v>
      </c>
      <c r="M119" s="16">
        <f>NOT(ISERR(SEARCH(M$6,$D119)))*1</f>
        <v>0</v>
      </c>
      <c r="N119" s="16">
        <f t="shared" si="3"/>
        <v>0</v>
      </c>
      <c r="O119" s="16">
        <f t="shared" si="3"/>
        <v>0</v>
      </c>
      <c r="P119" s="16">
        <f t="shared" si="4"/>
        <v>0</v>
      </c>
      <c r="Q119" s="16">
        <f t="shared" si="4"/>
        <v>0</v>
      </c>
      <c r="R119" s="16">
        <f t="shared" si="5"/>
        <v>0</v>
      </c>
    </row>
    <row r="120" spans="3:18" x14ac:dyDescent="0.25">
      <c r="C120" s="12" t="s">
        <v>418</v>
      </c>
      <c r="D120" s="12" t="s">
        <v>419</v>
      </c>
      <c r="E120" s="13">
        <v>874</v>
      </c>
      <c r="F120" s="13">
        <v>649</v>
      </c>
      <c r="G120" s="18" t="str">
        <f>IF(J120,"kbd",IF(K120,"kbcd",IF(L120,"kb","pct")))</f>
        <v>kbd</v>
      </c>
      <c r="H120" s="19">
        <f>NOT(ISNA(MATCH(C120,python_mapping!$D:$D,0)))*1</f>
        <v>0</v>
      </c>
      <c r="I120" s="14" t="e">
        <f>_xlfn.XLOOKUP(xlsx!C120,python_mapping!D:D,python_mapping!E:E)</f>
        <v>#N/A</v>
      </c>
      <c r="J120" s="16">
        <f>NOT(ISERR(SEARCH(J$6,$D120)))*1</f>
        <v>1</v>
      </c>
      <c r="K120" s="16">
        <f>NOT(ISERR(SEARCH(K$6,$D120)))*1</f>
        <v>0</v>
      </c>
      <c r="L120" s="16">
        <f>NOT(ISERR(SEARCH(L$6,$D120)))*1</f>
        <v>0</v>
      </c>
      <c r="M120" s="16">
        <f>NOT(ISERR(SEARCH(M$6,$D120)))*1</f>
        <v>0</v>
      </c>
      <c r="N120" s="16">
        <f t="shared" si="3"/>
        <v>0</v>
      </c>
      <c r="O120" s="16">
        <f t="shared" si="3"/>
        <v>0</v>
      </c>
      <c r="P120" s="16">
        <f t="shared" si="4"/>
        <v>0</v>
      </c>
      <c r="Q120" s="16">
        <f t="shared" si="4"/>
        <v>0</v>
      </c>
      <c r="R120" s="16">
        <f t="shared" si="5"/>
        <v>0</v>
      </c>
    </row>
    <row r="121" spans="3:18" x14ac:dyDescent="0.25">
      <c r="C121" s="12" t="s">
        <v>420</v>
      </c>
      <c r="D121" s="12" t="s">
        <v>421</v>
      </c>
      <c r="E121" s="13">
        <v>-13</v>
      </c>
      <c r="F121" s="13">
        <v>-30</v>
      </c>
      <c r="G121" s="18" t="str">
        <f>IF(J121,"kbd",IF(K121,"kbcd",IF(L121,"kb","pct")))</f>
        <v>kbd</v>
      </c>
      <c r="H121" s="19">
        <f>NOT(ISNA(MATCH(C121,python_mapping!$D:$D,0)))*1</f>
        <v>0</v>
      </c>
      <c r="I121" s="14" t="e">
        <f>_xlfn.XLOOKUP(xlsx!C121,python_mapping!D:D,python_mapping!E:E)</f>
        <v>#N/A</v>
      </c>
      <c r="J121" s="16">
        <f>NOT(ISERR(SEARCH(J$6,$D121)))*1</f>
        <v>1</v>
      </c>
      <c r="K121" s="16">
        <f>NOT(ISERR(SEARCH(K$6,$D121)))*1</f>
        <v>0</v>
      </c>
      <c r="L121" s="16">
        <f>NOT(ISERR(SEARCH(L$6,$D121)))*1</f>
        <v>0</v>
      </c>
      <c r="M121" s="16">
        <f>NOT(ISERR(SEARCH(M$6,$D121)))*1</f>
        <v>0</v>
      </c>
      <c r="N121" s="16">
        <f t="shared" si="3"/>
        <v>0</v>
      </c>
      <c r="O121" s="16">
        <f t="shared" si="3"/>
        <v>0</v>
      </c>
      <c r="P121" s="16">
        <f t="shared" si="4"/>
        <v>0</v>
      </c>
      <c r="Q121" s="16">
        <f t="shared" si="4"/>
        <v>0</v>
      </c>
      <c r="R121" s="16">
        <f t="shared" si="5"/>
        <v>0</v>
      </c>
    </row>
    <row r="122" spans="3:18" x14ac:dyDescent="0.25">
      <c r="C122" s="12" t="s">
        <v>422</v>
      </c>
      <c r="D122" s="12" t="s">
        <v>423</v>
      </c>
      <c r="E122" s="13">
        <v>129</v>
      </c>
      <c r="F122" s="13">
        <v>120</v>
      </c>
      <c r="G122" s="18" t="str">
        <f>IF(J122,"kbd",IF(K122,"kbcd",IF(L122,"kb","pct")))</f>
        <v>kbd</v>
      </c>
      <c r="H122" s="19">
        <f>NOT(ISNA(MATCH(C122,python_mapping!$D:$D,0)))*1</f>
        <v>0</v>
      </c>
      <c r="I122" s="14" t="e">
        <f>_xlfn.XLOOKUP(xlsx!C122,python_mapping!D:D,python_mapping!E:E)</f>
        <v>#N/A</v>
      </c>
      <c r="J122" s="16">
        <f>NOT(ISERR(SEARCH(J$6,$D122)))*1</f>
        <v>1</v>
      </c>
      <c r="K122" s="16">
        <f>NOT(ISERR(SEARCH(K$6,$D122)))*1</f>
        <v>0</v>
      </c>
      <c r="L122" s="16">
        <f>NOT(ISERR(SEARCH(L$6,$D122)))*1</f>
        <v>0</v>
      </c>
      <c r="M122" s="16">
        <f>NOT(ISERR(SEARCH(M$6,$D122)))*1</f>
        <v>0</v>
      </c>
      <c r="N122" s="16">
        <f t="shared" si="3"/>
        <v>0</v>
      </c>
      <c r="O122" s="16">
        <f t="shared" si="3"/>
        <v>0</v>
      </c>
      <c r="P122" s="16">
        <f t="shared" si="4"/>
        <v>0</v>
      </c>
      <c r="Q122" s="16">
        <f t="shared" si="4"/>
        <v>0</v>
      </c>
      <c r="R122" s="16">
        <f t="shared" si="5"/>
        <v>0</v>
      </c>
    </row>
    <row r="123" spans="3:18" x14ac:dyDescent="0.25">
      <c r="C123" s="12" t="s">
        <v>424</v>
      </c>
      <c r="D123" s="12" t="s">
        <v>425</v>
      </c>
      <c r="E123" s="13">
        <v>695</v>
      </c>
      <c r="F123" s="13">
        <v>550</v>
      </c>
      <c r="G123" s="18" t="str">
        <f>IF(J123,"kbd",IF(K123,"kbcd",IF(L123,"kb","pct")))</f>
        <v>kbd</v>
      </c>
      <c r="H123" s="19">
        <f>NOT(ISNA(MATCH(C123,python_mapping!$D:$D,0)))*1</f>
        <v>0</v>
      </c>
      <c r="I123" s="14" t="e">
        <f>_xlfn.XLOOKUP(xlsx!C123,python_mapping!D:D,python_mapping!E:E)</f>
        <v>#N/A</v>
      </c>
      <c r="J123" s="16">
        <f>NOT(ISERR(SEARCH(J$6,$D123)))*1</f>
        <v>1</v>
      </c>
      <c r="K123" s="16">
        <f>NOT(ISERR(SEARCH(K$6,$D123)))*1</f>
        <v>0</v>
      </c>
      <c r="L123" s="16">
        <f>NOT(ISERR(SEARCH(L$6,$D123)))*1</f>
        <v>0</v>
      </c>
      <c r="M123" s="16">
        <f>NOT(ISERR(SEARCH(M$6,$D123)))*1</f>
        <v>0</v>
      </c>
      <c r="N123" s="16">
        <f t="shared" si="3"/>
        <v>0</v>
      </c>
      <c r="O123" s="16">
        <f t="shared" si="3"/>
        <v>0</v>
      </c>
      <c r="P123" s="16">
        <f t="shared" si="4"/>
        <v>0</v>
      </c>
      <c r="Q123" s="16">
        <f t="shared" si="4"/>
        <v>0</v>
      </c>
      <c r="R123" s="16">
        <f t="shared" si="5"/>
        <v>0</v>
      </c>
    </row>
    <row r="124" spans="3:18" x14ac:dyDescent="0.25">
      <c r="C124" s="12" t="s">
        <v>426</v>
      </c>
      <c r="D124" s="12" t="s">
        <v>427</v>
      </c>
      <c r="E124" s="13">
        <v>63</v>
      </c>
      <c r="F124" s="13">
        <v>52</v>
      </c>
      <c r="G124" s="18" t="str">
        <f>IF(J124,"kbd",IF(K124,"kbcd",IF(L124,"kb","pct")))</f>
        <v>kbd</v>
      </c>
      <c r="H124" s="19">
        <f>NOT(ISNA(MATCH(C124,python_mapping!$D:$D,0)))*1</f>
        <v>0</v>
      </c>
      <c r="I124" s="14" t="e">
        <f>_xlfn.XLOOKUP(xlsx!C124,python_mapping!D:D,python_mapping!E:E)</f>
        <v>#N/A</v>
      </c>
      <c r="J124" s="16">
        <f>NOT(ISERR(SEARCH(J$6,$D124)))*1</f>
        <v>1</v>
      </c>
      <c r="K124" s="16">
        <f>NOT(ISERR(SEARCH(K$6,$D124)))*1</f>
        <v>0</v>
      </c>
      <c r="L124" s="16">
        <f>NOT(ISERR(SEARCH(L$6,$D124)))*1</f>
        <v>0</v>
      </c>
      <c r="M124" s="16">
        <f>NOT(ISERR(SEARCH(M$6,$D124)))*1</f>
        <v>0</v>
      </c>
      <c r="N124" s="16">
        <f t="shared" si="3"/>
        <v>0</v>
      </c>
      <c r="O124" s="16">
        <f t="shared" si="3"/>
        <v>0</v>
      </c>
      <c r="P124" s="16">
        <f t="shared" si="4"/>
        <v>0</v>
      </c>
      <c r="Q124" s="16">
        <f t="shared" si="4"/>
        <v>0</v>
      </c>
      <c r="R124" s="16">
        <f t="shared" si="5"/>
        <v>0</v>
      </c>
    </row>
    <row r="125" spans="3:18" x14ac:dyDescent="0.25">
      <c r="C125" s="12" t="s">
        <v>428</v>
      </c>
      <c r="D125" s="12" t="s">
        <v>429</v>
      </c>
      <c r="E125" s="13">
        <v>1</v>
      </c>
      <c r="F125" s="13">
        <v>-43</v>
      </c>
      <c r="G125" s="18" t="str">
        <f>IF(J125,"kbd",IF(K125,"kbcd",IF(L125,"kb","pct")))</f>
        <v>kbd</v>
      </c>
      <c r="H125" s="19">
        <f>NOT(ISNA(MATCH(C125,python_mapping!$D:$D,0)))*1</f>
        <v>0</v>
      </c>
      <c r="I125" s="14" t="e">
        <f>_xlfn.XLOOKUP(xlsx!C125,python_mapping!D:D,python_mapping!E:E)</f>
        <v>#N/A</v>
      </c>
      <c r="J125" s="16">
        <f>NOT(ISERR(SEARCH(J$6,$D125)))*1</f>
        <v>1</v>
      </c>
      <c r="K125" s="16">
        <f>NOT(ISERR(SEARCH(K$6,$D125)))*1</f>
        <v>0</v>
      </c>
      <c r="L125" s="16">
        <f>NOT(ISERR(SEARCH(L$6,$D125)))*1</f>
        <v>0</v>
      </c>
      <c r="M125" s="16">
        <f>NOT(ISERR(SEARCH(M$6,$D125)))*1</f>
        <v>0</v>
      </c>
      <c r="N125" s="16">
        <f t="shared" si="3"/>
        <v>0</v>
      </c>
      <c r="O125" s="16">
        <f t="shared" si="3"/>
        <v>0</v>
      </c>
      <c r="P125" s="16">
        <f t="shared" si="4"/>
        <v>0</v>
      </c>
      <c r="Q125" s="16">
        <f t="shared" si="4"/>
        <v>0</v>
      </c>
      <c r="R125" s="16">
        <f t="shared" si="5"/>
        <v>0</v>
      </c>
    </row>
    <row r="126" spans="3:18" hidden="1" x14ac:dyDescent="0.25">
      <c r="C126" s="12" t="s">
        <v>27</v>
      </c>
      <c r="D126" s="12" t="s">
        <v>430</v>
      </c>
      <c r="E126" s="13">
        <v>1932</v>
      </c>
      <c r="F126" s="13">
        <v>1892</v>
      </c>
      <c r="G126" s="18" t="str">
        <f>IF(J126,"kbd",IF(K126,"kbcd",IF(L126,"kb","pct")))</f>
        <v>kbd</v>
      </c>
      <c r="H126" s="19">
        <f>NOT(ISNA(MATCH(C126,python_mapping!$D:$D,0)))*1</f>
        <v>1</v>
      </c>
      <c r="I126" s="14" t="str">
        <f>_xlfn.XLOOKUP(xlsx!C126,python_mapping!D:D,python_mapping!E:E)</f>
        <v>US Jet Production (kbd)</v>
      </c>
      <c r="J126" s="16">
        <f>NOT(ISERR(SEARCH(J$6,$D126)))*1</f>
        <v>1</v>
      </c>
      <c r="K126" s="16">
        <f>NOT(ISERR(SEARCH(K$6,$D126)))*1</f>
        <v>0</v>
      </c>
      <c r="L126" s="16">
        <f>NOT(ISERR(SEARCH(L$6,$D126)))*1</f>
        <v>0</v>
      </c>
      <c r="M126" s="16">
        <f>NOT(ISERR(SEARCH(M$6,$D126)))*1</f>
        <v>0</v>
      </c>
      <c r="N126" s="16">
        <f t="shared" si="3"/>
        <v>0</v>
      </c>
      <c r="O126" s="16">
        <f t="shared" si="3"/>
        <v>0</v>
      </c>
      <c r="P126" s="16">
        <f t="shared" si="4"/>
        <v>0</v>
      </c>
      <c r="Q126" s="16">
        <f t="shared" si="4"/>
        <v>0</v>
      </c>
      <c r="R126" s="16">
        <f t="shared" si="5"/>
        <v>0</v>
      </c>
    </row>
    <row r="127" spans="3:18" hidden="1" x14ac:dyDescent="0.25">
      <c r="C127" s="12" t="s">
        <v>28</v>
      </c>
      <c r="D127" s="12" t="s">
        <v>431</v>
      </c>
      <c r="E127" s="13">
        <v>105</v>
      </c>
      <c r="F127" s="13">
        <v>106</v>
      </c>
      <c r="G127" s="18" t="str">
        <f>IF(J127,"kbd",IF(K127,"kbcd",IF(L127,"kb","pct")))</f>
        <v>kbd</v>
      </c>
      <c r="H127" s="19">
        <f>NOT(ISNA(MATCH(C127,python_mapping!$D:$D,0)))*1</f>
        <v>1</v>
      </c>
      <c r="I127" s="14" t="str">
        <f>_xlfn.XLOOKUP(xlsx!C127,python_mapping!D:D,python_mapping!E:E)</f>
        <v>P1 JetProduction (kbd)</v>
      </c>
      <c r="J127" s="16">
        <f>NOT(ISERR(SEARCH(J$6,$D127)))*1</f>
        <v>1</v>
      </c>
      <c r="K127" s="16">
        <f>NOT(ISERR(SEARCH(K$6,$D127)))*1</f>
        <v>0</v>
      </c>
      <c r="L127" s="16">
        <f>NOT(ISERR(SEARCH(L$6,$D127)))*1</f>
        <v>0</v>
      </c>
      <c r="M127" s="16">
        <f>NOT(ISERR(SEARCH(M$6,$D127)))*1</f>
        <v>0</v>
      </c>
      <c r="N127" s="16">
        <f t="shared" si="3"/>
        <v>0</v>
      </c>
      <c r="O127" s="16">
        <f t="shared" si="3"/>
        <v>0</v>
      </c>
      <c r="P127" s="16">
        <f t="shared" si="4"/>
        <v>0</v>
      </c>
      <c r="Q127" s="16">
        <f t="shared" si="4"/>
        <v>0</v>
      </c>
      <c r="R127" s="16">
        <f t="shared" si="5"/>
        <v>0</v>
      </c>
    </row>
    <row r="128" spans="3:18" hidden="1" x14ac:dyDescent="0.25">
      <c r="C128" s="12" t="s">
        <v>29</v>
      </c>
      <c r="D128" s="12" t="s">
        <v>432</v>
      </c>
      <c r="E128" s="13">
        <v>308</v>
      </c>
      <c r="F128" s="13">
        <v>323</v>
      </c>
      <c r="G128" s="18" t="str">
        <f>IF(J128,"kbd",IF(K128,"kbcd",IF(L128,"kb","pct")))</f>
        <v>kbd</v>
      </c>
      <c r="H128" s="19">
        <f>NOT(ISNA(MATCH(C128,python_mapping!$D:$D,0)))*1</f>
        <v>1</v>
      </c>
      <c r="I128" s="14" t="str">
        <f>_xlfn.XLOOKUP(xlsx!C128,python_mapping!D:D,python_mapping!E:E)</f>
        <v>P2 Jet Production (kbd)</v>
      </c>
      <c r="J128" s="16">
        <f>NOT(ISERR(SEARCH(J$6,$D128)))*1</f>
        <v>1</v>
      </c>
      <c r="K128" s="16">
        <f>NOT(ISERR(SEARCH(K$6,$D128)))*1</f>
        <v>0</v>
      </c>
      <c r="L128" s="16">
        <f>NOT(ISERR(SEARCH(L$6,$D128)))*1</f>
        <v>0</v>
      </c>
      <c r="M128" s="16">
        <f>NOT(ISERR(SEARCH(M$6,$D128)))*1</f>
        <v>0</v>
      </c>
      <c r="N128" s="16">
        <f t="shared" si="3"/>
        <v>0</v>
      </c>
      <c r="O128" s="16">
        <f t="shared" si="3"/>
        <v>0</v>
      </c>
      <c r="P128" s="16">
        <f t="shared" si="4"/>
        <v>0</v>
      </c>
      <c r="Q128" s="16">
        <f t="shared" si="4"/>
        <v>0</v>
      </c>
      <c r="R128" s="16">
        <f t="shared" si="5"/>
        <v>0</v>
      </c>
    </row>
    <row r="129" spans="3:18" hidden="1" x14ac:dyDescent="0.25">
      <c r="C129" s="12" t="s">
        <v>30</v>
      </c>
      <c r="D129" s="12" t="s">
        <v>433</v>
      </c>
      <c r="E129" s="13">
        <v>987</v>
      </c>
      <c r="F129" s="13">
        <v>986</v>
      </c>
      <c r="G129" s="18" t="str">
        <f>IF(J129,"kbd",IF(K129,"kbcd",IF(L129,"kb","pct")))</f>
        <v>kbd</v>
      </c>
      <c r="H129" s="19">
        <f>NOT(ISNA(MATCH(C129,python_mapping!$D:$D,0)))*1</f>
        <v>1</v>
      </c>
      <c r="I129" s="14" t="str">
        <f>_xlfn.XLOOKUP(xlsx!C129,python_mapping!D:D,python_mapping!E:E)</f>
        <v>P3 Jet Production (kbd)</v>
      </c>
      <c r="J129" s="16">
        <f>NOT(ISERR(SEARCH(J$6,$D129)))*1</f>
        <v>1</v>
      </c>
      <c r="K129" s="16">
        <f>NOT(ISERR(SEARCH(K$6,$D129)))*1</f>
        <v>0</v>
      </c>
      <c r="L129" s="16">
        <f>NOT(ISERR(SEARCH(L$6,$D129)))*1</f>
        <v>0</v>
      </c>
      <c r="M129" s="16">
        <f>NOT(ISERR(SEARCH(M$6,$D129)))*1</f>
        <v>0</v>
      </c>
      <c r="N129" s="16">
        <f t="shared" si="3"/>
        <v>0</v>
      </c>
      <c r="O129" s="16">
        <f t="shared" si="3"/>
        <v>0</v>
      </c>
      <c r="P129" s="16">
        <f t="shared" si="4"/>
        <v>0</v>
      </c>
      <c r="Q129" s="16">
        <f t="shared" si="4"/>
        <v>0</v>
      </c>
      <c r="R129" s="16">
        <f t="shared" si="5"/>
        <v>0</v>
      </c>
    </row>
    <row r="130" spans="3:18" hidden="1" x14ac:dyDescent="0.25">
      <c r="C130" s="12" t="s">
        <v>31</v>
      </c>
      <c r="D130" s="12" t="s">
        <v>434</v>
      </c>
      <c r="E130" s="13">
        <v>32</v>
      </c>
      <c r="F130" s="13">
        <v>35</v>
      </c>
      <c r="G130" s="18" t="str">
        <f>IF(J130,"kbd",IF(K130,"kbcd",IF(L130,"kb","pct")))</f>
        <v>kbd</v>
      </c>
      <c r="H130" s="19">
        <f>NOT(ISNA(MATCH(C130,python_mapping!$D:$D,0)))*1</f>
        <v>1</v>
      </c>
      <c r="I130" s="14" t="str">
        <f>_xlfn.XLOOKUP(xlsx!C130,python_mapping!D:D,python_mapping!E:E)</f>
        <v>P4 Jet Production (kbd)</v>
      </c>
      <c r="J130" s="16">
        <f>NOT(ISERR(SEARCH(J$6,$D130)))*1</f>
        <v>1</v>
      </c>
      <c r="K130" s="16">
        <f>NOT(ISERR(SEARCH(K$6,$D130)))*1</f>
        <v>0</v>
      </c>
      <c r="L130" s="16">
        <f>NOT(ISERR(SEARCH(L$6,$D130)))*1</f>
        <v>0</v>
      </c>
      <c r="M130" s="16">
        <f>NOT(ISERR(SEARCH(M$6,$D130)))*1</f>
        <v>0</v>
      </c>
      <c r="N130" s="16">
        <f t="shared" si="3"/>
        <v>0</v>
      </c>
      <c r="O130" s="16">
        <f t="shared" si="3"/>
        <v>0</v>
      </c>
      <c r="P130" s="16">
        <f t="shared" si="4"/>
        <v>0</v>
      </c>
      <c r="Q130" s="16">
        <f t="shared" si="4"/>
        <v>0</v>
      </c>
      <c r="R130" s="16">
        <f t="shared" si="5"/>
        <v>0</v>
      </c>
    </row>
    <row r="131" spans="3:18" hidden="1" x14ac:dyDescent="0.25">
      <c r="C131" s="12" t="s">
        <v>32</v>
      </c>
      <c r="D131" s="12" t="s">
        <v>435</v>
      </c>
      <c r="E131" s="13">
        <v>501</v>
      </c>
      <c r="F131" s="13">
        <v>441</v>
      </c>
      <c r="G131" s="18" t="str">
        <f>IF(J131,"kbd",IF(K131,"kbcd",IF(L131,"kb","pct")))</f>
        <v>kbd</v>
      </c>
      <c r="H131" s="19">
        <f>NOT(ISNA(MATCH(C131,python_mapping!$D:$D,0)))*1</f>
        <v>1</v>
      </c>
      <c r="I131" s="14" t="str">
        <f>_xlfn.XLOOKUP(xlsx!C131,python_mapping!D:D,python_mapping!E:E)</f>
        <v>P5 Jet Production (kbd)</v>
      </c>
      <c r="J131" s="16">
        <f>NOT(ISERR(SEARCH(J$6,$D131)))*1</f>
        <v>1</v>
      </c>
      <c r="K131" s="16">
        <f>NOT(ISERR(SEARCH(K$6,$D131)))*1</f>
        <v>0</v>
      </c>
      <c r="L131" s="16">
        <f>NOT(ISERR(SEARCH(L$6,$D131)))*1</f>
        <v>0</v>
      </c>
      <c r="M131" s="16">
        <f>NOT(ISERR(SEARCH(M$6,$D131)))*1</f>
        <v>0</v>
      </c>
      <c r="N131" s="16">
        <f t="shared" si="3"/>
        <v>0</v>
      </c>
      <c r="O131" s="16">
        <f t="shared" si="3"/>
        <v>0</v>
      </c>
      <c r="P131" s="16">
        <f t="shared" si="4"/>
        <v>0</v>
      </c>
      <c r="Q131" s="16">
        <f t="shared" si="4"/>
        <v>0</v>
      </c>
      <c r="R131" s="16">
        <f t="shared" si="5"/>
        <v>0</v>
      </c>
    </row>
    <row r="132" spans="3:18" x14ac:dyDescent="0.25">
      <c r="C132" s="12" t="s">
        <v>436</v>
      </c>
      <c r="D132" s="12" t="s">
        <v>437</v>
      </c>
      <c r="E132" s="13">
        <v>1868</v>
      </c>
      <c r="F132" s="13">
        <v>1831</v>
      </c>
      <c r="G132" s="18" t="str">
        <f>IF(J132,"kbd",IF(K132,"kbcd",IF(L132,"kb","pct")))</f>
        <v>kbd</v>
      </c>
      <c r="H132" s="19">
        <f>NOT(ISNA(MATCH(C132,python_mapping!$D:$D,0)))*1</f>
        <v>0</v>
      </c>
      <c r="I132" s="14" t="e">
        <f>_xlfn.XLOOKUP(xlsx!C132,python_mapping!D:D,python_mapping!E:E)</f>
        <v>#N/A</v>
      </c>
      <c r="J132" s="16">
        <f>NOT(ISERR(SEARCH(J$6,$D132)))*1</f>
        <v>1</v>
      </c>
      <c r="K132" s="16">
        <f>NOT(ISERR(SEARCH(K$6,$D132)))*1</f>
        <v>0</v>
      </c>
      <c r="L132" s="16">
        <f>NOT(ISERR(SEARCH(L$6,$D132)))*1</f>
        <v>0</v>
      </c>
      <c r="M132" s="16">
        <f>NOT(ISERR(SEARCH(M$6,$D132)))*1</f>
        <v>0</v>
      </c>
      <c r="N132" s="16">
        <f t="shared" si="3"/>
        <v>0</v>
      </c>
      <c r="O132" s="16">
        <f t="shared" si="3"/>
        <v>0</v>
      </c>
      <c r="P132" s="16">
        <f t="shared" si="4"/>
        <v>0</v>
      </c>
      <c r="Q132" s="16">
        <f t="shared" si="4"/>
        <v>0</v>
      </c>
      <c r="R132" s="16">
        <f t="shared" si="5"/>
        <v>0</v>
      </c>
    </row>
    <row r="133" spans="3:18" x14ac:dyDescent="0.25">
      <c r="C133" s="12" t="s">
        <v>438</v>
      </c>
      <c r="D133" s="12" t="s">
        <v>439</v>
      </c>
      <c r="E133" s="13">
        <v>105</v>
      </c>
      <c r="F133" s="13">
        <v>106</v>
      </c>
      <c r="G133" s="18" t="str">
        <f>IF(J133,"kbd",IF(K133,"kbcd",IF(L133,"kb","pct")))</f>
        <v>kbd</v>
      </c>
      <c r="H133" s="19">
        <f>NOT(ISNA(MATCH(C133,python_mapping!$D:$D,0)))*1</f>
        <v>0</v>
      </c>
      <c r="I133" s="14" t="e">
        <f>_xlfn.XLOOKUP(xlsx!C133,python_mapping!D:D,python_mapping!E:E)</f>
        <v>#N/A</v>
      </c>
      <c r="J133" s="16">
        <f>NOT(ISERR(SEARCH(J$6,$D133)))*1</f>
        <v>1</v>
      </c>
      <c r="K133" s="16">
        <f>NOT(ISERR(SEARCH(K$6,$D133)))*1</f>
        <v>0</v>
      </c>
      <c r="L133" s="16">
        <f>NOT(ISERR(SEARCH(L$6,$D133)))*1</f>
        <v>0</v>
      </c>
      <c r="M133" s="16">
        <f>NOT(ISERR(SEARCH(M$6,$D133)))*1</f>
        <v>0</v>
      </c>
      <c r="N133" s="16">
        <f t="shared" si="3"/>
        <v>0</v>
      </c>
      <c r="O133" s="16">
        <f t="shared" si="3"/>
        <v>0</v>
      </c>
      <c r="P133" s="16">
        <f t="shared" si="4"/>
        <v>0</v>
      </c>
      <c r="Q133" s="16">
        <f t="shared" si="4"/>
        <v>0</v>
      </c>
      <c r="R133" s="16">
        <f t="shared" si="5"/>
        <v>0</v>
      </c>
    </row>
    <row r="134" spans="3:18" x14ac:dyDescent="0.25">
      <c r="C134" s="12" t="s">
        <v>440</v>
      </c>
      <c r="D134" s="12" t="s">
        <v>441</v>
      </c>
      <c r="E134" s="13">
        <v>308</v>
      </c>
      <c r="F134" s="13">
        <v>323</v>
      </c>
      <c r="G134" s="18" t="str">
        <f>IF(J134,"kbd",IF(K134,"kbcd",IF(L134,"kb","pct")))</f>
        <v>kbd</v>
      </c>
      <c r="H134" s="19">
        <f>NOT(ISNA(MATCH(C134,python_mapping!$D:$D,0)))*1</f>
        <v>0</v>
      </c>
      <c r="I134" s="14" t="e">
        <f>_xlfn.XLOOKUP(xlsx!C134,python_mapping!D:D,python_mapping!E:E)</f>
        <v>#N/A</v>
      </c>
      <c r="J134" s="16">
        <f>NOT(ISERR(SEARCH(J$6,$D134)))*1</f>
        <v>1</v>
      </c>
      <c r="K134" s="16">
        <f>NOT(ISERR(SEARCH(K$6,$D134)))*1</f>
        <v>0</v>
      </c>
      <c r="L134" s="16">
        <f>NOT(ISERR(SEARCH(L$6,$D134)))*1</f>
        <v>0</v>
      </c>
      <c r="M134" s="16">
        <f>NOT(ISERR(SEARCH(M$6,$D134)))*1</f>
        <v>0</v>
      </c>
      <c r="N134" s="16">
        <f t="shared" si="3"/>
        <v>0</v>
      </c>
      <c r="O134" s="16">
        <f t="shared" si="3"/>
        <v>0</v>
      </c>
      <c r="P134" s="16">
        <f t="shared" si="4"/>
        <v>0</v>
      </c>
      <c r="Q134" s="16">
        <f t="shared" si="4"/>
        <v>0</v>
      </c>
      <c r="R134" s="16">
        <f t="shared" si="5"/>
        <v>0</v>
      </c>
    </row>
    <row r="135" spans="3:18" x14ac:dyDescent="0.25">
      <c r="C135" s="12" t="s">
        <v>442</v>
      </c>
      <c r="D135" s="12" t="s">
        <v>443</v>
      </c>
      <c r="E135" s="13">
        <v>964</v>
      </c>
      <c r="F135" s="13">
        <v>963</v>
      </c>
      <c r="G135" s="18" t="str">
        <f>IF(J135,"kbd",IF(K135,"kbcd",IF(L135,"kb","pct")))</f>
        <v>kbd</v>
      </c>
      <c r="H135" s="19">
        <f>NOT(ISNA(MATCH(C135,python_mapping!$D:$D,0)))*1</f>
        <v>0</v>
      </c>
      <c r="I135" s="14" t="e">
        <f>_xlfn.XLOOKUP(xlsx!C135,python_mapping!D:D,python_mapping!E:E)</f>
        <v>#N/A</v>
      </c>
      <c r="J135" s="16">
        <f>NOT(ISERR(SEARCH(J$6,$D135)))*1</f>
        <v>1</v>
      </c>
      <c r="K135" s="16">
        <f>NOT(ISERR(SEARCH(K$6,$D135)))*1</f>
        <v>0</v>
      </c>
      <c r="L135" s="16">
        <f>NOT(ISERR(SEARCH(L$6,$D135)))*1</f>
        <v>0</v>
      </c>
      <c r="M135" s="16">
        <f>NOT(ISERR(SEARCH(M$6,$D135)))*1</f>
        <v>0</v>
      </c>
      <c r="N135" s="16">
        <f t="shared" si="3"/>
        <v>0</v>
      </c>
      <c r="O135" s="16">
        <f t="shared" si="3"/>
        <v>0</v>
      </c>
      <c r="P135" s="16">
        <f t="shared" si="4"/>
        <v>0</v>
      </c>
      <c r="Q135" s="16">
        <f t="shared" si="4"/>
        <v>0</v>
      </c>
      <c r="R135" s="16">
        <f t="shared" si="5"/>
        <v>0</v>
      </c>
    </row>
    <row r="136" spans="3:18" x14ac:dyDescent="0.25">
      <c r="C136" s="12" t="s">
        <v>444</v>
      </c>
      <c r="D136" s="12" t="s">
        <v>445</v>
      </c>
      <c r="E136" s="13">
        <v>26</v>
      </c>
      <c r="F136" s="13">
        <v>29</v>
      </c>
      <c r="G136" s="18" t="str">
        <f>IF(J136,"kbd",IF(K136,"kbcd",IF(L136,"kb","pct")))</f>
        <v>kbd</v>
      </c>
      <c r="H136" s="19">
        <f>NOT(ISNA(MATCH(C136,python_mapping!$D:$D,0)))*1</f>
        <v>0</v>
      </c>
      <c r="I136" s="14" t="e">
        <f>_xlfn.XLOOKUP(xlsx!C136,python_mapping!D:D,python_mapping!E:E)</f>
        <v>#N/A</v>
      </c>
      <c r="J136" s="16">
        <f>NOT(ISERR(SEARCH(J$6,$D136)))*1</f>
        <v>1</v>
      </c>
      <c r="K136" s="16">
        <f>NOT(ISERR(SEARCH(K$6,$D136)))*1</f>
        <v>0</v>
      </c>
      <c r="L136" s="16">
        <f>NOT(ISERR(SEARCH(L$6,$D136)))*1</f>
        <v>0</v>
      </c>
      <c r="M136" s="16">
        <f>NOT(ISERR(SEARCH(M$6,$D136)))*1</f>
        <v>0</v>
      </c>
      <c r="N136" s="16">
        <f t="shared" ref="N136:O199" si="6">NOT(ISERR(SEARCH(N$6,$D136)))*1</f>
        <v>0</v>
      </c>
      <c r="O136" s="16">
        <f t="shared" si="6"/>
        <v>0</v>
      </c>
      <c r="P136" s="16">
        <f t="shared" ref="P136:Q199" si="7">IF(O136=1,0,NOT(ISERR(SEARCH(P$6,$D136)))*1)</f>
        <v>0</v>
      </c>
      <c r="Q136" s="16">
        <f t="shared" si="7"/>
        <v>0</v>
      </c>
      <c r="R136" s="16">
        <f t="shared" ref="R136:R199" si="8">OR(NOT(ISERR(SEARCH("PADD 1A",$D136))),NOT(ISERR(SEARCH("PADD 1B",$D136))),NOT(ISERR(SEARCH("PADD 1C",$D136))))*1</f>
        <v>0</v>
      </c>
    </row>
    <row r="137" spans="3:18" x14ac:dyDescent="0.25">
      <c r="C137" s="12" t="s">
        <v>446</v>
      </c>
      <c r="D137" s="12" t="s">
        <v>447</v>
      </c>
      <c r="E137" s="13">
        <v>466</v>
      </c>
      <c r="F137" s="13">
        <v>409</v>
      </c>
      <c r="G137" s="18" t="str">
        <f>IF(J137,"kbd",IF(K137,"kbcd",IF(L137,"kb","pct")))</f>
        <v>kbd</v>
      </c>
      <c r="H137" s="19">
        <f>NOT(ISNA(MATCH(C137,python_mapping!$D:$D,0)))*1</f>
        <v>0</v>
      </c>
      <c r="I137" s="14" t="e">
        <f>_xlfn.XLOOKUP(xlsx!C137,python_mapping!D:D,python_mapping!E:E)</f>
        <v>#N/A</v>
      </c>
      <c r="J137" s="16">
        <f>NOT(ISERR(SEARCH(J$6,$D137)))*1</f>
        <v>1</v>
      </c>
      <c r="K137" s="16">
        <f>NOT(ISERR(SEARCH(K$6,$D137)))*1</f>
        <v>0</v>
      </c>
      <c r="L137" s="16">
        <f>NOT(ISERR(SEARCH(L$6,$D137)))*1</f>
        <v>0</v>
      </c>
      <c r="M137" s="16">
        <f>NOT(ISERR(SEARCH(M$6,$D137)))*1</f>
        <v>0</v>
      </c>
      <c r="N137" s="16">
        <f t="shared" si="6"/>
        <v>0</v>
      </c>
      <c r="O137" s="16">
        <f t="shared" si="6"/>
        <v>0</v>
      </c>
      <c r="P137" s="16">
        <f t="shared" si="7"/>
        <v>0</v>
      </c>
      <c r="Q137" s="16">
        <f t="shared" si="7"/>
        <v>0</v>
      </c>
      <c r="R137" s="16">
        <f t="shared" si="8"/>
        <v>0</v>
      </c>
    </row>
    <row r="138" spans="3:18" x14ac:dyDescent="0.25">
      <c r="C138" s="12" t="s">
        <v>448</v>
      </c>
      <c r="D138" s="12" t="s">
        <v>449</v>
      </c>
      <c r="E138" s="13">
        <v>60</v>
      </c>
      <c r="F138" s="13">
        <v>57</v>
      </c>
      <c r="G138" s="18" t="str">
        <f>IF(J138,"kbd",IF(K138,"kbcd",IF(L138,"kb","pct")))</f>
        <v>kbd</v>
      </c>
      <c r="H138" s="19">
        <f>NOT(ISNA(MATCH(C138,python_mapping!$D:$D,0)))*1</f>
        <v>0</v>
      </c>
      <c r="I138" s="14" t="e">
        <f>_xlfn.XLOOKUP(xlsx!C138,python_mapping!D:D,python_mapping!E:E)</f>
        <v>#N/A</v>
      </c>
      <c r="J138" s="16">
        <f>NOT(ISERR(SEARCH(J$6,$D138)))*1</f>
        <v>1</v>
      </c>
      <c r="K138" s="16">
        <f>NOT(ISERR(SEARCH(K$6,$D138)))*1</f>
        <v>0</v>
      </c>
      <c r="L138" s="16">
        <f>NOT(ISERR(SEARCH(L$6,$D138)))*1</f>
        <v>0</v>
      </c>
      <c r="M138" s="16">
        <f>NOT(ISERR(SEARCH(M$6,$D138)))*1</f>
        <v>0</v>
      </c>
      <c r="N138" s="16">
        <f t="shared" si="6"/>
        <v>0</v>
      </c>
      <c r="O138" s="16">
        <f t="shared" si="6"/>
        <v>0</v>
      </c>
      <c r="P138" s="16">
        <f t="shared" si="7"/>
        <v>0</v>
      </c>
      <c r="Q138" s="16">
        <f t="shared" si="7"/>
        <v>0</v>
      </c>
      <c r="R138" s="16">
        <f t="shared" si="8"/>
        <v>0</v>
      </c>
    </row>
    <row r="139" spans="3:18" x14ac:dyDescent="0.25">
      <c r="C139" s="12" t="s">
        <v>450</v>
      </c>
      <c r="D139" s="12" t="s">
        <v>451</v>
      </c>
      <c r="E139" s="13">
        <v>0</v>
      </c>
      <c r="F139" s="13">
        <v>0</v>
      </c>
      <c r="G139" s="18" t="str">
        <f>IF(J139,"kbd",IF(K139,"kbcd",IF(L139,"kb","pct")))</f>
        <v>kbd</v>
      </c>
      <c r="H139" s="19">
        <f>NOT(ISNA(MATCH(C139,python_mapping!$D:$D,0)))*1</f>
        <v>0</v>
      </c>
      <c r="I139" s="14" t="e">
        <f>_xlfn.XLOOKUP(xlsx!C139,python_mapping!D:D,python_mapping!E:E)</f>
        <v>#N/A</v>
      </c>
      <c r="J139" s="16">
        <f>NOT(ISERR(SEARCH(J$6,$D139)))*1</f>
        <v>1</v>
      </c>
      <c r="K139" s="16">
        <f>NOT(ISERR(SEARCH(K$6,$D139)))*1</f>
        <v>0</v>
      </c>
      <c r="L139" s="16">
        <f>NOT(ISERR(SEARCH(L$6,$D139)))*1</f>
        <v>0</v>
      </c>
      <c r="M139" s="16">
        <f>NOT(ISERR(SEARCH(M$6,$D139)))*1</f>
        <v>0</v>
      </c>
      <c r="N139" s="16">
        <f t="shared" si="6"/>
        <v>0</v>
      </c>
      <c r="O139" s="16">
        <f t="shared" si="6"/>
        <v>0</v>
      </c>
      <c r="P139" s="16">
        <f t="shared" si="7"/>
        <v>0</v>
      </c>
      <c r="Q139" s="16">
        <f t="shared" si="7"/>
        <v>0</v>
      </c>
      <c r="R139" s="16">
        <f t="shared" si="8"/>
        <v>0</v>
      </c>
    </row>
    <row r="140" spans="3:18" x14ac:dyDescent="0.25">
      <c r="C140" s="12" t="s">
        <v>452</v>
      </c>
      <c r="D140" s="12" t="s">
        <v>453</v>
      </c>
      <c r="E140" s="13">
        <v>1</v>
      </c>
      <c r="F140" s="13">
        <v>1</v>
      </c>
      <c r="G140" s="18" t="str">
        <f>IF(J140,"kbd",IF(K140,"kbcd",IF(L140,"kb","pct")))</f>
        <v>kbd</v>
      </c>
      <c r="H140" s="19">
        <f>NOT(ISNA(MATCH(C140,python_mapping!$D:$D,0)))*1</f>
        <v>0</v>
      </c>
      <c r="I140" s="14" t="e">
        <f>_xlfn.XLOOKUP(xlsx!C140,python_mapping!D:D,python_mapping!E:E)</f>
        <v>#N/A</v>
      </c>
      <c r="J140" s="16">
        <f>NOT(ISERR(SEARCH(J$6,$D140)))*1</f>
        <v>1</v>
      </c>
      <c r="K140" s="16">
        <f>NOT(ISERR(SEARCH(K$6,$D140)))*1</f>
        <v>0</v>
      </c>
      <c r="L140" s="16">
        <f>NOT(ISERR(SEARCH(L$6,$D140)))*1</f>
        <v>0</v>
      </c>
      <c r="M140" s="16">
        <f>NOT(ISERR(SEARCH(M$6,$D140)))*1</f>
        <v>0</v>
      </c>
      <c r="N140" s="16">
        <f t="shared" si="6"/>
        <v>0</v>
      </c>
      <c r="O140" s="16">
        <f t="shared" si="6"/>
        <v>0</v>
      </c>
      <c r="P140" s="16">
        <f t="shared" si="7"/>
        <v>0</v>
      </c>
      <c r="Q140" s="16">
        <f t="shared" si="7"/>
        <v>0</v>
      </c>
      <c r="R140" s="16">
        <f t="shared" si="8"/>
        <v>0</v>
      </c>
    </row>
    <row r="141" spans="3:18" x14ac:dyDescent="0.25">
      <c r="C141" s="12" t="s">
        <v>454</v>
      </c>
      <c r="D141" s="12" t="s">
        <v>455</v>
      </c>
      <c r="E141" s="13">
        <v>21</v>
      </c>
      <c r="F141" s="13">
        <v>22</v>
      </c>
      <c r="G141" s="18" t="str">
        <f>IF(J141,"kbd",IF(K141,"kbcd",IF(L141,"kb","pct")))</f>
        <v>kbd</v>
      </c>
      <c r="H141" s="19">
        <f>NOT(ISNA(MATCH(C141,python_mapping!$D:$D,0)))*1</f>
        <v>0</v>
      </c>
      <c r="I141" s="14" t="e">
        <f>_xlfn.XLOOKUP(xlsx!C141,python_mapping!D:D,python_mapping!E:E)</f>
        <v>#N/A</v>
      </c>
      <c r="J141" s="16">
        <f>NOT(ISERR(SEARCH(J$6,$D141)))*1</f>
        <v>1</v>
      </c>
      <c r="K141" s="16">
        <f>NOT(ISERR(SEARCH(K$6,$D141)))*1</f>
        <v>0</v>
      </c>
      <c r="L141" s="16">
        <f>NOT(ISERR(SEARCH(L$6,$D141)))*1</f>
        <v>0</v>
      </c>
      <c r="M141" s="16">
        <f>NOT(ISERR(SEARCH(M$6,$D141)))*1</f>
        <v>0</v>
      </c>
      <c r="N141" s="16">
        <f t="shared" si="6"/>
        <v>0</v>
      </c>
      <c r="O141" s="16">
        <f t="shared" si="6"/>
        <v>0</v>
      </c>
      <c r="P141" s="16">
        <f t="shared" si="7"/>
        <v>0</v>
      </c>
      <c r="Q141" s="16">
        <f t="shared" si="7"/>
        <v>0</v>
      </c>
      <c r="R141" s="16">
        <f t="shared" si="8"/>
        <v>0</v>
      </c>
    </row>
    <row r="142" spans="3:18" x14ac:dyDescent="0.25">
      <c r="C142" s="12" t="s">
        <v>456</v>
      </c>
      <c r="D142" s="12" t="s">
        <v>457</v>
      </c>
      <c r="E142" s="13">
        <v>3</v>
      </c>
      <c r="F142" s="13">
        <v>3</v>
      </c>
      <c r="G142" s="18" t="str">
        <f>IF(J142,"kbd",IF(K142,"kbcd",IF(L142,"kb","pct")))</f>
        <v>kbd</v>
      </c>
      <c r="H142" s="19">
        <f>NOT(ISNA(MATCH(C142,python_mapping!$D:$D,0)))*1</f>
        <v>0</v>
      </c>
      <c r="I142" s="14" t="e">
        <f>_xlfn.XLOOKUP(xlsx!C142,python_mapping!D:D,python_mapping!E:E)</f>
        <v>#N/A</v>
      </c>
      <c r="J142" s="16">
        <f>NOT(ISERR(SEARCH(J$6,$D142)))*1</f>
        <v>1</v>
      </c>
      <c r="K142" s="16">
        <f>NOT(ISERR(SEARCH(K$6,$D142)))*1</f>
        <v>0</v>
      </c>
      <c r="L142" s="16">
        <f>NOT(ISERR(SEARCH(L$6,$D142)))*1</f>
        <v>0</v>
      </c>
      <c r="M142" s="16">
        <f>NOT(ISERR(SEARCH(M$6,$D142)))*1</f>
        <v>0</v>
      </c>
      <c r="N142" s="16">
        <f t="shared" si="6"/>
        <v>0</v>
      </c>
      <c r="O142" s="16">
        <f t="shared" si="6"/>
        <v>0</v>
      </c>
      <c r="P142" s="16">
        <f t="shared" si="7"/>
        <v>0</v>
      </c>
      <c r="Q142" s="16">
        <f t="shared" si="7"/>
        <v>0</v>
      </c>
      <c r="R142" s="16">
        <f t="shared" si="8"/>
        <v>0</v>
      </c>
    </row>
    <row r="143" spans="3:18" x14ac:dyDescent="0.25">
      <c r="C143" s="12" t="s">
        <v>458</v>
      </c>
      <c r="D143" s="12" t="s">
        <v>459</v>
      </c>
      <c r="E143" s="13">
        <v>35</v>
      </c>
      <c r="F143" s="13">
        <v>32</v>
      </c>
      <c r="G143" s="18" t="str">
        <f>IF(J143,"kbd",IF(K143,"kbcd",IF(L143,"kb","pct")))</f>
        <v>kbd</v>
      </c>
      <c r="H143" s="19">
        <f>NOT(ISNA(MATCH(C143,python_mapping!$D:$D,0)))*1</f>
        <v>0</v>
      </c>
      <c r="I143" s="14" t="e">
        <f>_xlfn.XLOOKUP(xlsx!C143,python_mapping!D:D,python_mapping!E:E)</f>
        <v>#N/A</v>
      </c>
      <c r="J143" s="16">
        <f>NOT(ISERR(SEARCH(J$6,$D143)))*1</f>
        <v>1</v>
      </c>
      <c r="K143" s="16">
        <f>NOT(ISERR(SEARCH(K$6,$D143)))*1</f>
        <v>0</v>
      </c>
      <c r="L143" s="16">
        <f>NOT(ISERR(SEARCH(L$6,$D143)))*1</f>
        <v>0</v>
      </c>
      <c r="M143" s="16">
        <f>NOT(ISERR(SEARCH(M$6,$D143)))*1</f>
        <v>0</v>
      </c>
      <c r="N143" s="16">
        <f t="shared" si="6"/>
        <v>0</v>
      </c>
      <c r="O143" s="16">
        <f t="shared" si="6"/>
        <v>0</v>
      </c>
      <c r="P143" s="16">
        <f t="shared" si="7"/>
        <v>0</v>
      </c>
      <c r="Q143" s="16">
        <f t="shared" si="7"/>
        <v>0</v>
      </c>
      <c r="R143" s="16">
        <f t="shared" si="8"/>
        <v>0</v>
      </c>
    </row>
    <row r="144" spans="3:18" hidden="1" x14ac:dyDescent="0.25">
      <c r="C144" s="12" t="s">
        <v>33</v>
      </c>
      <c r="D144" s="12" t="s">
        <v>460</v>
      </c>
      <c r="E144" s="13">
        <v>4902</v>
      </c>
      <c r="F144" s="13">
        <v>5106</v>
      </c>
      <c r="G144" s="18" t="str">
        <f>IF(J144,"kbd",IF(K144,"kbcd",IF(L144,"kb","pct")))</f>
        <v>kbd</v>
      </c>
      <c r="H144" s="19">
        <f>NOT(ISNA(MATCH(C144,python_mapping!$D:$D,0)))*1</f>
        <v>1</v>
      </c>
      <c r="I144" s="14" t="str">
        <f>_xlfn.XLOOKUP(xlsx!C144,python_mapping!D:D,python_mapping!E:E)</f>
        <v>US Distillate Production (kbd)</v>
      </c>
      <c r="J144" s="16">
        <f>NOT(ISERR(SEARCH(J$6,$D144)))*1</f>
        <v>1</v>
      </c>
      <c r="K144" s="16">
        <f>NOT(ISERR(SEARCH(K$6,$D144)))*1</f>
        <v>0</v>
      </c>
      <c r="L144" s="16">
        <f>NOT(ISERR(SEARCH(L$6,$D144)))*1</f>
        <v>0</v>
      </c>
      <c r="M144" s="16">
        <f>NOT(ISERR(SEARCH(M$6,$D144)))*1</f>
        <v>0</v>
      </c>
      <c r="N144" s="16">
        <f t="shared" si="6"/>
        <v>0</v>
      </c>
      <c r="O144" s="16">
        <f t="shared" si="6"/>
        <v>0</v>
      </c>
      <c r="P144" s="16">
        <f t="shared" si="7"/>
        <v>0</v>
      </c>
      <c r="Q144" s="16">
        <f t="shared" si="7"/>
        <v>0</v>
      </c>
      <c r="R144" s="16">
        <f t="shared" si="8"/>
        <v>0</v>
      </c>
    </row>
    <row r="145" spans="3:18" hidden="1" x14ac:dyDescent="0.25">
      <c r="C145" s="12" t="s">
        <v>34</v>
      </c>
      <c r="D145" s="12" t="s">
        <v>461</v>
      </c>
      <c r="E145" s="13">
        <v>213</v>
      </c>
      <c r="F145" s="13">
        <v>255</v>
      </c>
      <c r="G145" s="18" t="str">
        <f>IF(J145,"kbd",IF(K145,"kbcd",IF(L145,"kb","pct")))</f>
        <v>kbd</v>
      </c>
      <c r="H145" s="19">
        <f>NOT(ISNA(MATCH(C145,python_mapping!$D:$D,0)))*1</f>
        <v>1</v>
      </c>
      <c r="I145" s="14" t="str">
        <f>_xlfn.XLOOKUP(xlsx!C145,python_mapping!D:D,python_mapping!E:E)</f>
        <v>P1 Distillate Production (kbd)</v>
      </c>
      <c r="J145" s="16">
        <f>NOT(ISERR(SEARCH(J$6,$D145)))*1</f>
        <v>1</v>
      </c>
      <c r="K145" s="16">
        <f>NOT(ISERR(SEARCH(K$6,$D145)))*1</f>
        <v>0</v>
      </c>
      <c r="L145" s="16">
        <f>NOT(ISERR(SEARCH(L$6,$D145)))*1</f>
        <v>0</v>
      </c>
      <c r="M145" s="16">
        <f>NOT(ISERR(SEARCH(M$6,$D145)))*1</f>
        <v>0</v>
      </c>
      <c r="N145" s="16">
        <f t="shared" si="6"/>
        <v>0</v>
      </c>
      <c r="O145" s="16">
        <f t="shared" si="6"/>
        <v>0</v>
      </c>
      <c r="P145" s="16">
        <f t="shared" si="7"/>
        <v>0</v>
      </c>
      <c r="Q145" s="16">
        <f t="shared" si="7"/>
        <v>0</v>
      </c>
      <c r="R145" s="16">
        <f t="shared" si="8"/>
        <v>0</v>
      </c>
    </row>
    <row r="146" spans="3:18" hidden="1" x14ac:dyDescent="0.25">
      <c r="C146" s="12" t="s">
        <v>35</v>
      </c>
      <c r="D146" s="12" t="s">
        <v>462</v>
      </c>
      <c r="E146" s="13">
        <v>1115</v>
      </c>
      <c r="F146" s="13">
        <v>1102</v>
      </c>
      <c r="G146" s="18" t="str">
        <f>IF(J146,"kbd",IF(K146,"kbcd",IF(L146,"kb","pct")))</f>
        <v>kbd</v>
      </c>
      <c r="H146" s="19">
        <f>NOT(ISNA(MATCH(C146,python_mapping!$D:$D,0)))*1</f>
        <v>1</v>
      </c>
      <c r="I146" s="14" t="str">
        <f>_xlfn.XLOOKUP(xlsx!C146,python_mapping!D:D,python_mapping!E:E)</f>
        <v>P2 Distillate Production (kbd)</v>
      </c>
      <c r="J146" s="16">
        <f>NOT(ISERR(SEARCH(J$6,$D146)))*1</f>
        <v>1</v>
      </c>
      <c r="K146" s="16">
        <f>NOT(ISERR(SEARCH(K$6,$D146)))*1</f>
        <v>0</v>
      </c>
      <c r="L146" s="16">
        <f>NOT(ISERR(SEARCH(L$6,$D146)))*1</f>
        <v>0</v>
      </c>
      <c r="M146" s="16">
        <f>NOT(ISERR(SEARCH(M$6,$D146)))*1</f>
        <v>0</v>
      </c>
      <c r="N146" s="16">
        <f t="shared" si="6"/>
        <v>0</v>
      </c>
      <c r="O146" s="16">
        <f t="shared" si="6"/>
        <v>0</v>
      </c>
      <c r="P146" s="16">
        <f t="shared" si="7"/>
        <v>0</v>
      </c>
      <c r="Q146" s="16">
        <f t="shared" si="7"/>
        <v>0</v>
      </c>
      <c r="R146" s="16">
        <f t="shared" si="8"/>
        <v>0</v>
      </c>
    </row>
    <row r="147" spans="3:18" hidden="1" x14ac:dyDescent="0.25">
      <c r="C147" s="12" t="s">
        <v>36</v>
      </c>
      <c r="D147" s="12" t="s">
        <v>463</v>
      </c>
      <c r="E147" s="13">
        <v>2953</v>
      </c>
      <c r="F147" s="13">
        <v>3089</v>
      </c>
      <c r="G147" s="18" t="str">
        <f>IF(J147,"kbd",IF(K147,"kbcd",IF(L147,"kb","pct")))</f>
        <v>kbd</v>
      </c>
      <c r="H147" s="19">
        <f>NOT(ISNA(MATCH(C147,python_mapping!$D:$D,0)))*1</f>
        <v>1</v>
      </c>
      <c r="I147" s="14" t="str">
        <f>_xlfn.XLOOKUP(xlsx!C147,python_mapping!D:D,python_mapping!E:E)</f>
        <v>P3 Distillate Production (kbd)</v>
      </c>
      <c r="J147" s="16">
        <f>NOT(ISERR(SEARCH(J$6,$D147)))*1</f>
        <v>1</v>
      </c>
      <c r="K147" s="16">
        <f>NOT(ISERR(SEARCH(K$6,$D147)))*1</f>
        <v>0</v>
      </c>
      <c r="L147" s="16">
        <f>NOT(ISERR(SEARCH(L$6,$D147)))*1</f>
        <v>0</v>
      </c>
      <c r="M147" s="16">
        <f>NOT(ISERR(SEARCH(M$6,$D147)))*1</f>
        <v>0</v>
      </c>
      <c r="N147" s="16">
        <f t="shared" si="6"/>
        <v>0</v>
      </c>
      <c r="O147" s="16">
        <f t="shared" si="6"/>
        <v>0</v>
      </c>
      <c r="P147" s="16">
        <f t="shared" si="7"/>
        <v>0</v>
      </c>
      <c r="Q147" s="16">
        <f t="shared" si="7"/>
        <v>0</v>
      </c>
      <c r="R147" s="16">
        <f t="shared" si="8"/>
        <v>0</v>
      </c>
    </row>
    <row r="148" spans="3:18" hidden="1" x14ac:dyDescent="0.25">
      <c r="C148" s="12" t="s">
        <v>37</v>
      </c>
      <c r="D148" s="12" t="s">
        <v>464</v>
      </c>
      <c r="E148" s="13">
        <v>197</v>
      </c>
      <c r="F148" s="13">
        <v>187</v>
      </c>
      <c r="G148" s="18" t="str">
        <f>IF(J148,"kbd",IF(K148,"kbcd",IF(L148,"kb","pct")))</f>
        <v>kbd</v>
      </c>
      <c r="H148" s="19">
        <f>NOT(ISNA(MATCH(C148,python_mapping!$D:$D,0)))*1</f>
        <v>1</v>
      </c>
      <c r="I148" s="14" t="str">
        <f>_xlfn.XLOOKUP(xlsx!C148,python_mapping!D:D,python_mapping!E:E)</f>
        <v>P4 Distillate Production (kbd)</v>
      </c>
      <c r="J148" s="16">
        <f>NOT(ISERR(SEARCH(J$6,$D148)))*1</f>
        <v>1</v>
      </c>
      <c r="K148" s="16">
        <f>NOT(ISERR(SEARCH(K$6,$D148)))*1</f>
        <v>0</v>
      </c>
      <c r="L148" s="16">
        <f>NOT(ISERR(SEARCH(L$6,$D148)))*1</f>
        <v>0</v>
      </c>
      <c r="M148" s="16">
        <f>NOT(ISERR(SEARCH(M$6,$D148)))*1</f>
        <v>0</v>
      </c>
      <c r="N148" s="16">
        <f t="shared" si="6"/>
        <v>0</v>
      </c>
      <c r="O148" s="16">
        <f t="shared" si="6"/>
        <v>0</v>
      </c>
      <c r="P148" s="16">
        <f t="shared" si="7"/>
        <v>0</v>
      </c>
      <c r="Q148" s="16">
        <f t="shared" si="7"/>
        <v>0</v>
      </c>
      <c r="R148" s="16">
        <f t="shared" si="8"/>
        <v>0</v>
      </c>
    </row>
    <row r="149" spans="3:18" hidden="1" x14ac:dyDescent="0.25">
      <c r="C149" s="12" t="s">
        <v>38</v>
      </c>
      <c r="D149" s="12" t="s">
        <v>465</v>
      </c>
      <c r="E149" s="13">
        <v>424</v>
      </c>
      <c r="F149" s="13">
        <v>473</v>
      </c>
      <c r="G149" s="18" t="str">
        <f>IF(J149,"kbd",IF(K149,"kbcd",IF(L149,"kb","pct")))</f>
        <v>kbd</v>
      </c>
      <c r="H149" s="19">
        <f>NOT(ISNA(MATCH(C149,python_mapping!$D:$D,0)))*1</f>
        <v>1</v>
      </c>
      <c r="I149" s="14" t="str">
        <f>_xlfn.XLOOKUP(xlsx!C149,python_mapping!D:D,python_mapping!E:E)</f>
        <v>P5 Distillate Production (kbd)</v>
      </c>
      <c r="J149" s="16">
        <f>NOT(ISERR(SEARCH(J$6,$D149)))*1</f>
        <v>1</v>
      </c>
      <c r="K149" s="16">
        <f>NOT(ISERR(SEARCH(K$6,$D149)))*1</f>
        <v>0</v>
      </c>
      <c r="L149" s="16">
        <f>NOT(ISERR(SEARCH(L$6,$D149)))*1</f>
        <v>0</v>
      </c>
      <c r="M149" s="16">
        <f>NOT(ISERR(SEARCH(M$6,$D149)))*1</f>
        <v>0</v>
      </c>
      <c r="N149" s="16">
        <f t="shared" si="6"/>
        <v>0</v>
      </c>
      <c r="O149" s="16">
        <f t="shared" si="6"/>
        <v>0</v>
      </c>
      <c r="P149" s="16">
        <f t="shared" si="7"/>
        <v>0</v>
      </c>
      <c r="Q149" s="16">
        <f t="shared" si="7"/>
        <v>0</v>
      </c>
      <c r="R149" s="16">
        <f t="shared" si="8"/>
        <v>0</v>
      </c>
    </row>
    <row r="150" spans="3:18" x14ac:dyDescent="0.25">
      <c r="C150" s="12" t="s">
        <v>466</v>
      </c>
      <c r="D150" s="12" t="s">
        <v>467</v>
      </c>
      <c r="E150" s="13">
        <v>4700</v>
      </c>
      <c r="F150" s="13">
        <v>4870</v>
      </c>
      <c r="G150" s="18" t="str">
        <f>IF(J150,"kbd",IF(K150,"kbcd",IF(L150,"kb","pct")))</f>
        <v>kbd</v>
      </c>
      <c r="H150" s="19">
        <f>NOT(ISNA(MATCH(C150,python_mapping!$D:$D,0)))*1</f>
        <v>0</v>
      </c>
      <c r="I150" s="14" t="e">
        <f>_xlfn.XLOOKUP(xlsx!C150,python_mapping!D:D,python_mapping!E:E)</f>
        <v>#N/A</v>
      </c>
      <c r="J150" s="16">
        <f>NOT(ISERR(SEARCH(J$6,$D150)))*1</f>
        <v>1</v>
      </c>
      <c r="K150" s="16">
        <f>NOT(ISERR(SEARCH(K$6,$D150)))*1</f>
        <v>0</v>
      </c>
      <c r="L150" s="16">
        <f>NOT(ISERR(SEARCH(L$6,$D150)))*1</f>
        <v>0</v>
      </c>
      <c r="M150" s="16">
        <f>NOT(ISERR(SEARCH(M$6,$D150)))*1</f>
        <v>0</v>
      </c>
      <c r="N150" s="16">
        <f t="shared" si="6"/>
        <v>0</v>
      </c>
      <c r="O150" s="16">
        <f t="shared" si="6"/>
        <v>0</v>
      </c>
      <c r="P150" s="16">
        <f t="shared" si="7"/>
        <v>0</v>
      </c>
      <c r="Q150" s="16">
        <f t="shared" si="7"/>
        <v>0</v>
      </c>
      <c r="R150" s="16">
        <f t="shared" si="8"/>
        <v>0</v>
      </c>
    </row>
    <row r="151" spans="3:18" x14ac:dyDescent="0.25">
      <c r="C151" s="12" t="s">
        <v>468</v>
      </c>
      <c r="D151" s="12" t="s">
        <v>469</v>
      </c>
      <c r="E151" s="13">
        <v>209</v>
      </c>
      <c r="F151" s="13">
        <v>223</v>
      </c>
      <c r="G151" s="18" t="str">
        <f>IF(J151,"kbd",IF(K151,"kbcd",IF(L151,"kb","pct")))</f>
        <v>kbd</v>
      </c>
      <c r="H151" s="19">
        <f>NOT(ISNA(MATCH(C151,python_mapping!$D:$D,0)))*1</f>
        <v>0</v>
      </c>
      <c r="I151" s="14" t="e">
        <f>_xlfn.XLOOKUP(xlsx!C151,python_mapping!D:D,python_mapping!E:E)</f>
        <v>#N/A</v>
      </c>
      <c r="J151" s="16">
        <f>NOT(ISERR(SEARCH(J$6,$D151)))*1</f>
        <v>1</v>
      </c>
      <c r="K151" s="16">
        <f>NOT(ISERR(SEARCH(K$6,$D151)))*1</f>
        <v>0</v>
      </c>
      <c r="L151" s="16">
        <f>NOT(ISERR(SEARCH(L$6,$D151)))*1</f>
        <v>0</v>
      </c>
      <c r="M151" s="16">
        <f>NOT(ISERR(SEARCH(M$6,$D151)))*1</f>
        <v>0</v>
      </c>
      <c r="N151" s="16">
        <f t="shared" si="6"/>
        <v>0</v>
      </c>
      <c r="O151" s="16">
        <f t="shared" si="6"/>
        <v>0</v>
      </c>
      <c r="P151" s="16">
        <f t="shared" si="7"/>
        <v>0</v>
      </c>
      <c r="Q151" s="16">
        <f t="shared" si="7"/>
        <v>0</v>
      </c>
      <c r="R151" s="16">
        <f t="shared" si="8"/>
        <v>0</v>
      </c>
    </row>
    <row r="152" spans="3:18" x14ac:dyDescent="0.25">
      <c r="C152" s="12" t="s">
        <v>470</v>
      </c>
      <c r="D152" s="12" t="s">
        <v>471</v>
      </c>
      <c r="E152" s="13">
        <v>1126</v>
      </c>
      <c r="F152" s="13">
        <v>1098</v>
      </c>
      <c r="G152" s="18" t="str">
        <f>IF(J152,"kbd",IF(K152,"kbcd",IF(L152,"kb","pct")))</f>
        <v>kbd</v>
      </c>
      <c r="H152" s="19">
        <f>NOT(ISNA(MATCH(C152,python_mapping!$D:$D,0)))*1</f>
        <v>0</v>
      </c>
      <c r="I152" s="14" t="e">
        <f>_xlfn.XLOOKUP(xlsx!C152,python_mapping!D:D,python_mapping!E:E)</f>
        <v>#N/A</v>
      </c>
      <c r="J152" s="16">
        <f>NOT(ISERR(SEARCH(J$6,$D152)))*1</f>
        <v>1</v>
      </c>
      <c r="K152" s="16">
        <f>NOT(ISERR(SEARCH(K$6,$D152)))*1</f>
        <v>0</v>
      </c>
      <c r="L152" s="16">
        <f>NOT(ISERR(SEARCH(L$6,$D152)))*1</f>
        <v>0</v>
      </c>
      <c r="M152" s="16">
        <f>NOT(ISERR(SEARCH(M$6,$D152)))*1</f>
        <v>0</v>
      </c>
      <c r="N152" s="16">
        <f t="shared" si="6"/>
        <v>0</v>
      </c>
      <c r="O152" s="16">
        <f t="shared" si="6"/>
        <v>0</v>
      </c>
      <c r="P152" s="16">
        <f t="shared" si="7"/>
        <v>0</v>
      </c>
      <c r="Q152" s="16">
        <f t="shared" si="7"/>
        <v>0</v>
      </c>
      <c r="R152" s="16">
        <f t="shared" si="8"/>
        <v>0</v>
      </c>
    </row>
    <row r="153" spans="3:18" x14ac:dyDescent="0.25">
      <c r="C153" s="12" t="s">
        <v>472</v>
      </c>
      <c r="D153" s="12" t="s">
        <v>473</v>
      </c>
      <c r="E153" s="13">
        <v>2770</v>
      </c>
      <c r="F153" s="13">
        <v>2916</v>
      </c>
      <c r="G153" s="18" t="str">
        <f>IF(J153,"kbd",IF(K153,"kbcd",IF(L153,"kb","pct")))</f>
        <v>kbd</v>
      </c>
      <c r="H153" s="19">
        <f>NOT(ISNA(MATCH(C153,python_mapping!$D:$D,0)))*1</f>
        <v>0</v>
      </c>
      <c r="I153" s="14" t="e">
        <f>_xlfn.XLOOKUP(xlsx!C153,python_mapping!D:D,python_mapping!E:E)</f>
        <v>#N/A</v>
      </c>
      <c r="J153" s="16">
        <f>NOT(ISERR(SEARCH(J$6,$D153)))*1</f>
        <v>1</v>
      </c>
      <c r="K153" s="16">
        <f>NOT(ISERR(SEARCH(K$6,$D153)))*1</f>
        <v>0</v>
      </c>
      <c r="L153" s="16">
        <f>NOT(ISERR(SEARCH(L$6,$D153)))*1</f>
        <v>0</v>
      </c>
      <c r="M153" s="16">
        <f>NOT(ISERR(SEARCH(M$6,$D153)))*1</f>
        <v>0</v>
      </c>
      <c r="N153" s="16">
        <f t="shared" si="6"/>
        <v>0</v>
      </c>
      <c r="O153" s="16">
        <f t="shared" si="6"/>
        <v>0</v>
      </c>
      <c r="P153" s="16">
        <f t="shared" si="7"/>
        <v>0</v>
      </c>
      <c r="Q153" s="16">
        <f t="shared" si="7"/>
        <v>0</v>
      </c>
      <c r="R153" s="16">
        <f t="shared" si="8"/>
        <v>0</v>
      </c>
    </row>
    <row r="154" spans="3:18" x14ac:dyDescent="0.25">
      <c r="C154" s="12" t="s">
        <v>474</v>
      </c>
      <c r="D154" s="12" t="s">
        <v>475</v>
      </c>
      <c r="E154" s="13">
        <v>197</v>
      </c>
      <c r="F154" s="13">
        <v>192</v>
      </c>
      <c r="G154" s="18" t="str">
        <f>IF(J154,"kbd",IF(K154,"kbcd",IF(L154,"kb","pct")))</f>
        <v>kbd</v>
      </c>
      <c r="H154" s="19">
        <f>NOT(ISNA(MATCH(C154,python_mapping!$D:$D,0)))*1</f>
        <v>0</v>
      </c>
      <c r="I154" s="14" t="e">
        <f>_xlfn.XLOOKUP(xlsx!C154,python_mapping!D:D,python_mapping!E:E)</f>
        <v>#N/A</v>
      </c>
      <c r="J154" s="16">
        <f>NOT(ISERR(SEARCH(J$6,$D154)))*1</f>
        <v>1</v>
      </c>
      <c r="K154" s="16">
        <f>NOT(ISERR(SEARCH(K$6,$D154)))*1</f>
        <v>0</v>
      </c>
      <c r="L154" s="16">
        <f>NOT(ISERR(SEARCH(L$6,$D154)))*1</f>
        <v>0</v>
      </c>
      <c r="M154" s="16">
        <f>NOT(ISERR(SEARCH(M$6,$D154)))*1</f>
        <v>0</v>
      </c>
      <c r="N154" s="16">
        <f t="shared" si="6"/>
        <v>0</v>
      </c>
      <c r="O154" s="16">
        <f t="shared" si="6"/>
        <v>0</v>
      </c>
      <c r="P154" s="16">
        <f t="shared" si="7"/>
        <v>0</v>
      </c>
      <c r="Q154" s="16">
        <f t="shared" si="7"/>
        <v>0</v>
      </c>
      <c r="R154" s="16">
        <f t="shared" si="8"/>
        <v>0</v>
      </c>
    </row>
    <row r="155" spans="3:18" x14ac:dyDescent="0.25">
      <c r="C155" s="12" t="s">
        <v>476</v>
      </c>
      <c r="D155" s="12" t="s">
        <v>477</v>
      </c>
      <c r="E155" s="13">
        <v>400</v>
      </c>
      <c r="F155" s="13">
        <v>440</v>
      </c>
      <c r="G155" s="18" t="str">
        <f>IF(J155,"kbd",IF(K155,"kbcd",IF(L155,"kb","pct")))</f>
        <v>kbd</v>
      </c>
      <c r="H155" s="19">
        <f>NOT(ISNA(MATCH(C155,python_mapping!$D:$D,0)))*1</f>
        <v>0</v>
      </c>
      <c r="I155" s="14" t="e">
        <f>_xlfn.XLOOKUP(xlsx!C155,python_mapping!D:D,python_mapping!E:E)</f>
        <v>#N/A</v>
      </c>
      <c r="J155" s="16">
        <f>NOT(ISERR(SEARCH(J$6,$D155)))*1</f>
        <v>1</v>
      </c>
      <c r="K155" s="16">
        <f>NOT(ISERR(SEARCH(K$6,$D155)))*1</f>
        <v>0</v>
      </c>
      <c r="L155" s="16">
        <f>NOT(ISERR(SEARCH(L$6,$D155)))*1</f>
        <v>0</v>
      </c>
      <c r="M155" s="16">
        <f>NOT(ISERR(SEARCH(M$6,$D155)))*1</f>
        <v>0</v>
      </c>
      <c r="N155" s="16">
        <f t="shared" si="6"/>
        <v>0</v>
      </c>
      <c r="O155" s="16">
        <f t="shared" si="6"/>
        <v>0</v>
      </c>
      <c r="P155" s="16">
        <f t="shared" si="7"/>
        <v>0</v>
      </c>
      <c r="Q155" s="16">
        <f t="shared" si="7"/>
        <v>0</v>
      </c>
      <c r="R155" s="16">
        <f t="shared" si="8"/>
        <v>0</v>
      </c>
    </row>
    <row r="156" spans="3:18" x14ac:dyDescent="0.25">
      <c r="C156" s="12" t="s">
        <v>478</v>
      </c>
      <c r="D156" s="12" t="s">
        <v>479</v>
      </c>
      <c r="E156" s="13">
        <v>124</v>
      </c>
      <c r="F156" s="13">
        <v>152</v>
      </c>
      <c r="G156" s="18" t="str">
        <f>IF(J156,"kbd",IF(K156,"kbcd",IF(L156,"kb","pct")))</f>
        <v>kbd</v>
      </c>
      <c r="H156" s="19">
        <f>NOT(ISNA(MATCH(C156,python_mapping!$D:$D,0)))*1</f>
        <v>0</v>
      </c>
      <c r="I156" s="14" t="e">
        <f>_xlfn.XLOOKUP(xlsx!C156,python_mapping!D:D,python_mapping!E:E)</f>
        <v>#N/A</v>
      </c>
      <c r="J156" s="16">
        <f>NOT(ISERR(SEARCH(J$6,$D156)))*1</f>
        <v>1</v>
      </c>
      <c r="K156" s="16">
        <f>NOT(ISERR(SEARCH(K$6,$D156)))*1</f>
        <v>0</v>
      </c>
      <c r="L156" s="16">
        <f>NOT(ISERR(SEARCH(L$6,$D156)))*1</f>
        <v>0</v>
      </c>
      <c r="M156" s="16">
        <f>NOT(ISERR(SEARCH(M$6,$D156)))*1</f>
        <v>0</v>
      </c>
      <c r="N156" s="16">
        <f t="shared" si="6"/>
        <v>0</v>
      </c>
      <c r="O156" s="16">
        <f t="shared" si="6"/>
        <v>0</v>
      </c>
      <c r="P156" s="16">
        <f t="shared" si="7"/>
        <v>0</v>
      </c>
      <c r="Q156" s="16">
        <f t="shared" si="7"/>
        <v>0</v>
      </c>
      <c r="R156" s="16">
        <f t="shared" si="8"/>
        <v>0</v>
      </c>
    </row>
    <row r="157" spans="3:18" x14ac:dyDescent="0.25">
      <c r="C157" s="12" t="s">
        <v>480</v>
      </c>
      <c r="D157" s="12" t="s">
        <v>481</v>
      </c>
      <c r="E157" s="13">
        <v>7</v>
      </c>
      <c r="F157" s="13">
        <v>8</v>
      </c>
      <c r="G157" s="18" t="str">
        <f>IF(J157,"kbd",IF(K157,"kbcd",IF(L157,"kb","pct")))</f>
        <v>kbd</v>
      </c>
      <c r="H157" s="19">
        <f>NOT(ISNA(MATCH(C157,python_mapping!$D:$D,0)))*1</f>
        <v>0</v>
      </c>
      <c r="I157" s="14" t="e">
        <f>_xlfn.XLOOKUP(xlsx!C157,python_mapping!D:D,python_mapping!E:E)</f>
        <v>#N/A</v>
      </c>
      <c r="J157" s="16">
        <f>NOT(ISERR(SEARCH(J$6,$D157)))*1</f>
        <v>1</v>
      </c>
      <c r="K157" s="16">
        <f>NOT(ISERR(SEARCH(K$6,$D157)))*1</f>
        <v>0</v>
      </c>
      <c r="L157" s="16">
        <f>NOT(ISERR(SEARCH(L$6,$D157)))*1</f>
        <v>0</v>
      </c>
      <c r="M157" s="16">
        <f>NOT(ISERR(SEARCH(M$6,$D157)))*1</f>
        <v>0</v>
      </c>
      <c r="N157" s="16">
        <f t="shared" si="6"/>
        <v>0</v>
      </c>
      <c r="O157" s="16">
        <f t="shared" si="6"/>
        <v>0</v>
      </c>
      <c r="P157" s="16">
        <f t="shared" si="7"/>
        <v>0</v>
      </c>
      <c r="Q157" s="16">
        <f t="shared" si="7"/>
        <v>0</v>
      </c>
      <c r="R157" s="16">
        <f t="shared" si="8"/>
        <v>0</v>
      </c>
    </row>
    <row r="158" spans="3:18" x14ac:dyDescent="0.25">
      <c r="C158" s="12" t="s">
        <v>482</v>
      </c>
      <c r="D158" s="12" t="s">
        <v>483</v>
      </c>
      <c r="E158" s="13">
        <v>7</v>
      </c>
      <c r="F158" s="13">
        <v>11</v>
      </c>
      <c r="G158" s="18" t="str">
        <f>IF(J158,"kbd",IF(K158,"kbcd",IF(L158,"kb","pct")))</f>
        <v>kbd</v>
      </c>
      <c r="H158" s="19">
        <f>NOT(ISNA(MATCH(C158,python_mapping!$D:$D,0)))*1</f>
        <v>0</v>
      </c>
      <c r="I158" s="14" t="e">
        <f>_xlfn.XLOOKUP(xlsx!C158,python_mapping!D:D,python_mapping!E:E)</f>
        <v>#N/A</v>
      </c>
      <c r="J158" s="16">
        <f>NOT(ISERR(SEARCH(J$6,$D158)))*1</f>
        <v>1</v>
      </c>
      <c r="K158" s="16">
        <f>NOT(ISERR(SEARCH(K$6,$D158)))*1</f>
        <v>0</v>
      </c>
      <c r="L158" s="16">
        <f>NOT(ISERR(SEARCH(L$6,$D158)))*1</f>
        <v>0</v>
      </c>
      <c r="M158" s="16">
        <f>NOT(ISERR(SEARCH(M$6,$D158)))*1</f>
        <v>0</v>
      </c>
      <c r="N158" s="16">
        <f t="shared" si="6"/>
        <v>0</v>
      </c>
      <c r="O158" s="16">
        <f t="shared" si="6"/>
        <v>0</v>
      </c>
      <c r="P158" s="16">
        <f t="shared" si="7"/>
        <v>0</v>
      </c>
      <c r="Q158" s="16">
        <f t="shared" si="7"/>
        <v>0</v>
      </c>
      <c r="R158" s="16">
        <f t="shared" si="8"/>
        <v>0</v>
      </c>
    </row>
    <row r="159" spans="3:18" x14ac:dyDescent="0.25">
      <c r="C159" s="12" t="s">
        <v>484</v>
      </c>
      <c r="D159" s="12" t="s">
        <v>485</v>
      </c>
      <c r="E159" s="13">
        <v>104</v>
      </c>
      <c r="F159" s="13">
        <v>97</v>
      </c>
      <c r="G159" s="18" t="str">
        <f>IF(J159,"kbd",IF(K159,"kbcd",IF(L159,"kb","pct")))</f>
        <v>kbd</v>
      </c>
      <c r="H159" s="19">
        <f>NOT(ISNA(MATCH(C159,python_mapping!$D:$D,0)))*1</f>
        <v>0</v>
      </c>
      <c r="I159" s="14" t="e">
        <f>_xlfn.XLOOKUP(xlsx!C159,python_mapping!D:D,python_mapping!E:E)</f>
        <v>#N/A</v>
      </c>
      <c r="J159" s="16">
        <f>NOT(ISERR(SEARCH(J$6,$D159)))*1</f>
        <v>1</v>
      </c>
      <c r="K159" s="16">
        <f>NOT(ISERR(SEARCH(K$6,$D159)))*1</f>
        <v>0</v>
      </c>
      <c r="L159" s="16">
        <f>NOT(ISERR(SEARCH(L$6,$D159)))*1</f>
        <v>0</v>
      </c>
      <c r="M159" s="16">
        <f>NOT(ISERR(SEARCH(M$6,$D159)))*1</f>
        <v>0</v>
      </c>
      <c r="N159" s="16">
        <f t="shared" si="6"/>
        <v>0</v>
      </c>
      <c r="O159" s="16">
        <f t="shared" si="6"/>
        <v>0</v>
      </c>
      <c r="P159" s="16">
        <f t="shared" si="7"/>
        <v>0</v>
      </c>
      <c r="Q159" s="16">
        <f t="shared" si="7"/>
        <v>0</v>
      </c>
      <c r="R159" s="16">
        <f t="shared" si="8"/>
        <v>0</v>
      </c>
    </row>
    <row r="160" spans="3:18" x14ac:dyDescent="0.25">
      <c r="C160" s="12" t="s">
        <v>486</v>
      </c>
      <c r="D160" s="12" t="s">
        <v>487</v>
      </c>
      <c r="E160" s="13">
        <v>0</v>
      </c>
      <c r="F160" s="13">
        <v>0</v>
      </c>
      <c r="G160" s="18" t="str">
        <f>IF(J160,"kbd",IF(K160,"kbcd",IF(L160,"kb","pct")))</f>
        <v>kbd</v>
      </c>
      <c r="H160" s="19">
        <f>NOT(ISNA(MATCH(C160,python_mapping!$D:$D,0)))*1</f>
        <v>0</v>
      </c>
      <c r="I160" s="14" t="e">
        <f>_xlfn.XLOOKUP(xlsx!C160,python_mapping!D:D,python_mapping!E:E)</f>
        <v>#N/A</v>
      </c>
      <c r="J160" s="16">
        <f>NOT(ISERR(SEARCH(J$6,$D160)))*1</f>
        <v>1</v>
      </c>
      <c r="K160" s="16">
        <f>NOT(ISERR(SEARCH(K$6,$D160)))*1</f>
        <v>0</v>
      </c>
      <c r="L160" s="16">
        <f>NOT(ISERR(SEARCH(L$6,$D160)))*1</f>
        <v>0</v>
      </c>
      <c r="M160" s="16">
        <f>NOT(ISERR(SEARCH(M$6,$D160)))*1</f>
        <v>0</v>
      </c>
      <c r="N160" s="16">
        <f t="shared" si="6"/>
        <v>0</v>
      </c>
      <c r="O160" s="16">
        <f t="shared" si="6"/>
        <v>0</v>
      </c>
      <c r="P160" s="16">
        <f t="shared" si="7"/>
        <v>0</v>
      </c>
      <c r="Q160" s="16">
        <f t="shared" si="7"/>
        <v>0</v>
      </c>
      <c r="R160" s="16">
        <f t="shared" si="8"/>
        <v>0</v>
      </c>
    </row>
    <row r="161" spans="3:18" x14ac:dyDescent="0.25">
      <c r="C161" s="12" t="s">
        <v>488</v>
      </c>
      <c r="D161" s="12" t="s">
        <v>489</v>
      </c>
      <c r="E161" s="13">
        <v>6</v>
      </c>
      <c r="F161" s="13">
        <v>35</v>
      </c>
      <c r="G161" s="18" t="str">
        <f>IF(J161,"kbd",IF(K161,"kbcd",IF(L161,"kb","pct")))</f>
        <v>kbd</v>
      </c>
      <c r="H161" s="19">
        <f>NOT(ISNA(MATCH(C161,python_mapping!$D:$D,0)))*1</f>
        <v>0</v>
      </c>
      <c r="I161" s="14" t="e">
        <f>_xlfn.XLOOKUP(xlsx!C161,python_mapping!D:D,python_mapping!E:E)</f>
        <v>#N/A</v>
      </c>
      <c r="J161" s="16">
        <f>NOT(ISERR(SEARCH(J$6,$D161)))*1</f>
        <v>1</v>
      </c>
      <c r="K161" s="16">
        <f>NOT(ISERR(SEARCH(K$6,$D161)))*1</f>
        <v>0</v>
      </c>
      <c r="L161" s="16">
        <f>NOT(ISERR(SEARCH(L$6,$D161)))*1</f>
        <v>0</v>
      </c>
      <c r="M161" s="16">
        <f>NOT(ISERR(SEARCH(M$6,$D161)))*1</f>
        <v>0</v>
      </c>
      <c r="N161" s="16">
        <f t="shared" si="6"/>
        <v>0</v>
      </c>
      <c r="O161" s="16">
        <f t="shared" si="6"/>
        <v>0</v>
      </c>
      <c r="P161" s="16">
        <f t="shared" si="7"/>
        <v>0</v>
      </c>
      <c r="Q161" s="16">
        <f t="shared" si="7"/>
        <v>0</v>
      </c>
      <c r="R161" s="16">
        <f t="shared" si="8"/>
        <v>0</v>
      </c>
    </row>
    <row r="162" spans="3:18" x14ac:dyDescent="0.25">
      <c r="C162" s="12" t="s">
        <v>490</v>
      </c>
      <c r="D162" s="12" t="s">
        <v>491</v>
      </c>
      <c r="E162" s="13">
        <v>79</v>
      </c>
      <c r="F162" s="13">
        <v>85</v>
      </c>
      <c r="G162" s="18" t="str">
        <f>IF(J162,"kbd",IF(K162,"kbcd",IF(L162,"kb","pct")))</f>
        <v>kbd</v>
      </c>
      <c r="H162" s="19">
        <f>NOT(ISNA(MATCH(C162,python_mapping!$D:$D,0)))*1</f>
        <v>0</v>
      </c>
      <c r="I162" s="14" t="e">
        <f>_xlfn.XLOOKUP(xlsx!C162,python_mapping!D:D,python_mapping!E:E)</f>
        <v>#N/A</v>
      </c>
      <c r="J162" s="16">
        <f>NOT(ISERR(SEARCH(J$6,$D162)))*1</f>
        <v>1</v>
      </c>
      <c r="K162" s="16">
        <f>NOT(ISERR(SEARCH(K$6,$D162)))*1</f>
        <v>0</v>
      </c>
      <c r="L162" s="16">
        <f>NOT(ISERR(SEARCH(L$6,$D162)))*1</f>
        <v>0</v>
      </c>
      <c r="M162" s="16">
        <f>NOT(ISERR(SEARCH(M$6,$D162)))*1</f>
        <v>0</v>
      </c>
      <c r="N162" s="16">
        <f t="shared" si="6"/>
        <v>0</v>
      </c>
      <c r="O162" s="16">
        <f t="shared" si="6"/>
        <v>0</v>
      </c>
      <c r="P162" s="16">
        <f t="shared" si="7"/>
        <v>0</v>
      </c>
      <c r="Q162" s="16">
        <f t="shared" si="7"/>
        <v>0</v>
      </c>
      <c r="R162" s="16">
        <f t="shared" si="8"/>
        <v>0</v>
      </c>
    </row>
    <row r="163" spans="3:18" x14ac:dyDescent="0.25">
      <c r="C163" s="12" t="s">
        <v>492</v>
      </c>
      <c r="D163" s="12" t="s">
        <v>493</v>
      </c>
      <c r="E163" s="13">
        <v>-3</v>
      </c>
      <c r="F163" s="13">
        <v>24</v>
      </c>
      <c r="G163" s="18" t="str">
        <f>IF(J163,"kbd",IF(K163,"kbcd",IF(L163,"kb","pct")))</f>
        <v>kbd</v>
      </c>
      <c r="H163" s="19">
        <f>NOT(ISNA(MATCH(C163,python_mapping!$D:$D,0)))*1</f>
        <v>0</v>
      </c>
      <c r="I163" s="14" t="e">
        <f>_xlfn.XLOOKUP(xlsx!C163,python_mapping!D:D,python_mapping!E:E)</f>
        <v>#N/A</v>
      </c>
      <c r="J163" s="16">
        <f>NOT(ISERR(SEARCH(J$6,$D163)))*1</f>
        <v>1</v>
      </c>
      <c r="K163" s="16">
        <f>NOT(ISERR(SEARCH(K$6,$D163)))*1</f>
        <v>0</v>
      </c>
      <c r="L163" s="16">
        <f>NOT(ISERR(SEARCH(L$6,$D163)))*1</f>
        <v>0</v>
      </c>
      <c r="M163" s="16">
        <f>NOT(ISERR(SEARCH(M$6,$D163)))*1</f>
        <v>0</v>
      </c>
      <c r="N163" s="16">
        <f t="shared" si="6"/>
        <v>0</v>
      </c>
      <c r="O163" s="16">
        <f t="shared" si="6"/>
        <v>0</v>
      </c>
      <c r="P163" s="16">
        <f t="shared" si="7"/>
        <v>0</v>
      </c>
      <c r="Q163" s="16">
        <f t="shared" si="7"/>
        <v>0</v>
      </c>
      <c r="R163" s="16">
        <f t="shared" si="8"/>
        <v>0</v>
      </c>
    </row>
    <row r="164" spans="3:18" x14ac:dyDescent="0.25">
      <c r="C164" s="12" t="s">
        <v>494</v>
      </c>
      <c r="D164" s="12" t="s">
        <v>495</v>
      </c>
      <c r="E164" s="13">
        <v>-17</v>
      </c>
      <c r="F164" s="13">
        <v>-7</v>
      </c>
      <c r="G164" s="18" t="str">
        <f>IF(J164,"kbd",IF(K164,"kbcd",IF(L164,"kb","pct")))</f>
        <v>kbd</v>
      </c>
      <c r="H164" s="19">
        <f>NOT(ISNA(MATCH(C164,python_mapping!$D:$D,0)))*1</f>
        <v>0</v>
      </c>
      <c r="I164" s="14" t="e">
        <f>_xlfn.XLOOKUP(xlsx!C164,python_mapping!D:D,python_mapping!E:E)</f>
        <v>#N/A</v>
      </c>
      <c r="J164" s="16">
        <f>NOT(ISERR(SEARCH(J$6,$D164)))*1</f>
        <v>1</v>
      </c>
      <c r="K164" s="16">
        <f>NOT(ISERR(SEARCH(K$6,$D164)))*1</f>
        <v>0</v>
      </c>
      <c r="L164" s="16">
        <f>NOT(ISERR(SEARCH(L$6,$D164)))*1</f>
        <v>0</v>
      </c>
      <c r="M164" s="16">
        <f>NOT(ISERR(SEARCH(M$6,$D164)))*1</f>
        <v>0</v>
      </c>
      <c r="N164" s="16">
        <f t="shared" si="6"/>
        <v>0</v>
      </c>
      <c r="O164" s="16">
        <f t="shared" si="6"/>
        <v>0</v>
      </c>
      <c r="P164" s="16">
        <f t="shared" si="7"/>
        <v>0</v>
      </c>
      <c r="Q164" s="16">
        <f t="shared" si="7"/>
        <v>0</v>
      </c>
      <c r="R164" s="16">
        <f t="shared" si="8"/>
        <v>0</v>
      </c>
    </row>
    <row r="165" spans="3:18" x14ac:dyDescent="0.25">
      <c r="C165" s="12" t="s">
        <v>496</v>
      </c>
      <c r="D165" s="12" t="s">
        <v>497</v>
      </c>
      <c r="E165" s="13">
        <v>80</v>
      </c>
      <c r="F165" s="13">
        <v>76</v>
      </c>
      <c r="G165" s="18" t="str">
        <f>IF(J165,"kbd",IF(K165,"kbcd",IF(L165,"kb","pct")))</f>
        <v>kbd</v>
      </c>
      <c r="H165" s="19">
        <f>NOT(ISNA(MATCH(C165,python_mapping!$D:$D,0)))*1</f>
        <v>0</v>
      </c>
      <c r="I165" s="14" t="e">
        <f>_xlfn.XLOOKUP(xlsx!C165,python_mapping!D:D,python_mapping!E:E)</f>
        <v>#N/A</v>
      </c>
      <c r="J165" s="16">
        <f>NOT(ISERR(SEARCH(J$6,$D165)))*1</f>
        <v>1</v>
      </c>
      <c r="K165" s="16">
        <f>NOT(ISERR(SEARCH(K$6,$D165)))*1</f>
        <v>0</v>
      </c>
      <c r="L165" s="16">
        <f>NOT(ISERR(SEARCH(L$6,$D165)))*1</f>
        <v>0</v>
      </c>
      <c r="M165" s="16">
        <f>NOT(ISERR(SEARCH(M$6,$D165)))*1</f>
        <v>0</v>
      </c>
      <c r="N165" s="16">
        <f t="shared" si="6"/>
        <v>0</v>
      </c>
      <c r="O165" s="16">
        <f t="shared" si="6"/>
        <v>0</v>
      </c>
      <c r="P165" s="16">
        <f t="shared" si="7"/>
        <v>0</v>
      </c>
      <c r="Q165" s="16">
        <f t="shared" si="7"/>
        <v>0</v>
      </c>
      <c r="R165" s="16">
        <f t="shared" si="8"/>
        <v>0</v>
      </c>
    </row>
    <row r="166" spans="3:18" x14ac:dyDescent="0.25">
      <c r="C166" s="12" t="s">
        <v>498</v>
      </c>
      <c r="D166" s="12" t="s">
        <v>499</v>
      </c>
      <c r="E166" s="13">
        <v>0</v>
      </c>
      <c r="F166" s="13">
        <v>-5</v>
      </c>
      <c r="G166" s="18" t="str">
        <f>IF(J166,"kbd",IF(K166,"kbcd",IF(L166,"kb","pct")))</f>
        <v>kbd</v>
      </c>
      <c r="H166" s="19">
        <f>NOT(ISNA(MATCH(C166,python_mapping!$D:$D,0)))*1</f>
        <v>0</v>
      </c>
      <c r="I166" s="14" t="e">
        <f>_xlfn.XLOOKUP(xlsx!C166,python_mapping!D:D,python_mapping!E:E)</f>
        <v>#N/A</v>
      </c>
      <c r="J166" s="16">
        <f>NOT(ISERR(SEARCH(J$6,$D166)))*1</f>
        <v>1</v>
      </c>
      <c r="K166" s="16">
        <f>NOT(ISERR(SEARCH(K$6,$D166)))*1</f>
        <v>0</v>
      </c>
      <c r="L166" s="16">
        <f>NOT(ISERR(SEARCH(L$6,$D166)))*1</f>
        <v>0</v>
      </c>
      <c r="M166" s="16">
        <f>NOT(ISERR(SEARCH(M$6,$D166)))*1</f>
        <v>0</v>
      </c>
      <c r="N166" s="16">
        <f t="shared" si="6"/>
        <v>0</v>
      </c>
      <c r="O166" s="16">
        <f t="shared" si="6"/>
        <v>0</v>
      </c>
      <c r="P166" s="16">
        <f t="shared" si="7"/>
        <v>0</v>
      </c>
      <c r="Q166" s="16">
        <f t="shared" si="7"/>
        <v>0</v>
      </c>
      <c r="R166" s="16">
        <f t="shared" si="8"/>
        <v>0</v>
      </c>
    </row>
    <row r="167" spans="3:18" x14ac:dyDescent="0.25">
      <c r="C167" s="12" t="s">
        <v>500</v>
      </c>
      <c r="D167" s="12" t="s">
        <v>501</v>
      </c>
      <c r="E167" s="13">
        <v>19</v>
      </c>
      <c r="F167" s="13">
        <v>-2</v>
      </c>
      <c r="G167" s="18" t="str">
        <f>IF(J167,"kbd",IF(K167,"kbcd",IF(L167,"kb","pct")))</f>
        <v>kbd</v>
      </c>
      <c r="H167" s="19">
        <f>NOT(ISNA(MATCH(C167,python_mapping!$D:$D,0)))*1</f>
        <v>0</v>
      </c>
      <c r="I167" s="14" t="e">
        <f>_xlfn.XLOOKUP(xlsx!C167,python_mapping!D:D,python_mapping!E:E)</f>
        <v>#N/A</v>
      </c>
      <c r="J167" s="16">
        <f>NOT(ISERR(SEARCH(J$6,$D167)))*1</f>
        <v>1</v>
      </c>
      <c r="K167" s="16">
        <f>NOT(ISERR(SEARCH(K$6,$D167)))*1</f>
        <v>0</v>
      </c>
      <c r="L167" s="16">
        <f>NOT(ISERR(SEARCH(L$6,$D167)))*1</f>
        <v>0</v>
      </c>
      <c r="M167" s="16">
        <f>NOT(ISERR(SEARCH(M$6,$D167)))*1</f>
        <v>0</v>
      </c>
      <c r="N167" s="16">
        <f t="shared" si="6"/>
        <v>0</v>
      </c>
      <c r="O167" s="16">
        <f t="shared" si="6"/>
        <v>0</v>
      </c>
      <c r="P167" s="16">
        <f t="shared" si="7"/>
        <v>0</v>
      </c>
      <c r="Q167" s="16">
        <f t="shared" si="7"/>
        <v>0</v>
      </c>
      <c r="R167" s="16">
        <f t="shared" si="8"/>
        <v>0</v>
      </c>
    </row>
    <row r="168" spans="3:18" hidden="1" x14ac:dyDescent="0.25">
      <c r="C168" s="12" t="s">
        <v>39</v>
      </c>
      <c r="D168" s="12" t="s">
        <v>502</v>
      </c>
      <c r="E168" s="13">
        <v>294</v>
      </c>
      <c r="F168" s="13">
        <v>339</v>
      </c>
      <c r="G168" s="18" t="str">
        <f>IF(J168,"kbd",IF(K168,"kbcd",IF(L168,"kb","pct")))</f>
        <v>kbd</v>
      </c>
      <c r="H168" s="19">
        <f>NOT(ISNA(MATCH(C168,python_mapping!$D:$D,0)))*1</f>
        <v>1</v>
      </c>
      <c r="I168" s="14" t="str">
        <f>_xlfn.XLOOKUP(xlsx!C168,python_mapping!D:D,python_mapping!E:E)</f>
        <v>US Fuel Oil Production (kbd)</v>
      </c>
      <c r="J168" s="16">
        <f>NOT(ISERR(SEARCH(J$6,$D168)))*1</f>
        <v>1</v>
      </c>
      <c r="K168" s="16">
        <f>NOT(ISERR(SEARCH(K$6,$D168)))*1</f>
        <v>0</v>
      </c>
      <c r="L168" s="16">
        <f>NOT(ISERR(SEARCH(L$6,$D168)))*1</f>
        <v>0</v>
      </c>
      <c r="M168" s="16">
        <f>NOT(ISERR(SEARCH(M$6,$D168)))*1</f>
        <v>0</v>
      </c>
      <c r="N168" s="16">
        <f t="shared" si="6"/>
        <v>0</v>
      </c>
      <c r="O168" s="16">
        <f t="shared" si="6"/>
        <v>0</v>
      </c>
      <c r="P168" s="16">
        <f t="shared" si="7"/>
        <v>0</v>
      </c>
      <c r="Q168" s="16">
        <f t="shared" si="7"/>
        <v>0</v>
      </c>
      <c r="R168" s="16">
        <f t="shared" si="8"/>
        <v>0</v>
      </c>
    </row>
    <row r="169" spans="3:18" hidden="1" x14ac:dyDescent="0.25">
      <c r="C169" s="12" t="s">
        <v>40</v>
      </c>
      <c r="D169" s="12" t="s">
        <v>503</v>
      </c>
      <c r="E169" s="13">
        <v>59</v>
      </c>
      <c r="F169" s="13">
        <v>58</v>
      </c>
      <c r="G169" s="18" t="str">
        <f>IF(J169,"kbd",IF(K169,"kbcd",IF(L169,"kb","pct")))</f>
        <v>kbd</v>
      </c>
      <c r="H169" s="19">
        <f>NOT(ISNA(MATCH(C169,python_mapping!$D:$D,0)))*1</f>
        <v>1</v>
      </c>
      <c r="I169" s="14" t="str">
        <f>_xlfn.XLOOKUP(xlsx!C169,python_mapping!D:D,python_mapping!E:E)</f>
        <v>P1 Fuel Oil Production (kbd)</v>
      </c>
      <c r="J169" s="16">
        <f>NOT(ISERR(SEARCH(J$6,$D169)))*1</f>
        <v>1</v>
      </c>
      <c r="K169" s="16">
        <f>NOT(ISERR(SEARCH(K$6,$D169)))*1</f>
        <v>0</v>
      </c>
      <c r="L169" s="16">
        <f>NOT(ISERR(SEARCH(L$6,$D169)))*1</f>
        <v>0</v>
      </c>
      <c r="M169" s="16">
        <f>NOT(ISERR(SEARCH(M$6,$D169)))*1</f>
        <v>0</v>
      </c>
      <c r="N169" s="16">
        <f t="shared" si="6"/>
        <v>0</v>
      </c>
      <c r="O169" s="16">
        <f t="shared" si="6"/>
        <v>0</v>
      </c>
      <c r="P169" s="16">
        <f t="shared" si="7"/>
        <v>0</v>
      </c>
      <c r="Q169" s="16">
        <f t="shared" si="7"/>
        <v>0</v>
      </c>
      <c r="R169" s="16">
        <f t="shared" si="8"/>
        <v>0</v>
      </c>
    </row>
    <row r="170" spans="3:18" hidden="1" x14ac:dyDescent="0.25">
      <c r="C170" s="12" t="s">
        <v>41</v>
      </c>
      <c r="D170" s="12" t="s">
        <v>504</v>
      </c>
      <c r="E170" s="13">
        <v>21</v>
      </c>
      <c r="F170" s="13">
        <v>39</v>
      </c>
      <c r="G170" s="18" t="str">
        <f>IF(J170,"kbd",IF(K170,"kbcd",IF(L170,"kb","pct")))</f>
        <v>kbd</v>
      </c>
      <c r="H170" s="19">
        <f>NOT(ISNA(MATCH(C170,python_mapping!$D:$D,0)))*1</f>
        <v>1</v>
      </c>
      <c r="I170" s="14" t="str">
        <f>_xlfn.XLOOKUP(xlsx!C170,python_mapping!D:D,python_mapping!E:E)</f>
        <v>P2 Fuel Oil Production (kbd)</v>
      </c>
      <c r="J170" s="16">
        <f>NOT(ISERR(SEARCH(J$6,$D170)))*1</f>
        <v>1</v>
      </c>
      <c r="K170" s="16">
        <f>NOT(ISERR(SEARCH(K$6,$D170)))*1</f>
        <v>0</v>
      </c>
      <c r="L170" s="16">
        <f>NOT(ISERR(SEARCH(L$6,$D170)))*1</f>
        <v>0</v>
      </c>
      <c r="M170" s="16">
        <f>NOT(ISERR(SEARCH(M$6,$D170)))*1</f>
        <v>0</v>
      </c>
      <c r="N170" s="16">
        <f t="shared" si="6"/>
        <v>0</v>
      </c>
      <c r="O170" s="16">
        <f t="shared" si="6"/>
        <v>0</v>
      </c>
      <c r="P170" s="16">
        <f t="shared" si="7"/>
        <v>0</v>
      </c>
      <c r="Q170" s="16">
        <f t="shared" si="7"/>
        <v>0</v>
      </c>
      <c r="R170" s="16">
        <f t="shared" si="8"/>
        <v>0</v>
      </c>
    </row>
    <row r="171" spans="3:18" hidden="1" x14ac:dyDescent="0.25">
      <c r="C171" s="12" t="s">
        <v>42</v>
      </c>
      <c r="D171" s="12" t="s">
        <v>505</v>
      </c>
      <c r="E171" s="13">
        <v>117</v>
      </c>
      <c r="F171" s="13">
        <v>135</v>
      </c>
      <c r="G171" s="18" t="str">
        <f>IF(J171,"kbd",IF(K171,"kbcd",IF(L171,"kb","pct")))</f>
        <v>kbd</v>
      </c>
      <c r="H171" s="19">
        <f>NOT(ISNA(MATCH(C171,python_mapping!$D:$D,0)))*1</f>
        <v>1</v>
      </c>
      <c r="I171" s="14" t="str">
        <f>_xlfn.XLOOKUP(xlsx!C171,python_mapping!D:D,python_mapping!E:E)</f>
        <v>P3 Fuel Oil Production (kbd)</v>
      </c>
      <c r="J171" s="16">
        <f>NOT(ISERR(SEARCH(J$6,$D171)))*1</f>
        <v>1</v>
      </c>
      <c r="K171" s="16">
        <f>NOT(ISERR(SEARCH(K$6,$D171)))*1</f>
        <v>0</v>
      </c>
      <c r="L171" s="16">
        <f>NOT(ISERR(SEARCH(L$6,$D171)))*1</f>
        <v>0</v>
      </c>
      <c r="M171" s="16">
        <f>NOT(ISERR(SEARCH(M$6,$D171)))*1</f>
        <v>0</v>
      </c>
      <c r="N171" s="16">
        <f t="shared" si="6"/>
        <v>0</v>
      </c>
      <c r="O171" s="16">
        <f t="shared" si="6"/>
        <v>0</v>
      </c>
      <c r="P171" s="16">
        <f t="shared" si="7"/>
        <v>0</v>
      </c>
      <c r="Q171" s="16">
        <f t="shared" si="7"/>
        <v>0</v>
      </c>
      <c r="R171" s="16">
        <f t="shared" si="8"/>
        <v>0</v>
      </c>
    </row>
    <row r="172" spans="3:18" hidden="1" x14ac:dyDescent="0.25">
      <c r="C172" s="12" t="s">
        <v>43</v>
      </c>
      <c r="D172" s="12" t="s">
        <v>506</v>
      </c>
      <c r="E172" s="13">
        <v>11</v>
      </c>
      <c r="F172" s="13">
        <v>11</v>
      </c>
      <c r="G172" s="18" t="str">
        <f>IF(J172,"kbd",IF(K172,"kbcd",IF(L172,"kb","pct")))</f>
        <v>kbd</v>
      </c>
      <c r="H172" s="19">
        <f>NOT(ISNA(MATCH(C172,python_mapping!$D:$D,0)))*1</f>
        <v>1</v>
      </c>
      <c r="I172" s="14" t="str">
        <f>_xlfn.XLOOKUP(xlsx!C172,python_mapping!D:D,python_mapping!E:E)</f>
        <v>P4 Fuel Oil Production (kbd)</v>
      </c>
      <c r="J172" s="16">
        <f>NOT(ISERR(SEARCH(J$6,$D172)))*1</f>
        <v>1</v>
      </c>
      <c r="K172" s="16">
        <f>NOT(ISERR(SEARCH(K$6,$D172)))*1</f>
        <v>0</v>
      </c>
      <c r="L172" s="16">
        <f>NOT(ISERR(SEARCH(L$6,$D172)))*1</f>
        <v>0</v>
      </c>
      <c r="M172" s="16">
        <f>NOT(ISERR(SEARCH(M$6,$D172)))*1</f>
        <v>0</v>
      </c>
      <c r="N172" s="16">
        <f t="shared" si="6"/>
        <v>0</v>
      </c>
      <c r="O172" s="16">
        <f t="shared" si="6"/>
        <v>0</v>
      </c>
      <c r="P172" s="16">
        <f t="shared" si="7"/>
        <v>0</v>
      </c>
      <c r="Q172" s="16">
        <f t="shared" si="7"/>
        <v>0</v>
      </c>
      <c r="R172" s="16">
        <f t="shared" si="8"/>
        <v>0</v>
      </c>
    </row>
    <row r="173" spans="3:18" hidden="1" x14ac:dyDescent="0.25">
      <c r="C173" s="12" t="s">
        <v>44</v>
      </c>
      <c r="D173" s="12" t="s">
        <v>507</v>
      </c>
      <c r="E173" s="13">
        <v>87</v>
      </c>
      <c r="F173" s="13">
        <v>96</v>
      </c>
      <c r="G173" s="18" t="str">
        <f>IF(J173,"kbd",IF(K173,"kbcd",IF(L173,"kb","pct")))</f>
        <v>kbd</v>
      </c>
      <c r="H173" s="19">
        <f>NOT(ISNA(MATCH(C173,python_mapping!$D:$D,0)))*1</f>
        <v>1</v>
      </c>
      <c r="I173" s="14" t="str">
        <f>_xlfn.XLOOKUP(xlsx!C173,python_mapping!D:D,python_mapping!E:E)</f>
        <v>P5 Fuel Oil Production (kbd)</v>
      </c>
      <c r="J173" s="16">
        <f>NOT(ISERR(SEARCH(J$6,$D173)))*1</f>
        <v>1</v>
      </c>
      <c r="K173" s="16">
        <f>NOT(ISERR(SEARCH(K$6,$D173)))*1</f>
        <v>0</v>
      </c>
      <c r="L173" s="16">
        <f>NOT(ISERR(SEARCH(L$6,$D173)))*1</f>
        <v>0</v>
      </c>
      <c r="M173" s="16">
        <f>NOT(ISERR(SEARCH(M$6,$D173)))*1</f>
        <v>0</v>
      </c>
      <c r="N173" s="16">
        <f t="shared" si="6"/>
        <v>0</v>
      </c>
      <c r="O173" s="16">
        <f t="shared" si="6"/>
        <v>0</v>
      </c>
      <c r="P173" s="16">
        <f t="shared" si="7"/>
        <v>0</v>
      </c>
      <c r="Q173" s="16">
        <f t="shared" si="7"/>
        <v>0</v>
      </c>
      <c r="R173" s="16">
        <f t="shared" si="8"/>
        <v>0</v>
      </c>
    </row>
    <row r="174" spans="3:18" hidden="1" x14ac:dyDescent="0.25">
      <c r="C174" s="12" t="s">
        <v>45</v>
      </c>
      <c r="D174" s="12" t="s">
        <v>508</v>
      </c>
      <c r="E174" s="13">
        <v>2705</v>
      </c>
      <c r="F174" s="13">
        <v>2737</v>
      </c>
      <c r="G174" s="18" t="str">
        <f>IF(J174,"kbd",IF(K174,"kbcd",IF(L174,"kb","pct")))</f>
        <v>kbd</v>
      </c>
      <c r="H174" s="19">
        <f>NOT(ISNA(MATCH(C174,python_mapping!$D:$D,0)))*1</f>
        <v>1</v>
      </c>
      <c r="I174" s="14" t="str">
        <f>_xlfn.XLOOKUP(xlsx!C174,python_mapping!D:D,python_mapping!E:E)</f>
        <v>US C3/C3= Production (kbd)</v>
      </c>
      <c r="J174" s="16">
        <f>NOT(ISERR(SEARCH(J$6,$D174)))*1</f>
        <v>1</v>
      </c>
      <c r="K174" s="16">
        <f>NOT(ISERR(SEARCH(K$6,$D174)))*1</f>
        <v>0</v>
      </c>
      <c r="L174" s="16">
        <f>NOT(ISERR(SEARCH(L$6,$D174)))*1</f>
        <v>0</v>
      </c>
      <c r="M174" s="16">
        <f>NOT(ISERR(SEARCH(M$6,$D174)))*1</f>
        <v>0</v>
      </c>
      <c r="N174" s="16">
        <f t="shared" si="6"/>
        <v>0</v>
      </c>
      <c r="O174" s="16">
        <f t="shared" si="6"/>
        <v>0</v>
      </c>
      <c r="P174" s="16">
        <f t="shared" si="7"/>
        <v>0</v>
      </c>
      <c r="Q174" s="16">
        <f t="shared" si="7"/>
        <v>0</v>
      </c>
      <c r="R174" s="16">
        <f t="shared" si="8"/>
        <v>0</v>
      </c>
    </row>
    <row r="175" spans="3:18" hidden="1" x14ac:dyDescent="0.25">
      <c r="C175" s="12" t="s">
        <v>46</v>
      </c>
      <c r="D175" s="12" t="s">
        <v>509</v>
      </c>
      <c r="E175" s="13">
        <v>244</v>
      </c>
      <c r="F175" s="13">
        <v>246</v>
      </c>
      <c r="G175" s="18" t="str">
        <f>IF(J175,"kbd",IF(K175,"kbcd",IF(L175,"kb","pct")))</f>
        <v>kbd</v>
      </c>
      <c r="H175" s="19">
        <f>NOT(ISNA(MATCH(C175,python_mapping!$D:$D,0)))*1</f>
        <v>1</v>
      </c>
      <c r="I175" s="14" t="str">
        <f>_xlfn.XLOOKUP(xlsx!C175,python_mapping!D:D,python_mapping!E:E)</f>
        <v>P1 C3/C3= Production (kbd)</v>
      </c>
      <c r="J175" s="16">
        <f>NOT(ISERR(SEARCH(J$6,$D175)))*1</f>
        <v>1</v>
      </c>
      <c r="K175" s="16">
        <f>NOT(ISERR(SEARCH(K$6,$D175)))*1</f>
        <v>0</v>
      </c>
      <c r="L175" s="16">
        <f>NOT(ISERR(SEARCH(L$6,$D175)))*1</f>
        <v>0</v>
      </c>
      <c r="M175" s="16">
        <f>NOT(ISERR(SEARCH(M$6,$D175)))*1</f>
        <v>0</v>
      </c>
      <c r="N175" s="16">
        <f t="shared" si="6"/>
        <v>0</v>
      </c>
      <c r="O175" s="16">
        <f t="shared" si="6"/>
        <v>0</v>
      </c>
      <c r="P175" s="16">
        <f t="shared" si="7"/>
        <v>0</v>
      </c>
      <c r="Q175" s="16">
        <f t="shared" si="7"/>
        <v>0</v>
      </c>
      <c r="R175" s="16">
        <f t="shared" si="8"/>
        <v>0</v>
      </c>
    </row>
    <row r="176" spans="3:18" hidden="1" x14ac:dyDescent="0.25">
      <c r="C176" s="12" t="s">
        <v>47</v>
      </c>
      <c r="D176" s="12" t="s">
        <v>510</v>
      </c>
      <c r="E176" s="13">
        <v>514</v>
      </c>
      <c r="F176" s="13">
        <v>529</v>
      </c>
      <c r="G176" s="18" t="str">
        <f>IF(J176,"kbd",IF(K176,"kbcd",IF(L176,"kb","pct")))</f>
        <v>kbd</v>
      </c>
      <c r="H176" s="19">
        <f>NOT(ISNA(MATCH(C176,python_mapping!$D:$D,0)))*1</f>
        <v>1</v>
      </c>
      <c r="I176" s="14" t="str">
        <f>_xlfn.XLOOKUP(xlsx!C176,python_mapping!D:D,python_mapping!E:E)</f>
        <v>P2 C3/C3= Production (kbd)</v>
      </c>
      <c r="J176" s="16">
        <f>NOT(ISERR(SEARCH(J$6,$D176)))*1</f>
        <v>1</v>
      </c>
      <c r="K176" s="16">
        <f>NOT(ISERR(SEARCH(K$6,$D176)))*1</f>
        <v>0</v>
      </c>
      <c r="L176" s="16">
        <f>NOT(ISERR(SEARCH(L$6,$D176)))*1</f>
        <v>0</v>
      </c>
      <c r="M176" s="16">
        <f>NOT(ISERR(SEARCH(M$6,$D176)))*1</f>
        <v>0</v>
      </c>
      <c r="N176" s="16">
        <f t="shared" si="6"/>
        <v>0</v>
      </c>
      <c r="O176" s="16">
        <f t="shared" si="6"/>
        <v>0</v>
      </c>
      <c r="P176" s="16">
        <f t="shared" si="7"/>
        <v>0</v>
      </c>
      <c r="Q176" s="16">
        <f t="shared" si="7"/>
        <v>0</v>
      </c>
      <c r="R176" s="16">
        <f t="shared" si="8"/>
        <v>0</v>
      </c>
    </row>
    <row r="177" spans="3:18" hidden="1" x14ac:dyDescent="0.25">
      <c r="C177" s="12" t="s">
        <v>48</v>
      </c>
      <c r="D177" s="12" t="s">
        <v>511</v>
      </c>
      <c r="E177" s="13">
        <v>1710</v>
      </c>
      <c r="F177" s="13">
        <v>1721</v>
      </c>
      <c r="G177" s="18" t="str">
        <f>IF(J177,"kbd",IF(K177,"kbcd",IF(L177,"kb","pct")))</f>
        <v>kbd</v>
      </c>
      <c r="H177" s="19">
        <f>NOT(ISNA(MATCH(C177,python_mapping!$D:$D,0)))*1</f>
        <v>1</v>
      </c>
      <c r="I177" s="14" t="str">
        <f>_xlfn.XLOOKUP(xlsx!C177,python_mapping!D:D,python_mapping!E:E)</f>
        <v>P3 C3/C3= Production (kbd)</v>
      </c>
      <c r="J177" s="16">
        <f>NOT(ISERR(SEARCH(J$6,$D177)))*1</f>
        <v>1</v>
      </c>
      <c r="K177" s="16">
        <f>NOT(ISERR(SEARCH(K$6,$D177)))*1</f>
        <v>0</v>
      </c>
      <c r="L177" s="16">
        <f>NOT(ISERR(SEARCH(L$6,$D177)))*1</f>
        <v>0</v>
      </c>
      <c r="M177" s="16">
        <f>NOT(ISERR(SEARCH(M$6,$D177)))*1</f>
        <v>0</v>
      </c>
      <c r="N177" s="16">
        <f t="shared" si="6"/>
        <v>0</v>
      </c>
      <c r="O177" s="16">
        <f t="shared" si="6"/>
        <v>0</v>
      </c>
      <c r="P177" s="16">
        <f t="shared" si="7"/>
        <v>0</v>
      </c>
      <c r="Q177" s="16">
        <f t="shared" si="7"/>
        <v>0</v>
      </c>
      <c r="R177" s="16">
        <f t="shared" si="8"/>
        <v>0</v>
      </c>
    </row>
    <row r="178" spans="3:18" hidden="1" x14ac:dyDescent="0.25">
      <c r="C178" s="12" t="s">
        <v>49</v>
      </c>
      <c r="D178" s="12" t="s">
        <v>512</v>
      </c>
      <c r="E178" s="13">
        <v>238</v>
      </c>
      <c r="F178" s="13">
        <v>241</v>
      </c>
      <c r="G178" s="18" t="str">
        <f>IF(J178,"kbd",IF(K178,"kbcd",IF(L178,"kb","pct")))</f>
        <v>kbd</v>
      </c>
      <c r="H178" s="19">
        <f>NOT(ISNA(MATCH(C178,python_mapping!$D:$D,0)))*1</f>
        <v>1</v>
      </c>
      <c r="I178" s="14" t="str">
        <f>_xlfn.XLOOKUP(xlsx!C178,python_mapping!D:D,python_mapping!E:E)</f>
        <v>P4P5 C3/C3= Production (kbd)</v>
      </c>
      <c r="J178" s="16">
        <f>NOT(ISERR(SEARCH(J$6,$D178)))*1</f>
        <v>1</v>
      </c>
      <c r="K178" s="16">
        <f>NOT(ISERR(SEARCH(K$6,$D178)))*1</f>
        <v>0</v>
      </c>
      <c r="L178" s="16">
        <f>NOT(ISERR(SEARCH(L$6,$D178)))*1</f>
        <v>0</v>
      </c>
      <c r="M178" s="16">
        <f>NOT(ISERR(SEARCH(M$6,$D178)))*1</f>
        <v>0</v>
      </c>
      <c r="N178" s="16">
        <f t="shared" si="6"/>
        <v>0</v>
      </c>
      <c r="O178" s="16">
        <f t="shared" si="6"/>
        <v>0</v>
      </c>
      <c r="P178" s="16">
        <f t="shared" si="7"/>
        <v>0</v>
      </c>
      <c r="Q178" s="16">
        <f t="shared" si="7"/>
        <v>0</v>
      </c>
      <c r="R178" s="16">
        <f t="shared" si="8"/>
        <v>0</v>
      </c>
    </row>
    <row r="179" spans="3:18" x14ac:dyDescent="0.25">
      <c r="C179" s="12" t="s">
        <v>513</v>
      </c>
      <c r="D179" s="12" t="s">
        <v>514</v>
      </c>
      <c r="E179" s="13">
        <v>1043</v>
      </c>
      <c r="F179" s="13">
        <v>1064</v>
      </c>
      <c r="G179" s="18" t="str">
        <f>IF(J179,"kbd",IF(K179,"kbcd",IF(L179,"kb","pct")))</f>
        <v>kbd</v>
      </c>
      <c r="H179" s="19">
        <f>NOT(ISNA(MATCH(C179,python_mapping!$D:$D,0)))*1</f>
        <v>0</v>
      </c>
      <c r="I179" s="14" t="e">
        <f>_xlfn.XLOOKUP(xlsx!C179,python_mapping!D:D,python_mapping!E:E)</f>
        <v>#N/A</v>
      </c>
      <c r="J179" s="16">
        <f>NOT(ISERR(SEARCH(J$6,$D179)))*1</f>
        <v>1</v>
      </c>
      <c r="K179" s="16">
        <f>NOT(ISERR(SEARCH(K$6,$D179)))*1</f>
        <v>0</v>
      </c>
      <c r="L179" s="16">
        <f>NOT(ISERR(SEARCH(L$6,$D179)))*1</f>
        <v>0</v>
      </c>
      <c r="M179" s="16">
        <f>NOT(ISERR(SEARCH(M$6,$D179)))*1</f>
        <v>0</v>
      </c>
      <c r="N179" s="16">
        <f t="shared" si="6"/>
        <v>0</v>
      </c>
      <c r="O179" s="16">
        <f t="shared" si="6"/>
        <v>0</v>
      </c>
      <c r="P179" s="16">
        <f t="shared" si="7"/>
        <v>0</v>
      </c>
      <c r="Q179" s="16">
        <f t="shared" si="7"/>
        <v>0</v>
      </c>
      <c r="R179" s="16">
        <f t="shared" si="8"/>
        <v>0</v>
      </c>
    </row>
    <row r="180" spans="3:18" x14ac:dyDescent="0.25">
      <c r="C180" s="12" t="s">
        <v>515</v>
      </c>
      <c r="D180" s="12" t="s">
        <v>516</v>
      </c>
      <c r="E180" s="13">
        <v>12</v>
      </c>
      <c r="F180" s="13">
        <v>12</v>
      </c>
      <c r="G180" s="18" t="str">
        <f>IF(J180,"kbd",IF(K180,"kbcd",IF(L180,"kb","pct")))</f>
        <v>kbd</v>
      </c>
      <c r="H180" s="19">
        <f>NOT(ISNA(MATCH(C180,python_mapping!$D:$D,0)))*1</f>
        <v>0</v>
      </c>
      <c r="I180" s="14" t="e">
        <f>_xlfn.XLOOKUP(xlsx!C180,python_mapping!D:D,python_mapping!E:E)</f>
        <v>#N/A</v>
      </c>
      <c r="J180" s="16">
        <f>NOT(ISERR(SEARCH(J$6,$D180)))*1</f>
        <v>1</v>
      </c>
      <c r="K180" s="16">
        <f>NOT(ISERR(SEARCH(K$6,$D180)))*1</f>
        <v>0</v>
      </c>
      <c r="L180" s="16">
        <f>NOT(ISERR(SEARCH(L$6,$D180)))*1</f>
        <v>0</v>
      </c>
      <c r="M180" s="16">
        <f>NOT(ISERR(SEARCH(M$6,$D180)))*1</f>
        <v>0</v>
      </c>
      <c r="N180" s="16">
        <f t="shared" si="6"/>
        <v>0</v>
      </c>
      <c r="O180" s="16">
        <f t="shared" si="6"/>
        <v>0</v>
      </c>
      <c r="P180" s="16">
        <f t="shared" si="7"/>
        <v>0</v>
      </c>
      <c r="Q180" s="16">
        <f t="shared" si="7"/>
        <v>0</v>
      </c>
      <c r="R180" s="16">
        <f t="shared" si="8"/>
        <v>0</v>
      </c>
    </row>
    <row r="181" spans="3:18" x14ac:dyDescent="0.25">
      <c r="C181" s="12" t="s">
        <v>517</v>
      </c>
      <c r="D181" s="12" t="s">
        <v>518</v>
      </c>
      <c r="E181" s="13">
        <v>987</v>
      </c>
      <c r="F181" s="13">
        <v>1008</v>
      </c>
      <c r="G181" s="18" t="str">
        <f>IF(J181,"kbd",IF(K181,"kbcd",IF(L181,"kb","pct")))</f>
        <v>kbd</v>
      </c>
      <c r="H181" s="19">
        <f>NOT(ISNA(MATCH(C181,python_mapping!$D:$D,0)))*1</f>
        <v>0</v>
      </c>
      <c r="I181" s="14" t="e">
        <f>_xlfn.XLOOKUP(xlsx!C181,python_mapping!D:D,python_mapping!E:E)</f>
        <v>#N/A</v>
      </c>
      <c r="J181" s="16">
        <f>NOT(ISERR(SEARCH(J$6,$D181)))*1</f>
        <v>1</v>
      </c>
      <c r="K181" s="16">
        <f>NOT(ISERR(SEARCH(K$6,$D181)))*1</f>
        <v>0</v>
      </c>
      <c r="L181" s="16">
        <f>NOT(ISERR(SEARCH(L$6,$D181)))*1</f>
        <v>0</v>
      </c>
      <c r="M181" s="16">
        <f>NOT(ISERR(SEARCH(M$6,$D181)))*1</f>
        <v>0</v>
      </c>
      <c r="N181" s="16">
        <f t="shared" si="6"/>
        <v>0</v>
      </c>
      <c r="O181" s="16">
        <f t="shared" si="6"/>
        <v>0</v>
      </c>
      <c r="P181" s="16">
        <f t="shared" si="7"/>
        <v>0</v>
      </c>
      <c r="Q181" s="16">
        <f t="shared" si="7"/>
        <v>0</v>
      </c>
      <c r="R181" s="16">
        <f t="shared" si="8"/>
        <v>0</v>
      </c>
    </row>
    <row r="182" spans="3:18" x14ac:dyDescent="0.25">
      <c r="C182" s="12" t="s">
        <v>519</v>
      </c>
      <c r="D182" s="12" t="s">
        <v>520</v>
      </c>
      <c r="E182" s="13">
        <v>24</v>
      </c>
      <c r="F182" s="13">
        <v>25</v>
      </c>
      <c r="G182" s="18" t="str">
        <f>IF(J182,"kbd",IF(K182,"kbcd",IF(L182,"kb","pct")))</f>
        <v>kbd</v>
      </c>
      <c r="H182" s="19">
        <f>NOT(ISNA(MATCH(C182,python_mapping!$D:$D,0)))*1</f>
        <v>0</v>
      </c>
      <c r="I182" s="14" t="e">
        <f>_xlfn.XLOOKUP(xlsx!C182,python_mapping!D:D,python_mapping!E:E)</f>
        <v>#N/A</v>
      </c>
      <c r="J182" s="16">
        <f>NOT(ISERR(SEARCH(J$6,$D182)))*1</f>
        <v>1</v>
      </c>
      <c r="K182" s="16">
        <f>NOT(ISERR(SEARCH(K$6,$D182)))*1</f>
        <v>0</v>
      </c>
      <c r="L182" s="16">
        <f>NOT(ISERR(SEARCH(L$6,$D182)))*1</f>
        <v>0</v>
      </c>
      <c r="M182" s="16">
        <f>NOT(ISERR(SEARCH(M$6,$D182)))*1</f>
        <v>0</v>
      </c>
      <c r="N182" s="16">
        <f t="shared" si="6"/>
        <v>0</v>
      </c>
      <c r="O182" s="16">
        <f t="shared" si="6"/>
        <v>0</v>
      </c>
      <c r="P182" s="16">
        <f t="shared" si="7"/>
        <v>0</v>
      </c>
      <c r="Q182" s="16">
        <f t="shared" si="7"/>
        <v>0</v>
      </c>
      <c r="R182" s="16">
        <f t="shared" si="8"/>
        <v>0</v>
      </c>
    </row>
    <row r="183" spans="3:18" x14ac:dyDescent="0.25">
      <c r="C183" s="12" t="s">
        <v>521</v>
      </c>
      <c r="D183" s="12" t="s">
        <v>522</v>
      </c>
      <c r="E183" s="13">
        <v>10</v>
      </c>
      <c r="F183" s="13">
        <v>10</v>
      </c>
      <c r="G183" s="18" t="str">
        <f>IF(J183,"kbd",IF(K183,"kbcd",IF(L183,"kb","pct")))</f>
        <v>kbd</v>
      </c>
      <c r="H183" s="19">
        <f>NOT(ISNA(MATCH(C183,python_mapping!$D:$D,0)))*1</f>
        <v>0</v>
      </c>
      <c r="I183" s="14" t="e">
        <f>_xlfn.XLOOKUP(xlsx!C183,python_mapping!D:D,python_mapping!E:E)</f>
        <v>#N/A</v>
      </c>
      <c r="J183" s="16">
        <f>NOT(ISERR(SEARCH(J$6,$D183)))*1</f>
        <v>1</v>
      </c>
      <c r="K183" s="16">
        <f>NOT(ISERR(SEARCH(K$6,$D183)))*1</f>
        <v>0</v>
      </c>
      <c r="L183" s="16">
        <f>NOT(ISERR(SEARCH(L$6,$D183)))*1</f>
        <v>0</v>
      </c>
      <c r="M183" s="16">
        <f>NOT(ISERR(SEARCH(M$6,$D183)))*1</f>
        <v>0</v>
      </c>
      <c r="N183" s="16">
        <f t="shared" si="6"/>
        <v>0</v>
      </c>
      <c r="O183" s="16">
        <f t="shared" si="6"/>
        <v>0</v>
      </c>
      <c r="P183" s="16">
        <f t="shared" si="7"/>
        <v>0</v>
      </c>
      <c r="Q183" s="16">
        <f t="shared" si="7"/>
        <v>0</v>
      </c>
      <c r="R183" s="16">
        <f t="shared" si="8"/>
        <v>0</v>
      </c>
    </row>
    <row r="184" spans="3:18" x14ac:dyDescent="0.25">
      <c r="C184" s="12" t="s">
        <v>523</v>
      </c>
      <c r="D184" s="12" t="s">
        <v>524</v>
      </c>
      <c r="E184" s="13">
        <v>10</v>
      </c>
      <c r="F184" s="13">
        <v>8</v>
      </c>
      <c r="G184" s="18" t="str">
        <f>IF(J184,"kbd",IF(K184,"kbcd",IF(L184,"kb","pct")))</f>
        <v>kbd</v>
      </c>
      <c r="H184" s="19">
        <f>NOT(ISNA(MATCH(C184,python_mapping!$D:$D,0)))*1</f>
        <v>0</v>
      </c>
      <c r="I184" s="14" t="e">
        <f>_xlfn.XLOOKUP(xlsx!C184,python_mapping!D:D,python_mapping!E:E)</f>
        <v>#N/A</v>
      </c>
      <c r="J184" s="16">
        <f>NOT(ISERR(SEARCH(J$6,$D184)))*1</f>
        <v>1</v>
      </c>
      <c r="K184" s="16">
        <f>NOT(ISERR(SEARCH(K$6,$D184)))*1</f>
        <v>0</v>
      </c>
      <c r="L184" s="16">
        <f>NOT(ISERR(SEARCH(L$6,$D184)))*1</f>
        <v>0</v>
      </c>
      <c r="M184" s="16">
        <f>NOT(ISERR(SEARCH(M$6,$D184)))*1</f>
        <v>0</v>
      </c>
      <c r="N184" s="16">
        <f t="shared" si="6"/>
        <v>0</v>
      </c>
      <c r="O184" s="16">
        <f t="shared" si="6"/>
        <v>0</v>
      </c>
      <c r="P184" s="16">
        <f t="shared" si="7"/>
        <v>0</v>
      </c>
      <c r="Q184" s="16">
        <f t="shared" si="7"/>
        <v>0</v>
      </c>
      <c r="R184" s="16">
        <f t="shared" si="8"/>
        <v>0</v>
      </c>
    </row>
    <row r="185" spans="3:18" hidden="1" x14ac:dyDescent="0.25">
      <c r="C185" s="12" t="s">
        <v>50</v>
      </c>
      <c r="D185" s="12" t="s">
        <v>525</v>
      </c>
      <c r="E185" s="13">
        <v>832893</v>
      </c>
      <c r="F185" s="13">
        <v>821134</v>
      </c>
      <c r="G185" s="18" t="str">
        <f>IF(J185,"kbd",IF(K185,"kbcd",IF(L185,"kb","pct")))</f>
        <v>kb</v>
      </c>
      <c r="H185" s="19">
        <f>NOT(ISNA(MATCH(C185,python_mapping!$D:$D,0)))*1</f>
        <v>1</v>
      </c>
      <c r="I185" s="14" t="str">
        <f>_xlfn.XLOOKUP(xlsx!C185,python_mapping!D:D,python_mapping!E:E)</f>
        <v>Total Stocks (kb)</v>
      </c>
      <c r="J185" s="16">
        <f>NOT(ISERR(SEARCH(J$6,$D185)))*1</f>
        <v>0</v>
      </c>
      <c r="K185" s="16">
        <f>NOT(ISERR(SEARCH(K$6,$D185)))*1</f>
        <v>0</v>
      </c>
      <c r="L185" s="16">
        <f>NOT(ISERR(SEARCH(L$6,$D185)))*1</f>
        <v>1</v>
      </c>
      <c r="M185" s="16">
        <f>NOT(ISERR(SEARCH(M$6,$D185)))*1</f>
        <v>0</v>
      </c>
      <c r="N185" s="16">
        <f t="shared" si="6"/>
        <v>1</v>
      </c>
      <c r="O185" s="16">
        <f t="shared" si="6"/>
        <v>0</v>
      </c>
      <c r="P185" s="16">
        <f t="shared" si="7"/>
        <v>1</v>
      </c>
      <c r="Q185" s="16">
        <f t="shared" si="7"/>
        <v>0</v>
      </c>
      <c r="R185" s="16">
        <f t="shared" si="8"/>
        <v>0</v>
      </c>
    </row>
    <row r="186" spans="3:18" hidden="1" x14ac:dyDescent="0.25">
      <c r="C186" s="12" t="s">
        <v>51</v>
      </c>
      <c r="D186" s="12" t="s">
        <v>526</v>
      </c>
      <c r="E186" s="13">
        <v>460696</v>
      </c>
      <c r="F186" s="13">
        <v>448539</v>
      </c>
      <c r="G186" s="18" t="str">
        <f>IF(J186,"kbd",IF(K186,"kbcd",IF(L186,"kb","pct")))</f>
        <v>kb</v>
      </c>
      <c r="H186" s="19">
        <f>NOT(ISNA(MATCH(C186,python_mapping!$D:$D,0)))*1</f>
        <v>1</v>
      </c>
      <c r="I186" s="14" t="str">
        <f>_xlfn.XLOOKUP(xlsx!C186,python_mapping!D:D,python_mapping!E:E)</f>
        <v>US Commercial Stocks (kb)</v>
      </c>
      <c r="J186" s="16">
        <f>NOT(ISERR(SEARCH(J$6,$D186)))*1</f>
        <v>0</v>
      </c>
      <c r="K186" s="16">
        <f>NOT(ISERR(SEARCH(K$6,$D186)))*1</f>
        <v>0</v>
      </c>
      <c r="L186" s="16">
        <f>NOT(ISERR(SEARCH(L$6,$D186)))*1</f>
        <v>1</v>
      </c>
      <c r="M186" s="16">
        <f>NOT(ISERR(SEARCH(M$6,$D186)))*1</f>
        <v>0</v>
      </c>
      <c r="N186" s="16">
        <f t="shared" si="6"/>
        <v>1</v>
      </c>
      <c r="O186" s="16">
        <f t="shared" si="6"/>
        <v>0</v>
      </c>
      <c r="P186" s="16">
        <f t="shared" si="7"/>
        <v>1</v>
      </c>
      <c r="Q186" s="16">
        <f t="shared" si="7"/>
        <v>0</v>
      </c>
      <c r="R186" s="16">
        <f t="shared" si="8"/>
        <v>0</v>
      </c>
    </row>
    <row r="187" spans="3:18" hidden="1" x14ac:dyDescent="0.25">
      <c r="C187" s="12" t="s">
        <v>52</v>
      </c>
      <c r="D187" s="12" t="s">
        <v>527</v>
      </c>
      <c r="E187" s="13">
        <v>8099</v>
      </c>
      <c r="F187" s="13">
        <v>8059</v>
      </c>
      <c r="G187" s="18" t="str">
        <f>IF(J187,"kbd",IF(K187,"kbcd",IF(L187,"kb","pct")))</f>
        <v>kb</v>
      </c>
      <c r="H187" s="19">
        <f>NOT(ISNA(MATCH(C187,python_mapping!$D:$D,0)))*1</f>
        <v>1</v>
      </c>
      <c r="I187" s="14" t="str">
        <f>_xlfn.XLOOKUP(xlsx!C187,python_mapping!D:D,python_mapping!E:E)</f>
        <v>P1 Commercial Stocks (kb)</v>
      </c>
      <c r="J187" s="16">
        <f>NOT(ISERR(SEARCH(J$6,$D187)))*1</f>
        <v>0</v>
      </c>
      <c r="K187" s="16">
        <f>NOT(ISERR(SEARCH(K$6,$D187)))*1</f>
        <v>0</v>
      </c>
      <c r="L187" s="16">
        <f>NOT(ISERR(SEARCH(L$6,$D187)))*1</f>
        <v>1</v>
      </c>
      <c r="M187" s="16">
        <f>NOT(ISERR(SEARCH(M$6,$D187)))*1</f>
        <v>0</v>
      </c>
      <c r="N187" s="16">
        <f t="shared" si="6"/>
        <v>1</v>
      </c>
      <c r="O187" s="16">
        <f t="shared" si="6"/>
        <v>0</v>
      </c>
      <c r="P187" s="16">
        <f t="shared" si="7"/>
        <v>1</v>
      </c>
      <c r="Q187" s="16">
        <f t="shared" si="7"/>
        <v>0</v>
      </c>
      <c r="R187" s="16">
        <f t="shared" si="8"/>
        <v>0</v>
      </c>
    </row>
    <row r="188" spans="3:18" hidden="1" x14ac:dyDescent="0.25">
      <c r="C188" s="12" t="s">
        <v>53</v>
      </c>
      <c r="D188" s="12" t="s">
        <v>528</v>
      </c>
      <c r="E188" s="13">
        <v>116311</v>
      </c>
      <c r="F188" s="13">
        <v>116029</v>
      </c>
      <c r="G188" s="18" t="str">
        <f>IF(J188,"kbd",IF(K188,"kbcd",IF(L188,"kb","pct")))</f>
        <v>kb</v>
      </c>
      <c r="H188" s="19">
        <f>NOT(ISNA(MATCH(C188,python_mapping!$D:$D,0)))*1</f>
        <v>1</v>
      </c>
      <c r="I188" s="14" t="str">
        <f>_xlfn.XLOOKUP(xlsx!C188,python_mapping!D:D,python_mapping!E:E)</f>
        <v>P2 Commercial Stocks (kb)</v>
      </c>
      <c r="J188" s="16">
        <f>NOT(ISERR(SEARCH(J$6,$D188)))*1</f>
        <v>0</v>
      </c>
      <c r="K188" s="16">
        <f>NOT(ISERR(SEARCH(K$6,$D188)))*1</f>
        <v>0</v>
      </c>
      <c r="L188" s="16">
        <f>NOT(ISERR(SEARCH(L$6,$D188)))*1</f>
        <v>1</v>
      </c>
      <c r="M188" s="16">
        <f>NOT(ISERR(SEARCH(M$6,$D188)))*1</f>
        <v>0</v>
      </c>
      <c r="N188" s="16">
        <f t="shared" si="6"/>
        <v>1</v>
      </c>
      <c r="O188" s="16">
        <f t="shared" si="6"/>
        <v>0</v>
      </c>
      <c r="P188" s="16">
        <f t="shared" si="7"/>
        <v>1</v>
      </c>
      <c r="Q188" s="16">
        <f t="shared" si="7"/>
        <v>0</v>
      </c>
      <c r="R188" s="16">
        <f t="shared" si="8"/>
        <v>0</v>
      </c>
    </row>
    <row r="189" spans="3:18" hidden="1" x14ac:dyDescent="0.25">
      <c r="C189" s="12" t="s">
        <v>54</v>
      </c>
      <c r="D189" s="12" t="s">
        <v>529</v>
      </c>
      <c r="E189" s="13">
        <v>33896</v>
      </c>
      <c r="F189" s="13">
        <v>34241</v>
      </c>
      <c r="G189" s="18" t="str">
        <f>IF(J189,"kbd",IF(K189,"kbcd",IF(L189,"kb","pct")))</f>
        <v>kb</v>
      </c>
      <c r="H189" s="19">
        <f>NOT(ISNA(MATCH(C189,python_mapping!$D:$D,0)))*1</f>
        <v>1</v>
      </c>
      <c r="I189" s="14" t="str">
        <f>_xlfn.XLOOKUP(xlsx!C189,python_mapping!D:D,python_mapping!E:E)</f>
        <v>Cushing Stocks (kb)</v>
      </c>
      <c r="J189" s="16">
        <f>NOT(ISERR(SEARCH(J$6,$D189)))*1</f>
        <v>0</v>
      </c>
      <c r="K189" s="16">
        <f>NOT(ISERR(SEARCH(K$6,$D189)))*1</f>
        <v>0</v>
      </c>
      <c r="L189" s="16">
        <f>NOT(ISERR(SEARCH(L$6,$D189)))*1</f>
        <v>1</v>
      </c>
      <c r="M189" s="16">
        <f>NOT(ISERR(SEARCH(M$6,$D189)))*1</f>
        <v>0</v>
      </c>
      <c r="N189" s="16">
        <f t="shared" si="6"/>
        <v>1</v>
      </c>
      <c r="O189" s="16">
        <f t="shared" si="6"/>
        <v>0</v>
      </c>
      <c r="P189" s="16">
        <f t="shared" si="7"/>
        <v>1</v>
      </c>
      <c r="Q189" s="16">
        <f t="shared" si="7"/>
        <v>0</v>
      </c>
      <c r="R189" s="16">
        <f t="shared" si="8"/>
        <v>0</v>
      </c>
    </row>
    <row r="190" spans="3:18" hidden="1" x14ac:dyDescent="0.25">
      <c r="C190" s="12" t="s">
        <v>55</v>
      </c>
      <c r="D190" s="12" t="s">
        <v>530</v>
      </c>
      <c r="E190" s="13">
        <v>264305</v>
      </c>
      <c r="F190" s="13">
        <v>257139</v>
      </c>
      <c r="G190" s="18" t="str">
        <f>IF(J190,"kbd",IF(K190,"kbcd",IF(L190,"kb","pct")))</f>
        <v>kb</v>
      </c>
      <c r="H190" s="19">
        <f>NOT(ISNA(MATCH(C190,python_mapping!$D:$D,0)))*1</f>
        <v>1</v>
      </c>
      <c r="I190" s="14" t="str">
        <f>_xlfn.XLOOKUP(xlsx!C190,python_mapping!D:D,python_mapping!E:E)</f>
        <v>P3 Commercial Stocks (kb)</v>
      </c>
      <c r="J190" s="16">
        <f>NOT(ISERR(SEARCH(J$6,$D190)))*1</f>
        <v>0</v>
      </c>
      <c r="K190" s="16">
        <f>NOT(ISERR(SEARCH(K$6,$D190)))*1</f>
        <v>0</v>
      </c>
      <c r="L190" s="16">
        <f>NOT(ISERR(SEARCH(L$6,$D190)))*1</f>
        <v>1</v>
      </c>
      <c r="M190" s="16">
        <f>NOT(ISERR(SEARCH(M$6,$D190)))*1</f>
        <v>0</v>
      </c>
      <c r="N190" s="16">
        <f t="shared" si="6"/>
        <v>1</v>
      </c>
      <c r="O190" s="16">
        <f t="shared" si="6"/>
        <v>0</v>
      </c>
      <c r="P190" s="16">
        <f t="shared" si="7"/>
        <v>1</v>
      </c>
      <c r="Q190" s="16">
        <f t="shared" si="7"/>
        <v>0</v>
      </c>
      <c r="R190" s="16">
        <f t="shared" si="8"/>
        <v>0</v>
      </c>
    </row>
    <row r="191" spans="3:18" hidden="1" x14ac:dyDescent="0.25">
      <c r="C191" s="12" t="s">
        <v>56</v>
      </c>
      <c r="D191" s="12" t="s">
        <v>531</v>
      </c>
      <c r="E191" s="13">
        <v>24036</v>
      </c>
      <c r="F191" s="13">
        <v>23400</v>
      </c>
      <c r="G191" s="18" t="str">
        <f>IF(J191,"kbd",IF(K191,"kbcd",IF(L191,"kb","pct")))</f>
        <v>kb</v>
      </c>
      <c r="H191" s="19">
        <f>NOT(ISNA(MATCH(C191,python_mapping!$D:$D,0)))*1</f>
        <v>1</v>
      </c>
      <c r="I191" s="14" t="str">
        <f>_xlfn.XLOOKUP(xlsx!C191,python_mapping!D:D,python_mapping!E:E)</f>
        <v>P4 Commercial Stocks (kb)</v>
      </c>
      <c r="J191" s="16">
        <f>NOT(ISERR(SEARCH(J$6,$D191)))*1</f>
        <v>0</v>
      </c>
      <c r="K191" s="16">
        <f>NOT(ISERR(SEARCH(K$6,$D191)))*1</f>
        <v>0</v>
      </c>
      <c r="L191" s="16">
        <f>NOT(ISERR(SEARCH(L$6,$D191)))*1</f>
        <v>1</v>
      </c>
      <c r="M191" s="16">
        <f>NOT(ISERR(SEARCH(M$6,$D191)))*1</f>
        <v>0</v>
      </c>
      <c r="N191" s="16">
        <f t="shared" si="6"/>
        <v>1</v>
      </c>
      <c r="O191" s="16">
        <f t="shared" si="6"/>
        <v>0</v>
      </c>
      <c r="P191" s="16">
        <f t="shared" si="7"/>
        <v>1</v>
      </c>
      <c r="Q191" s="16">
        <f t="shared" si="7"/>
        <v>0</v>
      </c>
      <c r="R191" s="16">
        <f t="shared" si="8"/>
        <v>0</v>
      </c>
    </row>
    <row r="192" spans="3:18" hidden="1" x14ac:dyDescent="0.25">
      <c r="C192" s="12" t="s">
        <v>57</v>
      </c>
      <c r="D192" s="12" t="s">
        <v>532</v>
      </c>
      <c r="E192" s="13">
        <v>47944</v>
      </c>
      <c r="F192" s="13">
        <v>43912</v>
      </c>
      <c r="G192" s="18" t="str">
        <f>IF(J192,"kbd",IF(K192,"kbcd",IF(L192,"kb","pct")))</f>
        <v>kb</v>
      </c>
      <c r="H192" s="19">
        <f>NOT(ISNA(MATCH(C192,python_mapping!$D:$D,0)))*1</f>
        <v>1</v>
      </c>
      <c r="I192" s="14" t="str">
        <f>_xlfn.XLOOKUP(xlsx!C192,python_mapping!D:D,python_mapping!E:E)</f>
        <v>P5 Commercial Stocks (kb)</v>
      </c>
      <c r="J192" s="16">
        <f>NOT(ISERR(SEARCH(J$6,$D192)))*1</f>
        <v>0</v>
      </c>
      <c r="K192" s="16">
        <f>NOT(ISERR(SEARCH(K$6,$D192)))*1</f>
        <v>0</v>
      </c>
      <c r="L192" s="16">
        <f>NOT(ISERR(SEARCH(L$6,$D192)))*1</f>
        <v>1</v>
      </c>
      <c r="M192" s="16">
        <f>NOT(ISERR(SEARCH(M$6,$D192)))*1</f>
        <v>0</v>
      </c>
      <c r="N192" s="16">
        <f t="shared" si="6"/>
        <v>1</v>
      </c>
      <c r="O192" s="16">
        <f t="shared" si="6"/>
        <v>0</v>
      </c>
      <c r="P192" s="16">
        <f t="shared" si="7"/>
        <v>1</v>
      </c>
      <c r="Q192" s="16">
        <f t="shared" si="7"/>
        <v>0</v>
      </c>
      <c r="R192" s="16">
        <f t="shared" si="8"/>
        <v>0</v>
      </c>
    </row>
    <row r="193" spans="3:18" hidden="1" x14ac:dyDescent="0.25">
      <c r="C193" s="12" t="s">
        <v>58</v>
      </c>
      <c r="D193" s="12" t="s">
        <v>533</v>
      </c>
      <c r="E193" s="13">
        <v>3623</v>
      </c>
      <c r="F193" s="13">
        <v>2225</v>
      </c>
      <c r="G193" s="18" t="str">
        <f>IF(J193,"kbd",IF(K193,"kbcd",IF(L193,"kb","pct")))</f>
        <v>kb</v>
      </c>
      <c r="H193" s="19">
        <f>NOT(ISNA(MATCH(C193,python_mapping!$D:$D,0)))*1</f>
        <v>1</v>
      </c>
      <c r="I193" s="14" t="str">
        <f>_xlfn.XLOOKUP(xlsx!C193,python_mapping!D:D,python_mapping!E:E)</f>
        <v>Alaska Stocks (kb)</v>
      </c>
      <c r="J193" s="16">
        <f>NOT(ISERR(SEARCH(J$6,$D193)))*1</f>
        <v>0</v>
      </c>
      <c r="K193" s="16">
        <f>NOT(ISERR(SEARCH(K$6,$D193)))*1</f>
        <v>0</v>
      </c>
      <c r="L193" s="16">
        <f>NOT(ISERR(SEARCH(L$6,$D193)))*1</f>
        <v>1</v>
      </c>
      <c r="M193" s="16">
        <f>NOT(ISERR(SEARCH(M$6,$D193)))*1</f>
        <v>0</v>
      </c>
      <c r="N193" s="16">
        <f t="shared" si="6"/>
        <v>1</v>
      </c>
      <c r="O193" s="16">
        <f t="shared" si="6"/>
        <v>0</v>
      </c>
      <c r="P193" s="16">
        <f t="shared" si="7"/>
        <v>1</v>
      </c>
      <c r="Q193" s="16">
        <f t="shared" si="7"/>
        <v>0</v>
      </c>
      <c r="R193" s="16">
        <f t="shared" si="8"/>
        <v>0</v>
      </c>
    </row>
    <row r="194" spans="3:18" hidden="1" x14ac:dyDescent="0.25">
      <c r="C194" s="12" t="s">
        <v>59</v>
      </c>
      <c r="D194" s="12" t="s">
        <v>534</v>
      </c>
      <c r="E194" s="13">
        <v>372197</v>
      </c>
      <c r="F194" s="13">
        <v>372595</v>
      </c>
      <c r="G194" s="18" t="str">
        <f>IF(J194,"kbd",IF(K194,"kbcd",IF(L194,"kb","pct")))</f>
        <v>kb</v>
      </c>
      <c r="H194" s="19">
        <f>NOT(ISNA(MATCH(C194,python_mapping!$D:$D,0)))*1</f>
        <v>1</v>
      </c>
      <c r="I194" s="14" t="str">
        <f>_xlfn.XLOOKUP(xlsx!C194,python_mapping!D:D,python_mapping!E:E)</f>
        <v>SPR Stocks (kb)</v>
      </c>
      <c r="J194" s="16">
        <f>NOT(ISERR(SEARCH(J$6,$D194)))*1</f>
        <v>0</v>
      </c>
      <c r="K194" s="16">
        <f>NOT(ISERR(SEARCH(K$6,$D194)))*1</f>
        <v>0</v>
      </c>
      <c r="L194" s="16">
        <f>NOT(ISERR(SEARCH(L$6,$D194)))*1</f>
        <v>1</v>
      </c>
      <c r="M194" s="16">
        <f>NOT(ISERR(SEARCH(M$6,$D194)))*1</f>
        <v>0</v>
      </c>
      <c r="N194" s="16">
        <f t="shared" si="6"/>
        <v>1</v>
      </c>
      <c r="O194" s="16">
        <f t="shared" si="6"/>
        <v>0</v>
      </c>
      <c r="P194" s="16">
        <f t="shared" si="7"/>
        <v>1</v>
      </c>
      <c r="Q194" s="16">
        <f t="shared" si="7"/>
        <v>0</v>
      </c>
      <c r="R194" s="16">
        <f t="shared" si="8"/>
        <v>0</v>
      </c>
    </row>
    <row r="195" spans="3:18" hidden="1" x14ac:dyDescent="0.25">
      <c r="C195" s="12" t="s">
        <v>60</v>
      </c>
      <c r="D195" s="12" t="s">
        <v>535</v>
      </c>
      <c r="E195" s="13">
        <v>233886</v>
      </c>
      <c r="F195" s="13">
        <v>231672</v>
      </c>
      <c r="G195" s="18" t="str">
        <f>IF(J195,"kbd",IF(K195,"kbcd",IF(L195,"kb","pct")))</f>
        <v>kb</v>
      </c>
      <c r="H195" s="19">
        <f>NOT(ISNA(MATCH(C195,python_mapping!$D:$D,0)))*1</f>
        <v>1</v>
      </c>
      <c r="I195" s="14" t="str">
        <f>_xlfn.XLOOKUP(xlsx!C195,python_mapping!D:D,python_mapping!E:E)</f>
        <v>USGasoline Stocks (kb)</v>
      </c>
      <c r="J195" s="16">
        <f>NOT(ISERR(SEARCH(J$6,$D195)))*1</f>
        <v>0</v>
      </c>
      <c r="K195" s="16">
        <f>NOT(ISERR(SEARCH(K$6,$D195)))*1</f>
        <v>0</v>
      </c>
      <c r="L195" s="16">
        <f>NOT(ISERR(SEARCH(L$6,$D195)))*1</f>
        <v>1</v>
      </c>
      <c r="M195" s="16">
        <f>NOT(ISERR(SEARCH(M$6,$D195)))*1</f>
        <v>0</v>
      </c>
      <c r="N195" s="16">
        <f t="shared" si="6"/>
        <v>1</v>
      </c>
      <c r="O195" s="16">
        <f t="shared" si="6"/>
        <v>0</v>
      </c>
      <c r="P195" s="16">
        <f t="shared" si="7"/>
        <v>0</v>
      </c>
      <c r="Q195" s="16">
        <f t="shared" si="7"/>
        <v>0</v>
      </c>
      <c r="R195" s="16">
        <f t="shared" si="8"/>
        <v>0</v>
      </c>
    </row>
    <row r="196" spans="3:18" hidden="1" x14ac:dyDescent="0.25">
      <c r="C196" s="12" t="s">
        <v>61</v>
      </c>
      <c r="D196" s="12" t="s">
        <v>536</v>
      </c>
      <c r="E196" s="13">
        <v>55990</v>
      </c>
      <c r="F196" s="13">
        <v>56973</v>
      </c>
      <c r="G196" s="18" t="str">
        <f>IF(J196,"kbd",IF(K196,"kbcd",IF(L196,"kb","pct")))</f>
        <v>kb</v>
      </c>
      <c r="H196" s="19">
        <f>NOT(ISNA(MATCH(C196,python_mapping!$D:$D,0)))*1</f>
        <v>1</v>
      </c>
      <c r="I196" s="14" t="str">
        <f>_xlfn.XLOOKUP(xlsx!C196,python_mapping!D:D,python_mapping!E:E)</f>
        <v>P1 Gasoline Stocks (kb)</v>
      </c>
      <c r="J196" s="16">
        <f>NOT(ISERR(SEARCH(J$6,$D196)))*1</f>
        <v>0</v>
      </c>
      <c r="K196" s="16">
        <f>NOT(ISERR(SEARCH(K$6,$D196)))*1</f>
        <v>0</v>
      </c>
      <c r="L196" s="16">
        <f>NOT(ISERR(SEARCH(L$6,$D196)))*1</f>
        <v>1</v>
      </c>
      <c r="M196" s="16">
        <f>NOT(ISERR(SEARCH(M$6,$D196)))*1</f>
        <v>0</v>
      </c>
      <c r="N196" s="16">
        <f t="shared" si="6"/>
        <v>1</v>
      </c>
      <c r="O196" s="16">
        <f t="shared" si="6"/>
        <v>0</v>
      </c>
      <c r="P196" s="16">
        <f t="shared" si="7"/>
        <v>0</v>
      </c>
      <c r="Q196" s="16">
        <f t="shared" si="7"/>
        <v>0</v>
      </c>
      <c r="R196" s="16">
        <f t="shared" si="8"/>
        <v>0</v>
      </c>
    </row>
    <row r="197" spans="3:18" hidden="1" x14ac:dyDescent="0.25">
      <c r="C197" s="12" t="s">
        <v>62</v>
      </c>
      <c r="D197" s="12" t="s">
        <v>537</v>
      </c>
      <c r="E197" s="13">
        <v>47854</v>
      </c>
      <c r="F197" s="13">
        <v>48098</v>
      </c>
      <c r="G197" s="18" t="str">
        <f>IF(J197,"kbd",IF(K197,"kbcd",IF(L197,"kb","pct")))</f>
        <v>kb</v>
      </c>
      <c r="H197" s="19">
        <f>NOT(ISNA(MATCH(C197,python_mapping!$D:$D,0)))*1</f>
        <v>1</v>
      </c>
      <c r="I197" s="14" t="str">
        <f>_xlfn.XLOOKUP(xlsx!C197,python_mapping!D:D,python_mapping!E:E)</f>
        <v>P2 Gasoline Stocks (kb)</v>
      </c>
      <c r="J197" s="16">
        <f>NOT(ISERR(SEARCH(J$6,$D197)))*1</f>
        <v>0</v>
      </c>
      <c r="K197" s="16">
        <f>NOT(ISERR(SEARCH(K$6,$D197)))*1</f>
        <v>0</v>
      </c>
      <c r="L197" s="16">
        <f>NOT(ISERR(SEARCH(L$6,$D197)))*1</f>
        <v>1</v>
      </c>
      <c r="M197" s="16">
        <f>NOT(ISERR(SEARCH(M$6,$D197)))*1</f>
        <v>0</v>
      </c>
      <c r="N197" s="16">
        <f t="shared" si="6"/>
        <v>1</v>
      </c>
      <c r="O197" s="16">
        <f t="shared" si="6"/>
        <v>0</v>
      </c>
      <c r="P197" s="16">
        <f t="shared" si="7"/>
        <v>0</v>
      </c>
      <c r="Q197" s="16">
        <f t="shared" si="7"/>
        <v>0</v>
      </c>
      <c r="R197" s="16">
        <f t="shared" si="8"/>
        <v>0</v>
      </c>
    </row>
    <row r="198" spans="3:18" hidden="1" x14ac:dyDescent="0.25">
      <c r="C198" s="12" t="s">
        <v>63</v>
      </c>
      <c r="D198" s="12" t="s">
        <v>538</v>
      </c>
      <c r="E198" s="13">
        <v>90003</v>
      </c>
      <c r="F198" s="13">
        <v>86820</v>
      </c>
      <c r="G198" s="18" t="str">
        <f>IF(J198,"kbd",IF(K198,"kbcd",IF(L198,"kb","pct")))</f>
        <v>kb</v>
      </c>
      <c r="H198" s="19">
        <f>NOT(ISNA(MATCH(C198,python_mapping!$D:$D,0)))*1</f>
        <v>1</v>
      </c>
      <c r="I198" s="14" t="str">
        <f>_xlfn.XLOOKUP(xlsx!C198,python_mapping!D:D,python_mapping!E:E)</f>
        <v>P3 Gasoline Stocks (kb)</v>
      </c>
      <c r="J198" s="16">
        <f>NOT(ISERR(SEARCH(J$6,$D198)))*1</f>
        <v>0</v>
      </c>
      <c r="K198" s="16">
        <f>NOT(ISERR(SEARCH(K$6,$D198)))*1</f>
        <v>0</v>
      </c>
      <c r="L198" s="16">
        <f>NOT(ISERR(SEARCH(L$6,$D198)))*1</f>
        <v>1</v>
      </c>
      <c r="M198" s="16">
        <f>NOT(ISERR(SEARCH(M$6,$D198)))*1</f>
        <v>0</v>
      </c>
      <c r="N198" s="16">
        <f t="shared" si="6"/>
        <v>1</v>
      </c>
      <c r="O198" s="16">
        <f t="shared" si="6"/>
        <v>0</v>
      </c>
      <c r="P198" s="16">
        <f t="shared" si="7"/>
        <v>0</v>
      </c>
      <c r="Q198" s="16">
        <f t="shared" si="7"/>
        <v>0</v>
      </c>
      <c r="R198" s="16">
        <f t="shared" si="8"/>
        <v>0</v>
      </c>
    </row>
    <row r="199" spans="3:18" hidden="1" x14ac:dyDescent="0.25">
      <c r="C199" s="12" t="s">
        <v>64</v>
      </c>
      <c r="D199" s="12" t="s">
        <v>539</v>
      </c>
      <c r="E199" s="13">
        <v>8056</v>
      </c>
      <c r="F199" s="13">
        <v>7926</v>
      </c>
      <c r="G199" s="18" t="str">
        <f>IF(J199,"kbd",IF(K199,"kbcd",IF(L199,"kb","pct")))</f>
        <v>kb</v>
      </c>
      <c r="H199" s="19">
        <f>NOT(ISNA(MATCH(C199,python_mapping!$D:$D,0)))*1</f>
        <v>1</v>
      </c>
      <c r="I199" s="14" t="str">
        <f>_xlfn.XLOOKUP(xlsx!C199,python_mapping!D:D,python_mapping!E:E)</f>
        <v>P4 Gasoline Stocks (kb)</v>
      </c>
      <c r="J199" s="16">
        <f>NOT(ISERR(SEARCH(J$6,$D199)))*1</f>
        <v>0</v>
      </c>
      <c r="K199" s="16">
        <f>NOT(ISERR(SEARCH(K$6,$D199)))*1</f>
        <v>0</v>
      </c>
      <c r="L199" s="16">
        <f>NOT(ISERR(SEARCH(L$6,$D199)))*1</f>
        <v>1</v>
      </c>
      <c r="M199" s="16">
        <f>NOT(ISERR(SEARCH(M$6,$D199)))*1</f>
        <v>0</v>
      </c>
      <c r="N199" s="16">
        <f t="shared" si="6"/>
        <v>1</v>
      </c>
      <c r="O199" s="16">
        <f t="shared" si="6"/>
        <v>0</v>
      </c>
      <c r="P199" s="16">
        <f t="shared" si="7"/>
        <v>0</v>
      </c>
      <c r="Q199" s="16">
        <f t="shared" si="7"/>
        <v>0</v>
      </c>
      <c r="R199" s="16">
        <f t="shared" si="8"/>
        <v>0</v>
      </c>
    </row>
    <row r="200" spans="3:18" hidden="1" x14ac:dyDescent="0.25">
      <c r="C200" s="12" t="s">
        <v>65</v>
      </c>
      <c r="D200" s="12" t="s">
        <v>540</v>
      </c>
      <c r="E200" s="13">
        <v>31982</v>
      </c>
      <c r="F200" s="13">
        <v>31855</v>
      </c>
      <c r="G200" s="18" t="str">
        <f>IF(J200,"kbd",IF(K200,"kbcd",IF(L200,"kb","pct")))</f>
        <v>kb</v>
      </c>
      <c r="H200" s="19">
        <f>NOT(ISNA(MATCH(C200,python_mapping!$D:$D,0)))*1</f>
        <v>1</v>
      </c>
      <c r="I200" s="14" t="str">
        <f>_xlfn.XLOOKUP(xlsx!C200,python_mapping!D:D,python_mapping!E:E)</f>
        <v>P5 Gasoline Stocks (kb)</v>
      </c>
      <c r="J200" s="16">
        <f>NOT(ISERR(SEARCH(J$6,$D200)))*1</f>
        <v>0</v>
      </c>
      <c r="K200" s="16">
        <f>NOT(ISERR(SEARCH(K$6,$D200)))*1</f>
        <v>0</v>
      </c>
      <c r="L200" s="16">
        <f>NOT(ISERR(SEARCH(L$6,$D200)))*1</f>
        <v>1</v>
      </c>
      <c r="M200" s="16">
        <f>NOT(ISERR(SEARCH(M$6,$D200)))*1</f>
        <v>0</v>
      </c>
      <c r="N200" s="16">
        <f t="shared" ref="N200:O263" si="9">NOT(ISERR(SEARCH(N$6,$D200)))*1</f>
        <v>1</v>
      </c>
      <c r="O200" s="16">
        <f t="shared" si="9"/>
        <v>0</v>
      </c>
      <c r="P200" s="16">
        <f t="shared" ref="P200:Q263" si="10">IF(O200=1,0,NOT(ISERR(SEARCH(P$6,$D200)))*1)</f>
        <v>0</v>
      </c>
      <c r="Q200" s="16">
        <f t="shared" si="10"/>
        <v>0</v>
      </c>
      <c r="R200" s="16">
        <f t="shared" ref="R200:R263" si="11">OR(NOT(ISERR(SEARCH("PADD 1A",$D200))),NOT(ISERR(SEARCH("PADD 1B",$D200))),NOT(ISERR(SEARCH("PADD 1C",$D200))))*1</f>
        <v>0</v>
      </c>
    </row>
    <row r="201" spans="3:18" x14ac:dyDescent="0.25">
      <c r="C201" s="12" t="s">
        <v>541</v>
      </c>
      <c r="D201" s="12" t="s">
        <v>542</v>
      </c>
      <c r="E201" s="13">
        <v>18000</v>
      </c>
      <c r="F201" s="13">
        <v>16114</v>
      </c>
      <c r="G201" s="18" t="str">
        <f>IF(J201,"kbd",IF(K201,"kbcd",IF(L201,"kb","pct")))</f>
        <v>kb</v>
      </c>
      <c r="H201" s="19">
        <f>NOT(ISNA(MATCH(C201,python_mapping!$D:$D,0)))*1</f>
        <v>0</v>
      </c>
      <c r="I201" s="14" t="e">
        <f>_xlfn.XLOOKUP(xlsx!C201,python_mapping!D:D,python_mapping!E:E)</f>
        <v>#N/A</v>
      </c>
      <c r="J201" s="16">
        <f>NOT(ISERR(SEARCH(J$6,$D201)))*1</f>
        <v>0</v>
      </c>
      <c r="K201" s="16">
        <f>NOT(ISERR(SEARCH(K$6,$D201)))*1</f>
        <v>0</v>
      </c>
      <c r="L201" s="16">
        <f>NOT(ISERR(SEARCH(L$6,$D201)))*1</f>
        <v>1</v>
      </c>
      <c r="M201" s="16">
        <f>NOT(ISERR(SEARCH(M$6,$D201)))*1</f>
        <v>0</v>
      </c>
      <c r="N201" s="16">
        <f t="shared" si="9"/>
        <v>1</v>
      </c>
      <c r="O201" s="16">
        <f t="shared" si="9"/>
        <v>0</v>
      </c>
      <c r="P201" s="16">
        <f t="shared" si="10"/>
        <v>0</v>
      </c>
      <c r="Q201" s="16">
        <f t="shared" si="10"/>
        <v>0</v>
      </c>
      <c r="R201" s="16">
        <f t="shared" si="11"/>
        <v>0</v>
      </c>
    </row>
    <row r="202" spans="3:18" x14ac:dyDescent="0.25">
      <c r="C202" s="12" t="s">
        <v>543</v>
      </c>
      <c r="D202" s="12" t="s">
        <v>544</v>
      </c>
      <c r="E202" s="13">
        <v>15</v>
      </c>
      <c r="F202" s="13">
        <v>17</v>
      </c>
      <c r="G202" s="18" t="str">
        <f>IF(J202,"kbd",IF(K202,"kbcd",IF(L202,"kb","pct")))</f>
        <v>kb</v>
      </c>
      <c r="H202" s="19">
        <f>NOT(ISNA(MATCH(C202,python_mapping!$D:$D,0)))*1</f>
        <v>0</v>
      </c>
      <c r="I202" s="14" t="e">
        <f>_xlfn.XLOOKUP(xlsx!C202,python_mapping!D:D,python_mapping!E:E)</f>
        <v>#N/A</v>
      </c>
      <c r="J202" s="16">
        <f>NOT(ISERR(SEARCH(J$6,$D202)))*1</f>
        <v>0</v>
      </c>
      <c r="K202" s="16">
        <f>NOT(ISERR(SEARCH(K$6,$D202)))*1</f>
        <v>0</v>
      </c>
      <c r="L202" s="16">
        <f>NOT(ISERR(SEARCH(L$6,$D202)))*1</f>
        <v>1</v>
      </c>
      <c r="M202" s="16">
        <f>NOT(ISERR(SEARCH(M$6,$D202)))*1</f>
        <v>0</v>
      </c>
      <c r="N202" s="16">
        <f t="shared" si="9"/>
        <v>1</v>
      </c>
      <c r="O202" s="16">
        <f t="shared" si="9"/>
        <v>0</v>
      </c>
      <c r="P202" s="16">
        <f t="shared" si="10"/>
        <v>0</v>
      </c>
      <c r="Q202" s="16">
        <f t="shared" si="10"/>
        <v>0</v>
      </c>
      <c r="R202" s="16">
        <f t="shared" si="11"/>
        <v>0</v>
      </c>
    </row>
    <row r="203" spans="3:18" x14ac:dyDescent="0.25">
      <c r="C203" s="12" t="s">
        <v>545</v>
      </c>
      <c r="D203" s="12" t="s">
        <v>546</v>
      </c>
      <c r="E203" s="13">
        <v>3</v>
      </c>
      <c r="F203" s="13">
        <v>3</v>
      </c>
      <c r="G203" s="18" t="str">
        <f>IF(J203,"kbd",IF(K203,"kbcd",IF(L203,"kb","pct")))</f>
        <v>kb</v>
      </c>
      <c r="H203" s="19">
        <f>NOT(ISNA(MATCH(C203,python_mapping!$D:$D,0)))*1</f>
        <v>0</v>
      </c>
      <c r="I203" s="14" t="e">
        <f>_xlfn.XLOOKUP(xlsx!C203,python_mapping!D:D,python_mapping!E:E)</f>
        <v>#N/A</v>
      </c>
      <c r="J203" s="16">
        <f>NOT(ISERR(SEARCH(J$6,$D203)))*1</f>
        <v>0</v>
      </c>
      <c r="K203" s="16">
        <f>NOT(ISERR(SEARCH(K$6,$D203)))*1</f>
        <v>0</v>
      </c>
      <c r="L203" s="16">
        <f>NOT(ISERR(SEARCH(L$6,$D203)))*1</f>
        <v>1</v>
      </c>
      <c r="M203" s="16">
        <f>NOT(ISERR(SEARCH(M$6,$D203)))*1</f>
        <v>0</v>
      </c>
      <c r="N203" s="16">
        <f t="shared" si="9"/>
        <v>1</v>
      </c>
      <c r="O203" s="16">
        <f t="shared" si="9"/>
        <v>0</v>
      </c>
      <c r="P203" s="16">
        <f t="shared" si="10"/>
        <v>0</v>
      </c>
      <c r="Q203" s="16">
        <f t="shared" si="10"/>
        <v>0</v>
      </c>
      <c r="R203" s="16">
        <f t="shared" si="11"/>
        <v>0</v>
      </c>
    </row>
    <row r="204" spans="3:18" x14ac:dyDescent="0.25">
      <c r="C204" s="12" t="s">
        <v>547</v>
      </c>
      <c r="D204" s="12" t="s">
        <v>548</v>
      </c>
      <c r="E204" s="13">
        <v>0</v>
      </c>
      <c r="F204" s="13">
        <v>0</v>
      </c>
      <c r="G204" s="18" t="str">
        <f>IF(J204,"kbd",IF(K204,"kbcd",IF(L204,"kb","pct")))</f>
        <v>kb</v>
      </c>
      <c r="H204" s="19">
        <f>NOT(ISNA(MATCH(C204,python_mapping!$D:$D,0)))*1</f>
        <v>0</v>
      </c>
      <c r="I204" s="14" t="e">
        <f>_xlfn.XLOOKUP(xlsx!C204,python_mapping!D:D,python_mapping!E:E)</f>
        <v>#N/A</v>
      </c>
      <c r="J204" s="16">
        <f>NOT(ISERR(SEARCH(J$6,$D204)))*1</f>
        <v>0</v>
      </c>
      <c r="K204" s="16">
        <f>NOT(ISERR(SEARCH(K$6,$D204)))*1</f>
        <v>0</v>
      </c>
      <c r="L204" s="16">
        <f>NOT(ISERR(SEARCH(L$6,$D204)))*1</f>
        <v>1</v>
      </c>
      <c r="M204" s="16">
        <f>NOT(ISERR(SEARCH(M$6,$D204)))*1</f>
        <v>0</v>
      </c>
      <c r="N204" s="16">
        <f t="shared" si="9"/>
        <v>1</v>
      </c>
      <c r="O204" s="16">
        <f t="shared" si="9"/>
        <v>0</v>
      </c>
      <c r="P204" s="16">
        <f t="shared" si="10"/>
        <v>0</v>
      </c>
      <c r="Q204" s="16">
        <f t="shared" si="10"/>
        <v>0</v>
      </c>
      <c r="R204" s="16">
        <f t="shared" si="11"/>
        <v>0</v>
      </c>
    </row>
    <row r="205" spans="3:18" x14ac:dyDescent="0.25">
      <c r="C205" s="12" t="s">
        <v>549</v>
      </c>
      <c r="D205" s="12" t="s">
        <v>550</v>
      </c>
      <c r="E205" s="13">
        <v>0</v>
      </c>
      <c r="F205" s="13">
        <v>0</v>
      </c>
      <c r="G205" s="18" t="str">
        <f>IF(J205,"kbd",IF(K205,"kbcd",IF(L205,"kb","pct")))</f>
        <v>kb</v>
      </c>
      <c r="H205" s="19">
        <f>NOT(ISNA(MATCH(C205,python_mapping!$D:$D,0)))*1</f>
        <v>0</v>
      </c>
      <c r="I205" s="14" t="e">
        <f>_xlfn.XLOOKUP(xlsx!C205,python_mapping!D:D,python_mapping!E:E)</f>
        <v>#N/A</v>
      </c>
      <c r="J205" s="16">
        <f>NOT(ISERR(SEARCH(J$6,$D205)))*1</f>
        <v>0</v>
      </c>
      <c r="K205" s="16">
        <f>NOT(ISERR(SEARCH(K$6,$D205)))*1</f>
        <v>0</v>
      </c>
      <c r="L205" s="16">
        <f>NOT(ISERR(SEARCH(L$6,$D205)))*1</f>
        <v>1</v>
      </c>
      <c r="M205" s="16">
        <f>NOT(ISERR(SEARCH(M$6,$D205)))*1</f>
        <v>0</v>
      </c>
      <c r="N205" s="16">
        <f t="shared" si="9"/>
        <v>1</v>
      </c>
      <c r="O205" s="16">
        <f t="shared" si="9"/>
        <v>0</v>
      </c>
      <c r="P205" s="16">
        <f t="shared" si="10"/>
        <v>0</v>
      </c>
      <c r="Q205" s="16">
        <f t="shared" si="10"/>
        <v>0</v>
      </c>
      <c r="R205" s="16">
        <f t="shared" si="11"/>
        <v>0</v>
      </c>
    </row>
    <row r="206" spans="3:18" x14ac:dyDescent="0.25">
      <c r="C206" s="12" t="s">
        <v>551</v>
      </c>
      <c r="D206" s="12" t="s">
        <v>552</v>
      </c>
      <c r="E206" s="13">
        <v>0</v>
      </c>
      <c r="F206" s="13">
        <v>0</v>
      </c>
      <c r="G206" s="18" t="str">
        <f>IF(J206,"kbd",IF(K206,"kbcd",IF(L206,"kb","pct")))</f>
        <v>kb</v>
      </c>
      <c r="H206" s="19">
        <f>NOT(ISNA(MATCH(C206,python_mapping!$D:$D,0)))*1</f>
        <v>0</v>
      </c>
      <c r="I206" s="14" t="e">
        <f>_xlfn.XLOOKUP(xlsx!C206,python_mapping!D:D,python_mapping!E:E)</f>
        <v>#N/A</v>
      </c>
      <c r="J206" s="16">
        <f>NOT(ISERR(SEARCH(J$6,$D206)))*1</f>
        <v>0</v>
      </c>
      <c r="K206" s="16">
        <f>NOT(ISERR(SEARCH(K$6,$D206)))*1</f>
        <v>0</v>
      </c>
      <c r="L206" s="16">
        <f>NOT(ISERR(SEARCH(L$6,$D206)))*1</f>
        <v>1</v>
      </c>
      <c r="M206" s="16">
        <f>NOT(ISERR(SEARCH(M$6,$D206)))*1</f>
        <v>0</v>
      </c>
      <c r="N206" s="16">
        <f t="shared" si="9"/>
        <v>1</v>
      </c>
      <c r="O206" s="16">
        <f t="shared" si="9"/>
        <v>0</v>
      </c>
      <c r="P206" s="16">
        <f t="shared" si="10"/>
        <v>0</v>
      </c>
      <c r="Q206" s="16">
        <f t="shared" si="10"/>
        <v>0</v>
      </c>
      <c r="R206" s="16">
        <f t="shared" si="11"/>
        <v>0</v>
      </c>
    </row>
    <row r="207" spans="3:18" x14ac:dyDescent="0.25">
      <c r="C207" s="12" t="s">
        <v>553</v>
      </c>
      <c r="D207" s="12" t="s">
        <v>554</v>
      </c>
      <c r="E207" s="13">
        <v>12</v>
      </c>
      <c r="F207" s="13">
        <v>14</v>
      </c>
      <c r="G207" s="18" t="str">
        <f>IF(J207,"kbd",IF(K207,"kbcd",IF(L207,"kb","pct")))</f>
        <v>kb</v>
      </c>
      <c r="H207" s="19">
        <f>NOT(ISNA(MATCH(C207,python_mapping!$D:$D,0)))*1</f>
        <v>0</v>
      </c>
      <c r="I207" s="14" t="e">
        <f>_xlfn.XLOOKUP(xlsx!C207,python_mapping!D:D,python_mapping!E:E)</f>
        <v>#N/A</v>
      </c>
      <c r="J207" s="16">
        <f>NOT(ISERR(SEARCH(J$6,$D207)))*1</f>
        <v>0</v>
      </c>
      <c r="K207" s="16">
        <f>NOT(ISERR(SEARCH(K$6,$D207)))*1</f>
        <v>0</v>
      </c>
      <c r="L207" s="16">
        <f>NOT(ISERR(SEARCH(L$6,$D207)))*1</f>
        <v>1</v>
      </c>
      <c r="M207" s="16">
        <f>NOT(ISERR(SEARCH(M$6,$D207)))*1</f>
        <v>0</v>
      </c>
      <c r="N207" s="16">
        <f t="shared" si="9"/>
        <v>1</v>
      </c>
      <c r="O207" s="16">
        <f t="shared" si="9"/>
        <v>0</v>
      </c>
      <c r="P207" s="16">
        <f t="shared" si="10"/>
        <v>0</v>
      </c>
      <c r="Q207" s="16">
        <f t="shared" si="10"/>
        <v>0</v>
      </c>
      <c r="R207" s="16">
        <f t="shared" si="11"/>
        <v>0</v>
      </c>
    </row>
    <row r="208" spans="3:18" x14ac:dyDescent="0.25">
      <c r="C208" s="12" t="s">
        <v>555</v>
      </c>
      <c r="D208" s="12" t="s">
        <v>556</v>
      </c>
      <c r="E208" s="13">
        <v>15</v>
      </c>
      <c r="F208" s="13">
        <v>17</v>
      </c>
      <c r="G208" s="18" t="str">
        <f>IF(J208,"kbd",IF(K208,"kbcd",IF(L208,"kb","pct")))</f>
        <v>kb</v>
      </c>
      <c r="H208" s="19">
        <f>NOT(ISNA(MATCH(C208,python_mapping!$D:$D,0)))*1</f>
        <v>0</v>
      </c>
      <c r="I208" s="14" t="e">
        <f>_xlfn.XLOOKUP(xlsx!C208,python_mapping!D:D,python_mapping!E:E)</f>
        <v>#N/A</v>
      </c>
      <c r="J208" s="16">
        <f>NOT(ISERR(SEARCH(J$6,$D208)))*1</f>
        <v>0</v>
      </c>
      <c r="K208" s="16">
        <f>NOT(ISERR(SEARCH(K$6,$D208)))*1</f>
        <v>0</v>
      </c>
      <c r="L208" s="16">
        <f>NOT(ISERR(SEARCH(L$6,$D208)))*1</f>
        <v>1</v>
      </c>
      <c r="M208" s="16">
        <f>NOT(ISERR(SEARCH(M$6,$D208)))*1</f>
        <v>0</v>
      </c>
      <c r="N208" s="16">
        <f t="shared" si="9"/>
        <v>1</v>
      </c>
      <c r="O208" s="16">
        <f t="shared" si="9"/>
        <v>0</v>
      </c>
      <c r="P208" s="16">
        <f t="shared" si="10"/>
        <v>0</v>
      </c>
      <c r="Q208" s="16">
        <f t="shared" si="10"/>
        <v>0</v>
      </c>
      <c r="R208" s="16">
        <f t="shared" si="11"/>
        <v>0</v>
      </c>
    </row>
    <row r="209" spans="3:18" x14ac:dyDescent="0.25">
      <c r="C209" s="12" t="s">
        <v>557</v>
      </c>
      <c r="D209" s="12" t="s">
        <v>558</v>
      </c>
      <c r="E209" s="13">
        <v>3</v>
      </c>
      <c r="F209" s="13">
        <v>3</v>
      </c>
      <c r="G209" s="18" t="str">
        <f>IF(J209,"kbd",IF(K209,"kbcd",IF(L209,"kb","pct")))</f>
        <v>kb</v>
      </c>
      <c r="H209" s="19">
        <f>NOT(ISNA(MATCH(C209,python_mapping!$D:$D,0)))*1</f>
        <v>0</v>
      </c>
      <c r="I209" s="14" t="e">
        <f>_xlfn.XLOOKUP(xlsx!C209,python_mapping!D:D,python_mapping!E:E)</f>
        <v>#N/A</v>
      </c>
      <c r="J209" s="16">
        <f>NOT(ISERR(SEARCH(J$6,$D209)))*1</f>
        <v>0</v>
      </c>
      <c r="K209" s="16">
        <f>NOT(ISERR(SEARCH(K$6,$D209)))*1</f>
        <v>0</v>
      </c>
      <c r="L209" s="16">
        <f>NOT(ISERR(SEARCH(L$6,$D209)))*1</f>
        <v>1</v>
      </c>
      <c r="M209" s="16">
        <f>NOT(ISERR(SEARCH(M$6,$D209)))*1</f>
        <v>0</v>
      </c>
      <c r="N209" s="16">
        <f t="shared" si="9"/>
        <v>1</v>
      </c>
      <c r="O209" s="16">
        <f t="shared" si="9"/>
        <v>0</v>
      </c>
      <c r="P209" s="16">
        <f t="shared" si="10"/>
        <v>0</v>
      </c>
      <c r="Q209" s="16">
        <f t="shared" si="10"/>
        <v>0</v>
      </c>
      <c r="R209" s="16">
        <f t="shared" si="11"/>
        <v>0</v>
      </c>
    </row>
    <row r="210" spans="3:18" x14ac:dyDescent="0.25">
      <c r="C210" s="12" t="s">
        <v>559</v>
      </c>
      <c r="D210" s="12" t="s">
        <v>560</v>
      </c>
      <c r="E210" s="13">
        <v>0</v>
      </c>
      <c r="F210" s="13">
        <v>0</v>
      </c>
      <c r="G210" s="18" t="str">
        <f>IF(J210,"kbd",IF(K210,"kbcd",IF(L210,"kb","pct")))</f>
        <v>kb</v>
      </c>
      <c r="H210" s="19">
        <f>NOT(ISNA(MATCH(C210,python_mapping!$D:$D,0)))*1</f>
        <v>0</v>
      </c>
      <c r="I210" s="14" t="e">
        <f>_xlfn.XLOOKUP(xlsx!C210,python_mapping!D:D,python_mapping!E:E)</f>
        <v>#N/A</v>
      </c>
      <c r="J210" s="16">
        <f>NOT(ISERR(SEARCH(J$6,$D210)))*1</f>
        <v>0</v>
      </c>
      <c r="K210" s="16">
        <f>NOT(ISERR(SEARCH(K$6,$D210)))*1</f>
        <v>0</v>
      </c>
      <c r="L210" s="16">
        <f>NOT(ISERR(SEARCH(L$6,$D210)))*1</f>
        <v>1</v>
      </c>
      <c r="M210" s="16">
        <f>NOT(ISERR(SEARCH(M$6,$D210)))*1</f>
        <v>0</v>
      </c>
      <c r="N210" s="16">
        <f t="shared" si="9"/>
        <v>1</v>
      </c>
      <c r="O210" s="16">
        <f t="shared" si="9"/>
        <v>0</v>
      </c>
      <c r="P210" s="16">
        <f t="shared" si="10"/>
        <v>0</v>
      </c>
      <c r="Q210" s="16">
        <f t="shared" si="10"/>
        <v>0</v>
      </c>
      <c r="R210" s="16">
        <f t="shared" si="11"/>
        <v>0</v>
      </c>
    </row>
    <row r="211" spans="3:18" x14ac:dyDescent="0.25">
      <c r="C211" s="12" t="s">
        <v>561</v>
      </c>
      <c r="D211" s="12" t="s">
        <v>562</v>
      </c>
      <c r="E211" s="13">
        <v>0</v>
      </c>
      <c r="F211" s="13">
        <v>0</v>
      </c>
      <c r="G211" s="18" t="str">
        <f>IF(J211,"kbd",IF(K211,"kbcd",IF(L211,"kb","pct")))</f>
        <v>kb</v>
      </c>
      <c r="H211" s="19">
        <f>NOT(ISNA(MATCH(C211,python_mapping!$D:$D,0)))*1</f>
        <v>0</v>
      </c>
      <c r="I211" s="14" t="e">
        <f>_xlfn.XLOOKUP(xlsx!C211,python_mapping!D:D,python_mapping!E:E)</f>
        <v>#N/A</v>
      </c>
      <c r="J211" s="16">
        <f>NOT(ISERR(SEARCH(J$6,$D211)))*1</f>
        <v>0</v>
      </c>
      <c r="K211" s="16">
        <f>NOT(ISERR(SEARCH(K$6,$D211)))*1</f>
        <v>0</v>
      </c>
      <c r="L211" s="16">
        <f>NOT(ISERR(SEARCH(L$6,$D211)))*1</f>
        <v>1</v>
      </c>
      <c r="M211" s="16">
        <f>NOT(ISERR(SEARCH(M$6,$D211)))*1</f>
        <v>0</v>
      </c>
      <c r="N211" s="16">
        <f t="shared" si="9"/>
        <v>1</v>
      </c>
      <c r="O211" s="16">
        <f t="shared" si="9"/>
        <v>0</v>
      </c>
      <c r="P211" s="16">
        <f t="shared" si="10"/>
        <v>0</v>
      </c>
      <c r="Q211" s="16">
        <f t="shared" si="10"/>
        <v>0</v>
      </c>
      <c r="R211" s="16">
        <f t="shared" si="11"/>
        <v>0</v>
      </c>
    </row>
    <row r="212" spans="3:18" x14ac:dyDescent="0.25">
      <c r="C212" s="12" t="s">
        <v>563</v>
      </c>
      <c r="D212" s="12" t="s">
        <v>564</v>
      </c>
      <c r="E212" s="13">
        <v>0</v>
      </c>
      <c r="F212" s="13">
        <v>0</v>
      </c>
      <c r="G212" s="18" t="str">
        <f>IF(J212,"kbd",IF(K212,"kbcd",IF(L212,"kb","pct")))</f>
        <v>kb</v>
      </c>
      <c r="H212" s="19">
        <f>NOT(ISNA(MATCH(C212,python_mapping!$D:$D,0)))*1</f>
        <v>0</v>
      </c>
      <c r="I212" s="14" t="e">
        <f>_xlfn.XLOOKUP(xlsx!C212,python_mapping!D:D,python_mapping!E:E)</f>
        <v>#N/A</v>
      </c>
      <c r="J212" s="16">
        <f>NOT(ISERR(SEARCH(J$6,$D212)))*1</f>
        <v>0</v>
      </c>
      <c r="K212" s="16">
        <f>NOT(ISERR(SEARCH(K$6,$D212)))*1</f>
        <v>0</v>
      </c>
      <c r="L212" s="16">
        <f>NOT(ISERR(SEARCH(L$6,$D212)))*1</f>
        <v>1</v>
      </c>
      <c r="M212" s="16">
        <f>NOT(ISERR(SEARCH(M$6,$D212)))*1</f>
        <v>0</v>
      </c>
      <c r="N212" s="16">
        <f t="shared" si="9"/>
        <v>1</v>
      </c>
      <c r="O212" s="16">
        <f t="shared" si="9"/>
        <v>0</v>
      </c>
      <c r="P212" s="16">
        <f t="shared" si="10"/>
        <v>0</v>
      </c>
      <c r="Q212" s="16">
        <f t="shared" si="10"/>
        <v>0</v>
      </c>
      <c r="R212" s="16">
        <f t="shared" si="11"/>
        <v>0</v>
      </c>
    </row>
    <row r="213" spans="3:18" x14ac:dyDescent="0.25">
      <c r="C213" s="12" t="s">
        <v>565</v>
      </c>
      <c r="D213" s="12" t="s">
        <v>566</v>
      </c>
      <c r="E213" s="13">
        <v>12</v>
      </c>
      <c r="F213" s="13">
        <v>14</v>
      </c>
      <c r="G213" s="18" t="str">
        <f>IF(J213,"kbd",IF(K213,"kbcd",IF(L213,"kb","pct")))</f>
        <v>kb</v>
      </c>
      <c r="H213" s="19">
        <f>NOT(ISNA(MATCH(C213,python_mapping!$D:$D,0)))*1</f>
        <v>0</v>
      </c>
      <c r="I213" s="14" t="e">
        <f>_xlfn.XLOOKUP(xlsx!C213,python_mapping!D:D,python_mapping!E:E)</f>
        <v>#N/A</v>
      </c>
      <c r="J213" s="16">
        <f>NOT(ISERR(SEARCH(J$6,$D213)))*1</f>
        <v>0</v>
      </c>
      <c r="K213" s="16">
        <f>NOT(ISERR(SEARCH(K$6,$D213)))*1</f>
        <v>0</v>
      </c>
      <c r="L213" s="16">
        <f>NOT(ISERR(SEARCH(L$6,$D213)))*1</f>
        <v>1</v>
      </c>
      <c r="M213" s="16">
        <f>NOT(ISERR(SEARCH(M$6,$D213)))*1</f>
        <v>0</v>
      </c>
      <c r="N213" s="16">
        <f t="shared" si="9"/>
        <v>1</v>
      </c>
      <c r="O213" s="16">
        <f t="shared" si="9"/>
        <v>0</v>
      </c>
      <c r="P213" s="16">
        <f t="shared" si="10"/>
        <v>0</v>
      </c>
      <c r="Q213" s="16">
        <f t="shared" si="10"/>
        <v>0</v>
      </c>
      <c r="R213" s="16">
        <f t="shared" si="11"/>
        <v>0</v>
      </c>
    </row>
    <row r="214" spans="3:18" x14ac:dyDescent="0.25">
      <c r="C214" s="12" t="s">
        <v>567</v>
      </c>
      <c r="D214" s="12" t="s">
        <v>568</v>
      </c>
      <c r="E214" s="13">
        <v>0</v>
      </c>
      <c r="F214" s="13">
        <v>0</v>
      </c>
      <c r="G214" s="18" t="str">
        <f>IF(J214,"kbd",IF(K214,"kbcd",IF(L214,"kb","pct")))</f>
        <v>kb</v>
      </c>
      <c r="H214" s="19">
        <f>NOT(ISNA(MATCH(C214,python_mapping!$D:$D,0)))*1</f>
        <v>0</v>
      </c>
      <c r="I214" s="14" t="e">
        <f>_xlfn.XLOOKUP(xlsx!C214,python_mapping!D:D,python_mapping!E:E)</f>
        <v>#N/A</v>
      </c>
      <c r="J214" s="16">
        <f>NOT(ISERR(SEARCH(J$6,$D214)))*1</f>
        <v>0</v>
      </c>
      <c r="K214" s="16">
        <f>NOT(ISERR(SEARCH(K$6,$D214)))*1</f>
        <v>0</v>
      </c>
      <c r="L214" s="16">
        <f>NOT(ISERR(SEARCH(L$6,$D214)))*1</f>
        <v>1</v>
      </c>
      <c r="M214" s="16">
        <f>NOT(ISERR(SEARCH(M$6,$D214)))*1</f>
        <v>0</v>
      </c>
      <c r="N214" s="16">
        <f t="shared" si="9"/>
        <v>1</v>
      </c>
      <c r="O214" s="16">
        <f t="shared" si="9"/>
        <v>0</v>
      </c>
      <c r="P214" s="16">
        <f t="shared" si="10"/>
        <v>0</v>
      </c>
      <c r="Q214" s="16">
        <f t="shared" si="10"/>
        <v>0</v>
      </c>
      <c r="R214" s="16">
        <f t="shared" si="11"/>
        <v>0</v>
      </c>
    </row>
    <row r="215" spans="3:18" x14ac:dyDescent="0.25">
      <c r="C215" s="12" t="s">
        <v>569</v>
      </c>
      <c r="D215" s="12" t="s">
        <v>570</v>
      </c>
      <c r="E215" s="13">
        <v>0</v>
      </c>
      <c r="F215" s="13">
        <v>0</v>
      </c>
      <c r="G215" s="18" t="str">
        <f>IF(J215,"kbd",IF(K215,"kbcd",IF(L215,"kb","pct")))</f>
        <v>kb</v>
      </c>
      <c r="H215" s="19">
        <f>NOT(ISNA(MATCH(C215,python_mapping!$D:$D,0)))*1</f>
        <v>0</v>
      </c>
      <c r="I215" s="14" t="e">
        <f>_xlfn.XLOOKUP(xlsx!C215,python_mapping!D:D,python_mapping!E:E)</f>
        <v>#N/A</v>
      </c>
      <c r="J215" s="16">
        <f>NOT(ISERR(SEARCH(J$6,$D215)))*1</f>
        <v>0</v>
      </c>
      <c r="K215" s="16">
        <f>NOT(ISERR(SEARCH(K$6,$D215)))*1</f>
        <v>0</v>
      </c>
      <c r="L215" s="16">
        <f>NOT(ISERR(SEARCH(L$6,$D215)))*1</f>
        <v>1</v>
      </c>
      <c r="M215" s="16">
        <f>NOT(ISERR(SEARCH(M$6,$D215)))*1</f>
        <v>0</v>
      </c>
      <c r="N215" s="16">
        <f t="shared" si="9"/>
        <v>1</v>
      </c>
      <c r="O215" s="16">
        <f t="shared" si="9"/>
        <v>0</v>
      </c>
      <c r="P215" s="16">
        <f t="shared" si="10"/>
        <v>0</v>
      </c>
      <c r="Q215" s="16">
        <f t="shared" si="10"/>
        <v>0</v>
      </c>
      <c r="R215" s="16">
        <f t="shared" si="11"/>
        <v>0</v>
      </c>
    </row>
    <row r="216" spans="3:18" x14ac:dyDescent="0.25">
      <c r="C216" s="12" t="s">
        <v>571</v>
      </c>
      <c r="D216" s="12" t="s">
        <v>572</v>
      </c>
      <c r="E216" s="13">
        <v>0</v>
      </c>
      <c r="F216" s="13">
        <v>0</v>
      </c>
      <c r="G216" s="18" t="str">
        <f>IF(J216,"kbd",IF(K216,"kbcd",IF(L216,"kb","pct")))</f>
        <v>kb</v>
      </c>
      <c r="H216" s="19">
        <f>NOT(ISNA(MATCH(C216,python_mapping!$D:$D,0)))*1</f>
        <v>0</v>
      </c>
      <c r="I216" s="14" t="e">
        <f>_xlfn.XLOOKUP(xlsx!C216,python_mapping!D:D,python_mapping!E:E)</f>
        <v>#N/A</v>
      </c>
      <c r="J216" s="16">
        <f>NOT(ISERR(SEARCH(J$6,$D216)))*1</f>
        <v>0</v>
      </c>
      <c r="K216" s="16">
        <f>NOT(ISERR(SEARCH(K$6,$D216)))*1</f>
        <v>0</v>
      </c>
      <c r="L216" s="16">
        <f>NOT(ISERR(SEARCH(L$6,$D216)))*1</f>
        <v>1</v>
      </c>
      <c r="M216" s="16">
        <f>NOT(ISERR(SEARCH(M$6,$D216)))*1</f>
        <v>0</v>
      </c>
      <c r="N216" s="16">
        <f t="shared" si="9"/>
        <v>1</v>
      </c>
      <c r="O216" s="16">
        <f t="shared" si="9"/>
        <v>0</v>
      </c>
      <c r="P216" s="16">
        <f t="shared" si="10"/>
        <v>0</v>
      </c>
      <c r="Q216" s="16">
        <f t="shared" si="10"/>
        <v>0</v>
      </c>
      <c r="R216" s="16">
        <f t="shared" si="11"/>
        <v>0</v>
      </c>
    </row>
    <row r="217" spans="3:18" x14ac:dyDescent="0.25">
      <c r="C217" s="12" t="s">
        <v>573</v>
      </c>
      <c r="D217" s="12" t="s">
        <v>574</v>
      </c>
      <c r="E217" s="13">
        <v>0</v>
      </c>
      <c r="F217" s="13">
        <v>0</v>
      </c>
      <c r="G217" s="18" t="str">
        <f>IF(J217,"kbd",IF(K217,"kbcd",IF(L217,"kb","pct")))</f>
        <v>kb</v>
      </c>
      <c r="H217" s="19">
        <f>NOT(ISNA(MATCH(C217,python_mapping!$D:$D,0)))*1</f>
        <v>0</v>
      </c>
      <c r="I217" s="14" t="e">
        <f>_xlfn.XLOOKUP(xlsx!C217,python_mapping!D:D,python_mapping!E:E)</f>
        <v>#N/A</v>
      </c>
      <c r="J217" s="16">
        <f>NOT(ISERR(SEARCH(J$6,$D217)))*1</f>
        <v>0</v>
      </c>
      <c r="K217" s="16">
        <f>NOT(ISERR(SEARCH(K$6,$D217)))*1</f>
        <v>0</v>
      </c>
      <c r="L217" s="16">
        <f>NOT(ISERR(SEARCH(L$6,$D217)))*1</f>
        <v>1</v>
      </c>
      <c r="M217" s="16">
        <f>NOT(ISERR(SEARCH(M$6,$D217)))*1</f>
        <v>0</v>
      </c>
      <c r="N217" s="16">
        <f t="shared" si="9"/>
        <v>1</v>
      </c>
      <c r="O217" s="16">
        <f t="shared" si="9"/>
        <v>0</v>
      </c>
      <c r="P217" s="16">
        <f t="shared" si="10"/>
        <v>0</v>
      </c>
      <c r="Q217" s="16">
        <f t="shared" si="10"/>
        <v>0</v>
      </c>
      <c r="R217" s="16">
        <f t="shared" si="11"/>
        <v>0</v>
      </c>
    </row>
    <row r="218" spans="3:18" x14ac:dyDescent="0.25">
      <c r="C218" s="12" t="s">
        <v>575</v>
      </c>
      <c r="D218" s="12" t="s">
        <v>576</v>
      </c>
      <c r="E218" s="13">
        <v>0</v>
      </c>
      <c r="F218" s="13">
        <v>0</v>
      </c>
      <c r="G218" s="18" t="str">
        <f>IF(J218,"kbd",IF(K218,"kbcd",IF(L218,"kb","pct")))</f>
        <v>kb</v>
      </c>
      <c r="H218" s="19">
        <f>NOT(ISNA(MATCH(C218,python_mapping!$D:$D,0)))*1</f>
        <v>0</v>
      </c>
      <c r="I218" s="14" t="e">
        <f>_xlfn.XLOOKUP(xlsx!C218,python_mapping!D:D,python_mapping!E:E)</f>
        <v>#N/A</v>
      </c>
      <c r="J218" s="16">
        <f>NOT(ISERR(SEARCH(J$6,$D218)))*1</f>
        <v>0</v>
      </c>
      <c r="K218" s="16">
        <f>NOT(ISERR(SEARCH(K$6,$D218)))*1</f>
        <v>0</v>
      </c>
      <c r="L218" s="16">
        <f>NOT(ISERR(SEARCH(L$6,$D218)))*1</f>
        <v>1</v>
      </c>
      <c r="M218" s="16">
        <f>NOT(ISERR(SEARCH(M$6,$D218)))*1</f>
        <v>0</v>
      </c>
      <c r="N218" s="16">
        <f t="shared" si="9"/>
        <v>1</v>
      </c>
      <c r="O218" s="16">
        <f t="shared" si="9"/>
        <v>0</v>
      </c>
      <c r="P218" s="16">
        <f t="shared" si="10"/>
        <v>0</v>
      </c>
      <c r="Q218" s="16">
        <f t="shared" si="10"/>
        <v>0</v>
      </c>
      <c r="R218" s="16">
        <f t="shared" si="11"/>
        <v>0</v>
      </c>
    </row>
    <row r="219" spans="3:18" x14ac:dyDescent="0.25">
      <c r="C219" s="12" t="s">
        <v>577</v>
      </c>
      <c r="D219" s="12" t="s">
        <v>578</v>
      </c>
      <c r="E219" s="13">
        <v>0</v>
      </c>
      <c r="F219" s="13">
        <v>0</v>
      </c>
      <c r="G219" s="18" t="str">
        <f>IF(J219,"kbd",IF(K219,"kbcd",IF(L219,"kb","pct")))</f>
        <v>kb</v>
      </c>
      <c r="H219" s="19">
        <f>NOT(ISNA(MATCH(C219,python_mapping!$D:$D,0)))*1</f>
        <v>0</v>
      </c>
      <c r="I219" s="14" t="e">
        <f>_xlfn.XLOOKUP(xlsx!C219,python_mapping!D:D,python_mapping!E:E)</f>
        <v>#N/A</v>
      </c>
      <c r="J219" s="16">
        <f>NOT(ISERR(SEARCH(J$6,$D219)))*1</f>
        <v>0</v>
      </c>
      <c r="K219" s="16">
        <f>NOT(ISERR(SEARCH(K$6,$D219)))*1</f>
        <v>0</v>
      </c>
      <c r="L219" s="16">
        <f>NOT(ISERR(SEARCH(L$6,$D219)))*1</f>
        <v>1</v>
      </c>
      <c r="M219" s="16">
        <f>NOT(ISERR(SEARCH(M$6,$D219)))*1</f>
        <v>0</v>
      </c>
      <c r="N219" s="16">
        <f t="shared" si="9"/>
        <v>1</v>
      </c>
      <c r="O219" s="16">
        <f t="shared" si="9"/>
        <v>0</v>
      </c>
      <c r="P219" s="16">
        <f t="shared" si="10"/>
        <v>0</v>
      </c>
      <c r="Q219" s="16">
        <f t="shared" si="10"/>
        <v>0</v>
      </c>
      <c r="R219" s="16">
        <f t="shared" si="11"/>
        <v>0</v>
      </c>
    </row>
    <row r="220" spans="3:18" x14ac:dyDescent="0.25">
      <c r="C220" s="12" t="s">
        <v>579</v>
      </c>
      <c r="D220" s="12" t="s">
        <v>580</v>
      </c>
      <c r="E220" s="13">
        <v>17985</v>
      </c>
      <c r="F220" s="13">
        <v>16097</v>
      </c>
      <c r="G220" s="18" t="str">
        <f>IF(J220,"kbd",IF(K220,"kbcd",IF(L220,"kb","pct")))</f>
        <v>kb</v>
      </c>
      <c r="H220" s="19">
        <f>NOT(ISNA(MATCH(C220,python_mapping!$D:$D,0)))*1</f>
        <v>0</v>
      </c>
      <c r="I220" s="14" t="e">
        <f>_xlfn.XLOOKUP(xlsx!C220,python_mapping!D:D,python_mapping!E:E)</f>
        <v>#N/A</v>
      </c>
      <c r="J220" s="16">
        <f>NOT(ISERR(SEARCH(J$6,$D220)))*1</f>
        <v>0</v>
      </c>
      <c r="K220" s="16">
        <f>NOT(ISERR(SEARCH(K$6,$D220)))*1</f>
        <v>0</v>
      </c>
      <c r="L220" s="16">
        <f>NOT(ISERR(SEARCH(L$6,$D220)))*1</f>
        <v>1</v>
      </c>
      <c r="M220" s="16">
        <f>NOT(ISERR(SEARCH(M$6,$D220)))*1</f>
        <v>0</v>
      </c>
      <c r="N220" s="16">
        <f t="shared" si="9"/>
        <v>1</v>
      </c>
      <c r="O220" s="16">
        <f t="shared" si="9"/>
        <v>0</v>
      </c>
      <c r="P220" s="16">
        <f t="shared" si="10"/>
        <v>0</v>
      </c>
      <c r="Q220" s="16">
        <f t="shared" si="10"/>
        <v>0</v>
      </c>
      <c r="R220" s="16">
        <f t="shared" si="11"/>
        <v>0</v>
      </c>
    </row>
    <row r="221" spans="3:18" x14ac:dyDescent="0.25">
      <c r="C221" s="12" t="s">
        <v>581</v>
      </c>
      <c r="D221" s="12" t="s">
        <v>582</v>
      </c>
      <c r="E221" s="13">
        <v>2683</v>
      </c>
      <c r="F221" s="13">
        <v>2787</v>
      </c>
      <c r="G221" s="18" t="str">
        <f>IF(J221,"kbd",IF(K221,"kbcd",IF(L221,"kb","pct")))</f>
        <v>kb</v>
      </c>
      <c r="H221" s="19">
        <f>NOT(ISNA(MATCH(C221,python_mapping!$D:$D,0)))*1</f>
        <v>0</v>
      </c>
      <c r="I221" s="14" t="e">
        <f>_xlfn.XLOOKUP(xlsx!C221,python_mapping!D:D,python_mapping!E:E)</f>
        <v>#N/A</v>
      </c>
      <c r="J221" s="16">
        <f>NOT(ISERR(SEARCH(J$6,$D221)))*1</f>
        <v>0</v>
      </c>
      <c r="K221" s="16">
        <f>NOT(ISERR(SEARCH(K$6,$D221)))*1</f>
        <v>0</v>
      </c>
      <c r="L221" s="16">
        <f>NOT(ISERR(SEARCH(L$6,$D221)))*1</f>
        <v>1</v>
      </c>
      <c r="M221" s="16">
        <f>NOT(ISERR(SEARCH(M$6,$D221)))*1</f>
        <v>0</v>
      </c>
      <c r="N221" s="16">
        <f t="shared" si="9"/>
        <v>1</v>
      </c>
      <c r="O221" s="16">
        <f t="shared" si="9"/>
        <v>0</v>
      </c>
      <c r="P221" s="16">
        <f t="shared" si="10"/>
        <v>0</v>
      </c>
      <c r="Q221" s="16">
        <f t="shared" si="10"/>
        <v>0</v>
      </c>
      <c r="R221" s="16">
        <f t="shared" si="11"/>
        <v>0</v>
      </c>
    </row>
    <row r="222" spans="3:18" x14ac:dyDescent="0.25">
      <c r="C222" s="12" t="s">
        <v>583</v>
      </c>
      <c r="D222" s="12" t="s">
        <v>584</v>
      </c>
      <c r="E222" s="13">
        <v>3603</v>
      </c>
      <c r="F222" s="13">
        <v>3967</v>
      </c>
      <c r="G222" s="18" t="str">
        <f>IF(J222,"kbd",IF(K222,"kbcd",IF(L222,"kb","pct")))</f>
        <v>kb</v>
      </c>
      <c r="H222" s="19">
        <f>NOT(ISNA(MATCH(C222,python_mapping!$D:$D,0)))*1</f>
        <v>0</v>
      </c>
      <c r="I222" s="14" t="e">
        <f>_xlfn.XLOOKUP(xlsx!C222,python_mapping!D:D,python_mapping!E:E)</f>
        <v>#N/A</v>
      </c>
      <c r="J222" s="16">
        <f>NOT(ISERR(SEARCH(J$6,$D222)))*1</f>
        <v>0</v>
      </c>
      <c r="K222" s="16">
        <f>NOT(ISERR(SEARCH(K$6,$D222)))*1</f>
        <v>0</v>
      </c>
      <c r="L222" s="16">
        <f>NOT(ISERR(SEARCH(L$6,$D222)))*1</f>
        <v>1</v>
      </c>
      <c r="M222" s="16">
        <f>NOT(ISERR(SEARCH(M$6,$D222)))*1</f>
        <v>0</v>
      </c>
      <c r="N222" s="16">
        <f t="shared" si="9"/>
        <v>1</v>
      </c>
      <c r="O222" s="16">
        <f t="shared" si="9"/>
        <v>0</v>
      </c>
      <c r="P222" s="16">
        <f t="shared" si="10"/>
        <v>0</v>
      </c>
      <c r="Q222" s="16">
        <f t="shared" si="10"/>
        <v>0</v>
      </c>
      <c r="R222" s="16">
        <f t="shared" si="11"/>
        <v>0</v>
      </c>
    </row>
    <row r="223" spans="3:18" x14ac:dyDescent="0.25">
      <c r="C223" s="12" t="s">
        <v>585</v>
      </c>
      <c r="D223" s="12" t="s">
        <v>586</v>
      </c>
      <c r="E223" s="13">
        <v>8428</v>
      </c>
      <c r="F223" s="13">
        <v>6329</v>
      </c>
      <c r="G223" s="18" t="str">
        <f>IF(J223,"kbd",IF(K223,"kbcd",IF(L223,"kb","pct")))</f>
        <v>kb</v>
      </c>
      <c r="H223" s="19">
        <f>NOT(ISNA(MATCH(C223,python_mapping!$D:$D,0)))*1</f>
        <v>0</v>
      </c>
      <c r="I223" s="14" t="e">
        <f>_xlfn.XLOOKUP(xlsx!C223,python_mapping!D:D,python_mapping!E:E)</f>
        <v>#N/A</v>
      </c>
      <c r="J223" s="16">
        <f>NOT(ISERR(SEARCH(J$6,$D223)))*1</f>
        <v>0</v>
      </c>
      <c r="K223" s="16">
        <f>NOT(ISERR(SEARCH(K$6,$D223)))*1</f>
        <v>0</v>
      </c>
      <c r="L223" s="16">
        <f>NOT(ISERR(SEARCH(L$6,$D223)))*1</f>
        <v>1</v>
      </c>
      <c r="M223" s="16">
        <f>NOT(ISERR(SEARCH(M$6,$D223)))*1</f>
        <v>0</v>
      </c>
      <c r="N223" s="16">
        <f t="shared" si="9"/>
        <v>1</v>
      </c>
      <c r="O223" s="16">
        <f t="shared" si="9"/>
        <v>0</v>
      </c>
      <c r="P223" s="16">
        <f t="shared" si="10"/>
        <v>0</v>
      </c>
      <c r="Q223" s="16">
        <f t="shared" si="10"/>
        <v>0</v>
      </c>
      <c r="R223" s="16">
        <f t="shared" si="11"/>
        <v>0</v>
      </c>
    </row>
    <row r="224" spans="3:18" x14ac:dyDescent="0.25">
      <c r="C224" s="12" t="s">
        <v>587</v>
      </c>
      <c r="D224" s="12" t="s">
        <v>588</v>
      </c>
      <c r="E224" s="13">
        <v>1198</v>
      </c>
      <c r="F224" s="13">
        <v>1233</v>
      </c>
      <c r="G224" s="18" t="str">
        <f>IF(J224,"kbd",IF(K224,"kbcd",IF(L224,"kb","pct")))</f>
        <v>kb</v>
      </c>
      <c r="H224" s="19">
        <f>NOT(ISNA(MATCH(C224,python_mapping!$D:$D,0)))*1</f>
        <v>0</v>
      </c>
      <c r="I224" s="14" t="e">
        <f>_xlfn.XLOOKUP(xlsx!C224,python_mapping!D:D,python_mapping!E:E)</f>
        <v>#N/A</v>
      </c>
      <c r="J224" s="16">
        <f>NOT(ISERR(SEARCH(J$6,$D224)))*1</f>
        <v>0</v>
      </c>
      <c r="K224" s="16">
        <f>NOT(ISERR(SEARCH(K$6,$D224)))*1</f>
        <v>0</v>
      </c>
      <c r="L224" s="16">
        <f>NOT(ISERR(SEARCH(L$6,$D224)))*1</f>
        <v>1</v>
      </c>
      <c r="M224" s="16">
        <f>NOT(ISERR(SEARCH(M$6,$D224)))*1</f>
        <v>0</v>
      </c>
      <c r="N224" s="16">
        <f t="shared" si="9"/>
        <v>1</v>
      </c>
      <c r="O224" s="16">
        <f t="shared" si="9"/>
        <v>0</v>
      </c>
      <c r="P224" s="16">
        <f t="shared" si="10"/>
        <v>0</v>
      </c>
      <c r="Q224" s="16">
        <f t="shared" si="10"/>
        <v>0</v>
      </c>
      <c r="R224" s="16">
        <f t="shared" si="11"/>
        <v>0</v>
      </c>
    </row>
    <row r="225" spans="3:18" x14ac:dyDescent="0.25">
      <c r="C225" s="12" t="s">
        <v>589</v>
      </c>
      <c r="D225" s="12" t="s">
        <v>590</v>
      </c>
      <c r="E225" s="13">
        <v>2074</v>
      </c>
      <c r="F225" s="13">
        <v>1781</v>
      </c>
      <c r="G225" s="18" t="str">
        <f>IF(J225,"kbd",IF(K225,"kbcd",IF(L225,"kb","pct")))</f>
        <v>kb</v>
      </c>
      <c r="H225" s="19">
        <f>NOT(ISNA(MATCH(C225,python_mapping!$D:$D,0)))*1</f>
        <v>0</v>
      </c>
      <c r="I225" s="14" t="e">
        <f>_xlfn.XLOOKUP(xlsx!C225,python_mapping!D:D,python_mapping!E:E)</f>
        <v>#N/A</v>
      </c>
      <c r="J225" s="16">
        <f>NOT(ISERR(SEARCH(J$6,$D225)))*1</f>
        <v>0</v>
      </c>
      <c r="K225" s="16">
        <f>NOT(ISERR(SEARCH(K$6,$D225)))*1</f>
        <v>0</v>
      </c>
      <c r="L225" s="16">
        <f>NOT(ISERR(SEARCH(L$6,$D225)))*1</f>
        <v>1</v>
      </c>
      <c r="M225" s="16">
        <f>NOT(ISERR(SEARCH(M$6,$D225)))*1</f>
        <v>0</v>
      </c>
      <c r="N225" s="16">
        <f t="shared" si="9"/>
        <v>1</v>
      </c>
      <c r="O225" s="16">
        <f t="shared" si="9"/>
        <v>0</v>
      </c>
      <c r="P225" s="16">
        <f t="shared" si="10"/>
        <v>0</v>
      </c>
      <c r="Q225" s="16">
        <f t="shared" si="10"/>
        <v>0</v>
      </c>
      <c r="R225" s="16">
        <f t="shared" si="11"/>
        <v>0</v>
      </c>
    </row>
    <row r="226" spans="3:18" x14ac:dyDescent="0.25">
      <c r="C226" s="12" t="s">
        <v>591</v>
      </c>
      <c r="D226" s="12" t="s">
        <v>592</v>
      </c>
      <c r="E226" s="13">
        <v>193</v>
      </c>
      <c r="F226" s="13">
        <v>193</v>
      </c>
      <c r="G226" s="18" t="str">
        <f>IF(J226,"kbd",IF(K226,"kbcd",IF(L226,"kb","pct")))</f>
        <v>kb</v>
      </c>
      <c r="H226" s="19">
        <f>NOT(ISNA(MATCH(C226,python_mapping!$D:$D,0)))*1</f>
        <v>0</v>
      </c>
      <c r="I226" s="14" t="e">
        <f>_xlfn.XLOOKUP(xlsx!C226,python_mapping!D:D,python_mapping!E:E)</f>
        <v>#N/A</v>
      </c>
      <c r="J226" s="16">
        <f>NOT(ISERR(SEARCH(J$6,$D226)))*1</f>
        <v>0</v>
      </c>
      <c r="K226" s="16">
        <f>NOT(ISERR(SEARCH(K$6,$D226)))*1</f>
        <v>0</v>
      </c>
      <c r="L226" s="16">
        <f>NOT(ISERR(SEARCH(L$6,$D226)))*1</f>
        <v>1</v>
      </c>
      <c r="M226" s="16">
        <f>NOT(ISERR(SEARCH(M$6,$D226)))*1</f>
        <v>0</v>
      </c>
      <c r="N226" s="16">
        <f t="shared" si="9"/>
        <v>1</v>
      </c>
      <c r="O226" s="16">
        <f t="shared" si="9"/>
        <v>0</v>
      </c>
      <c r="P226" s="16">
        <f t="shared" si="10"/>
        <v>0</v>
      </c>
      <c r="Q226" s="16">
        <f t="shared" si="10"/>
        <v>0</v>
      </c>
      <c r="R226" s="16">
        <f t="shared" si="11"/>
        <v>0</v>
      </c>
    </row>
    <row r="227" spans="3:18" x14ac:dyDescent="0.25">
      <c r="C227" s="12" t="s">
        <v>593</v>
      </c>
      <c r="D227" s="12" t="s">
        <v>594</v>
      </c>
      <c r="E227" s="13">
        <v>0</v>
      </c>
      <c r="F227" s="13">
        <v>0</v>
      </c>
      <c r="G227" s="18" t="str">
        <f>IF(J227,"kbd",IF(K227,"kbcd",IF(L227,"kb","pct")))</f>
        <v>kb</v>
      </c>
      <c r="H227" s="19">
        <f>NOT(ISNA(MATCH(C227,python_mapping!$D:$D,0)))*1</f>
        <v>0</v>
      </c>
      <c r="I227" s="14" t="e">
        <f>_xlfn.XLOOKUP(xlsx!C227,python_mapping!D:D,python_mapping!E:E)</f>
        <v>#N/A</v>
      </c>
      <c r="J227" s="16">
        <f>NOT(ISERR(SEARCH(J$6,$D227)))*1</f>
        <v>0</v>
      </c>
      <c r="K227" s="16">
        <f>NOT(ISERR(SEARCH(K$6,$D227)))*1</f>
        <v>0</v>
      </c>
      <c r="L227" s="16">
        <f>NOT(ISERR(SEARCH(L$6,$D227)))*1</f>
        <v>1</v>
      </c>
      <c r="M227" s="16">
        <f>NOT(ISERR(SEARCH(M$6,$D227)))*1</f>
        <v>0</v>
      </c>
      <c r="N227" s="16">
        <f t="shared" si="9"/>
        <v>1</v>
      </c>
      <c r="O227" s="16">
        <f t="shared" si="9"/>
        <v>0</v>
      </c>
      <c r="P227" s="16">
        <f t="shared" si="10"/>
        <v>0</v>
      </c>
      <c r="Q227" s="16">
        <f t="shared" si="10"/>
        <v>0</v>
      </c>
      <c r="R227" s="16">
        <f t="shared" si="11"/>
        <v>0</v>
      </c>
    </row>
    <row r="228" spans="3:18" x14ac:dyDescent="0.25">
      <c r="C228" s="12" t="s">
        <v>595</v>
      </c>
      <c r="D228" s="12" t="s">
        <v>596</v>
      </c>
      <c r="E228" s="13">
        <v>107</v>
      </c>
      <c r="F228" s="13">
        <v>107</v>
      </c>
      <c r="G228" s="18" t="str">
        <f>IF(J228,"kbd",IF(K228,"kbcd",IF(L228,"kb","pct")))</f>
        <v>kb</v>
      </c>
      <c r="H228" s="19">
        <f>NOT(ISNA(MATCH(C228,python_mapping!$D:$D,0)))*1</f>
        <v>0</v>
      </c>
      <c r="I228" s="14" t="e">
        <f>_xlfn.XLOOKUP(xlsx!C228,python_mapping!D:D,python_mapping!E:E)</f>
        <v>#N/A</v>
      </c>
      <c r="J228" s="16">
        <f>NOT(ISERR(SEARCH(J$6,$D228)))*1</f>
        <v>0</v>
      </c>
      <c r="K228" s="16">
        <f>NOT(ISERR(SEARCH(K$6,$D228)))*1</f>
        <v>0</v>
      </c>
      <c r="L228" s="16">
        <f>NOT(ISERR(SEARCH(L$6,$D228)))*1</f>
        <v>1</v>
      </c>
      <c r="M228" s="16">
        <f>NOT(ISERR(SEARCH(M$6,$D228)))*1</f>
        <v>0</v>
      </c>
      <c r="N228" s="16">
        <f t="shared" si="9"/>
        <v>1</v>
      </c>
      <c r="O228" s="16">
        <f t="shared" si="9"/>
        <v>0</v>
      </c>
      <c r="P228" s="16">
        <f t="shared" si="10"/>
        <v>0</v>
      </c>
      <c r="Q228" s="16">
        <f t="shared" si="10"/>
        <v>0</v>
      </c>
      <c r="R228" s="16">
        <f t="shared" si="11"/>
        <v>0</v>
      </c>
    </row>
    <row r="229" spans="3:18" x14ac:dyDescent="0.25">
      <c r="C229" s="12" t="s">
        <v>597</v>
      </c>
      <c r="D229" s="12" t="s">
        <v>598</v>
      </c>
      <c r="E229" s="13">
        <v>0</v>
      </c>
      <c r="F229" s="13">
        <v>0</v>
      </c>
      <c r="G229" s="18" t="str">
        <f>IF(J229,"kbd",IF(K229,"kbcd",IF(L229,"kb","pct")))</f>
        <v>kb</v>
      </c>
      <c r="H229" s="19">
        <f>NOT(ISNA(MATCH(C229,python_mapping!$D:$D,0)))*1</f>
        <v>0</v>
      </c>
      <c r="I229" s="14" t="e">
        <f>_xlfn.XLOOKUP(xlsx!C229,python_mapping!D:D,python_mapping!E:E)</f>
        <v>#N/A</v>
      </c>
      <c r="J229" s="16">
        <f>NOT(ISERR(SEARCH(J$6,$D229)))*1</f>
        <v>0</v>
      </c>
      <c r="K229" s="16">
        <f>NOT(ISERR(SEARCH(K$6,$D229)))*1</f>
        <v>0</v>
      </c>
      <c r="L229" s="16">
        <f>NOT(ISERR(SEARCH(L$6,$D229)))*1</f>
        <v>1</v>
      </c>
      <c r="M229" s="16">
        <f>NOT(ISERR(SEARCH(M$6,$D229)))*1</f>
        <v>0</v>
      </c>
      <c r="N229" s="16">
        <f t="shared" si="9"/>
        <v>1</v>
      </c>
      <c r="O229" s="16">
        <f t="shared" si="9"/>
        <v>0</v>
      </c>
      <c r="P229" s="16">
        <f t="shared" si="10"/>
        <v>0</v>
      </c>
      <c r="Q229" s="16">
        <f t="shared" si="10"/>
        <v>0</v>
      </c>
      <c r="R229" s="16">
        <f t="shared" si="11"/>
        <v>0</v>
      </c>
    </row>
    <row r="230" spans="3:18" x14ac:dyDescent="0.25">
      <c r="C230" s="12" t="s">
        <v>599</v>
      </c>
      <c r="D230" s="12" t="s">
        <v>600</v>
      </c>
      <c r="E230" s="13">
        <v>86</v>
      </c>
      <c r="F230" s="13">
        <v>86</v>
      </c>
      <c r="G230" s="18" t="str">
        <f>IF(J230,"kbd",IF(K230,"kbcd",IF(L230,"kb","pct")))</f>
        <v>kb</v>
      </c>
      <c r="H230" s="19">
        <f>NOT(ISNA(MATCH(C230,python_mapping!$D:$D,0)))*1</f>
        <v>0</v>
      </c>
      <c r="I230" s="14" t="e">
        <f>_xlfn.XLOOKUP(xlsx!C230,python_mapping!D:D,python_mapping!E:E)</f>
        <v>#N/A</v>
      </c>
      <c r="J230" s="16">
        <f>NOT(ISERR(SEARCH(J$6,$D230)))*1</f>
        <v>0</v>
      </c>
      <c r="K230" s="16">
        <f>NOT(ISERR(SEARCH(K$6,$D230)))*1</f>
        <v>0</v>
      </c>
      <c r="L230" s="16">
        <f>NOT(ISERR(SEARCH(L$6,$D230)))*1</f>
        <v>1</v>
      </c>
      <c r="M230" s="16">
        <f>NOT(ISERR(SEARCH(M$6,$D230)))*1</f>
        <v>0</v>
      </c>
      <c r="N230" s="16">
        <f t="shared" si="9"/>
        <v>1</v>
      </c>
      <c r="O230" s="16">
        <f t="shared" si="9"/>
        <v>0</v>
      </c>
      <c r="P230" s="16">
        <f t="shared" si="10"/>
        <v>0</v>
      </c>
      <c r="Q230" s="16">
        <f t="shared" si="10"/>
        <v>0</v>
      </c>
      <c r="R230" s="16">
        <f t="shared" si="11"/>
        <v>0</v>
      </c>
    </row>
    <row r="231" spans="3:18" x14ac:dyDescent="0.25">
      <c r="C231" s="12" t="s">
        <v>601</v>
      </c>
      <c r="D231" s="12" t="s">
        <v>602</v>
      </c>
      <c r="E231" s="13">
        <v>0</v>
      </c>
      <c r="F231" s="13">
        <v>0</v>
      </c>
      <c r="G231" s="18" t="str">
        <f>IF(J231,"kbd",IF(K231,"kbcd",IF(L231,"kb","pct")))</f>
        <v>kb</v>
      </c>
      <c r="H231" s="19">
        <f>NOT(ISNA(MATCH(C231,python_mapping!$D:$D,0)))*1</f>
        <v>0</v>
      </c>
      <c r="I231" s="14" t="e">
        <f>_xlfn.XLOOKUP(xlsx!C231,python_mapping!D:D,python_mapping!E:E)</f>
        <v>#N/A</v>
      </c>
      <c r="J231" s="16">
        <f>NOT(ISERR(SEARCH(J$6,$D231)))*1</f>
        <v>0</v>
      </c>
      <c r="K231" s="16">
        <f>NOT(ISERR(SEARCH(K$6,$D231)))*1</f>
        <v>0</v>
      </c>
      <c r="L231" s="16">
        <f>NOT(ISERR(SEARCH(L$6,$D231)))*1</f>
        <v>1</v>
      </c>
      <c r="M231" s="16">
        <f>NOT(ISERR(SEARCH(M$6,$D231)))*1</f>
        <v>0</v>
      </c>
      <c r="N231" s="16">
        <f t="shared" si="9"/>
        <v>1</v>
      </c>
      <c r="O231" s="16">
        <f t="shared" si="9"/>
        <v>0</v>
      </c>
      <c r="P231" s="16">
        <f t="shared" si="10"/>
        <v>0</v>
      </c>
      <c r="Q231" s="16">
        <f t="shared" si="10"/>
        <v>0</v>
      </c>
      <c r="R231" s="16">
        <f t="shared" si="11"/>
        <v>0</v>
      </c>
    </row>
    <row r="232" spans="3:18" x14ac:dyDescent="0.25">
      <c r="C232" s="12" t="s">
        <v>603</v>
      </c>
      <c r="D232" s="12" t="s">
        <v>604</v>
      </c>
      <c r="E232" s="13">
        <v>193</v>
      </c>
      <c r="F232" s="13">
        <v>193</v>
      </c>
      <c r="G232" s="18" t="str">
        <f>IF(J232,"kbd",IF(K232,"kbcd",IF(L232,"kb","pct")))</f>
        <v>kb</v>
      </c>
      <c r="H232" s="19">
        <f>NOT(ISNA(MATCH(C232,python_mapping!$D:$D,0)))*1</f>
        <v>0</v>
      </c>
      <c r="I232" s="14" t="e">
        <f>_xlfn.XLOOKUP(xlsx!C232,python_mapping!D:D,python_mapping!E:E)</f>
        <v>#N/A</v>
      </c>
      <c r="J232" s="16">
        <f>NOT(ISERR(SEARCH(J$6,$D232)))*1</f>
        <v>0</v>
      </c>
      <c r="K232" s="16">
        <f>NOT(ISERR(SEARCH(K$6,$D232)))*1</f>
        <v>0</v>
      </c>
      <c r="L232" s="16">
        <f>NOT(ISERR(SEARCH(L$6,$D232)))*1</f>
        <v>1</v>
      </c>
      <c r="M232" s="16">
        <f>NOT(ISERR(SEARCH(M$6,$D232)))*1</f>
        <v>0</v>
      </c>
      <c r="N232" s="16">
        <f t="shared" si="9"/>
        <v>1</v>
      </c>
      <c r="O232" s="16">
        <f t="shared" si="9"/>
        <v>0</v>
      </c>
      <c r="P232" s="16">
        <f t="shared" si="10"/>
        <v>0</v>
      </c>
      <c r="Q232" s="16">
        <f t="shared" si="10"/>
        <v>0</v>
      </c>
      <c r="R232" s="16">
        <f t="shared" si="11"/>
        <v>0</v>
      </c>
    </row>
    <row r="233" spans="3:18" x14ac:dyDescent="0.25">
      <c r="C233" s="12" t="s">
        <v>605</v>
      </c>
      <c r="D233" s="12" t="s">
        <v>606</v>
      </c>
      <c r="E233" s="13">
        <v>0</v>
      </c>
      <c r="F233" s="13">
        <v>0</v>
      </c>
      <c r="G233" s="18" t="str">
        <f>IF(J233,"kbd",IF(K233,"kbcd",IF(L233,"kb","pct")))</f>
        <v>kb</v>
      </c>
      <c r="H233" s="19">
        <f>NOT(ISNA(MATCH(C233,python_mapping!$D:$D,0)))*1</f>
        <v>0</v>
      </c>
      <c r="I233" s="14" t="e">
        <f>_xlfn.XLOOKUP(xlsx!C233,python_mapping!D:D,python_mapping!E:E)</f>
        <v>#N/A</v>
      </c>
      <c r="J233" s="16">
        <f>NOT(ISERR(SEARCH(J$6,$D233)))*1</f>
        <v>0</v>
      </c>
      <c r="K233" s="16">
        <f>NOT(ISERR(SEARCH(K$6,$D233)))*1</f>
        <v>0</v>
      </c>
      <c r="L233" s="16">
        <f>NOT(ISERR(SEARCH(L$6,$D233)))*1</f>
        <v>1</v>
      </c>
      <c r="M233" s="16">
        <f>NOT(ISERR(SEARCH(M$6,$D233)))*1</f>
        <v>0</v>
      </c>
      <c r="N233" s="16">
        <f t="shared" si="9"/>
        <v>1</v>
      </c>
      <c r="O233" s="16">
        <f t="shared" si="9"/>
        <v>0</v>
      </c>
      <c r="P233" s="16">
        <f t="shared" si="10"/>
        <v>0</v>
      </c>
      <c r="Q233" s="16">
        <f t="shared" si="10"/>
        <v>0</v>
      </c>
      <c r="R233" s="16">
        <f t="shared" si="11"/>
        <v>0</v>
      </c>
    </row>
    <row r="234" spans="3:18" x14ac:dyDescent="0.25">
      <c r="C234" s="12" t="s">
        <v>607</v>
      </c>
      <c r="D234" s="12" t="s">
        <v>608</v>
      </c>
      <c r="E234" s="13">
        <v>107</v>
      </c>
      <c r="F234" s="13">
        <v>107</v>
      </c>
      <c r="G234" s="18" t="str">
        <f>IF(J234,"kbd",IF(K234,"kbcd",IF(L234,"kb","pct")))</f>
        <v>kb</v>
      </c>
      <c r="H234" s="19">
        <f>NOT(ISNA(MATCH(C234,python_mapping!$D:$D,0)))*1</f>
        <v>0</v>
      </c>
      <c r="I234" s="14" t="e">
        <f>_xlfn.XLOOKUP(xlsx!C234,python_mapping!D:D,python_mapping!E:E)</f>
        <v>#N/A</v>
      </c>
      <c r="J234" s="16">
        <f>NOT(ISERR(SEARCH(J$6,$D234)))*1</f>
        <v>0</v>
      </c>
      <c r="K234" s="16">
        <f>NOT(ISERR(SEARCH(K$6,$D234)))*1</f>
        <v>0</v>
      </c>
      <c r="L234" s="16">
        <f>NOT(ISERR(SEARCH(L$6,$D234)))*1</f>
        <v>1</v>
      </c>
      <c r="M234" s="16">
        <f>NOT(ISERR(SEARCH(M$6,$D234)))*1</f>
        <v>0</v>
      </c>
      <c r="N234" s="16">
        <f t="shared" si="9"/>
        <v>1</v>
      </c>
      <c r="O234" s="16">
        <f t="shared" si="9"/>
        <v>0</v>
      </c>
      <c r="P234" s="16">
        <f t="shared" si="10"/>
        <v>0</v>
      </c>
      <c r="Q234" s="16">
        <f t="shared" si="10"/>
        <v>0</v>
      </c>
      <c r="R234" s="16">
        <f t="shared" si="11"/>
        <v>0</v>
      </c>
    </row>
    <row r="235" spans="3:18" x14ac:dyDescent="0.25">
      <c r="C235" s="12" t="s">
        <v>609</v>
      </c>
      <c r="D235" s="12" t="s">
        <v>610</v>
      </c>
      <c r="E235" s="13">
        <v>0</v>
      </c>
      <c r="F235" s="13">
        <v>0</v>
      </c>
      <c r="G235" s="18" t="str">
        <f>IF(J235,"kbd",IF(K235,"kbcd",IF(L235,"kb","pct")))</f>
        <v>kb</v>
      </c>
      <c r="H235" s="19">
        <f>NOT(ISNA(MATCH(C235,python_mapping!$D:$D,0)))*1</f>
        <v>0</v>
      </c>
      <c r="I235" s="14" t="e">
        <f>_xlfn.XLOOKUP(xlsx!C235,python_mapping!D:D,python_mapping!E:E)</f>
        <v>#N/A</v>
      </c>
      <c r="J235" s="16">
        <f>NOT(ISERR(SEARCH(J$6,$D235)))*1</f>
        <v>0</v>
      </c>
      <c r="K235" s="16">
        <f>NOT(ISERR(SEARCH(K$6,$D235)))*1</f>
        <v>0</v>
      </c>
      <c r="L235" s="16">
        <f>NOT(ISERR(SEARCH(L$6,$D235)))*1</f>
        <v>1</v>
      </c>
      <c r="M235" s="16">
        <f>NOT(ISERR(SEARCH(M$6,$D235)))*1</f>
        <v>0</v>
      </c>
      <c r="N235" s="16">
        <f t="shared" si="9"/>
        <v>1</v>
      </c>
      <c r="O235" s="16">
        <f t="shared" si="9"/>
        <v>0</v>
      </c>
      <c r="P235" s="16">
        <f t="shared" si="10"/>
        <v>0</v>
      </c>
      <c r="Q235" s="16">
        <f t="shared" si="10"/>
        <v>0</v>
      </c>
      <c r="R235" s="16">
        <f t="shared" si="11"/>
        <v>0</v>
      </c>
    </row>
    <row r="236" spans="3:18" x14ac:dyDescent="0.25">
      <c r="C236" s="12" t="s">
        <v>611</v>
      </c>
      <c r="D236" s="12" t="s">
        <v>612</v>
      </c>
      <c r="E236" s="13">
        <v>86</v>
      </c>
      <c r="F236" s="13">
        <v>86</v>
      </c>
      <c r="G236" s="18" t="str">
        <f>IF(J236,"kbd",IF(K236,"kbcd",IF(L236,"kb","pct")))</f>
        <v>kb</v>
      </c>
      <c r="H236" s="19">
        <f>NOT(ISNA(MATCH(C236,python_mapping!$D:$D,0)))*1</f>
        <v>0</v>
      </c>
      <c r="I236" s="14" t="e">
        <f>_xlfn.XLOOKUP(xlsx!C236,python_mapping!D:D,python_mapping!E:E)</f>
        <v>#N/A</v>
      </c>
      <c r="J236" s="16">
        <f>NOT(ISERR(SEARCH(J$6,$D236)))*1</f>
        <v>0</v>
      </c>
      <c r="K236" s="16">
        <f>NOT(ISERR(SEARCH(K$6,$D236)))*1</f>
        <v>0</v>
      </c>
      <c r="L236" s="16">
        <f>NOT(ISERR(SEARCH(L$6,$D236)))*1</f>
        <v>1</v>
      </c>
      <c r="M236" s="16">
        <f>NOT(ISERR(SEARCH(M$6,$D236)))*1</f>
        <v>0</v>
      </c>
      <c r="N236" s="16">
        <f t="shared" si="9"/>
        <v>1</v>
      </c>
      <c r="O236" s="16">
        <f t="shared" si="9"/>
        <v>0</v>
      </c>
      <c r="P236" s="16">
        <f t="shared" si="10"/>
        <v>0</v>
      </c>
      <c r="Q236" s="16">
        <f t="shared" si="10"/>
        <v>0</v>
      </c>
      <c r="R236" s="16">
        <f t="shared" si="11"/>
        <v>0</v>
      </c>
    </row>
    <row r="237" spans="3:18" x14ac:dyDescent="0.25">
      <c r="C237" s="12" t="s">
        <v>613</v>
      </c>
      <c r="D237" s="12" t="s">
        <v>614</v>
      </c>
      <c r="E237" s="13">
        <v>0</v>
      </c>
      <c r="F237" s="13">
        <v>0</v>
      </c>
      <c r="G237" s="18" t="str">
        <f>IF(J237,"kbd",IF(K237,"kbcd",IF(L237,"kb","pct")))</f>
        <v>kb</v>
      </c>
      <c r="H237" s="19">
        <f>NOT(ISNA(MATCH(C237,python_mapping!$D:$D,0)))*1</f>
        <v>0</v>
      </c>
      <c r="I237" s="14" t="e">
        <f>_xlfn.XLOOKUP(xlsx!C237,python_mapping!D:D,python_mapping!E:E)</f>
        <v>#N/A</v>
      </c>
      <c r="J237" s="16">
        <f>NOT(ISERR(SEARCH(J$6,$D237)))*1</f>
        <v>0</v>
      </c>
      <c r="K237" s="16">
        <f>NOT(ISERR(SEARCH(K$6,$D237)))*1</f>
        <v>0</v>
      </c>
      <c r="L237" s="16">
        <f>NOT(ISERR(SEARCH(L$6,$D237)))*1</f>
        <v>1</v>
      </c>
      <c r="M237" s="16">
        <f>NOT(ISERR(SEARCH(M$6,$D237)))*1</f>
        <v>0</v>
      </c>
      <c r="N237" s="16">
        <f t="shared" si="9"/>
        <v>1</v>
      </c>
      <c r="O237" s="16">
        <f t="shared" si="9"/>
        <v>0</v>
      </c>
      <c r="P237" s="16">
        <f t="shared" si="10"/>
        <v>0</v>
      </c>
      <c r="Q237" s="16">
        <f t="shared" si="10"/>
        <v>0</v>
      </c>
      <c r="R237" s="16">
        <f t="shared" si="11"/>
        <v>0</v>
      </c>
    </row>
    <row r="238" spans="3:18" x14ac:dyDescent="0.25">
      <c r="C238" s="12" t="s">
        <v>615</v>
      </c>
      <c r="D238" s="12" t="s">
        <v>616</v>
      </c>
      <c r="E238" s="13">
        <v>0</v>
      </c>
      <c r="F238" s="13">
        <v>0</v>
      </c>
      <c r="G238" s="18" t="str">
        <f>IF(J238,"kbd",IF(K238,"kbcd",IF(L238,"kb","pct")))</f>
        <v>kb</v>
      </c>
      <c r="H238" s="19">
        <f>NOT(ISNA(MATCH(C238,python_mapping!$D:$D,0)))*1</f>
        <v>0</v>
      </c>
      <c r="I238" s="14" t="e">
        <f>_xlfn.XLOOKUP(xlsx!C238,python_mapping!D:D,python_mapping!E:E)</f>
        <v>#N/A</v>
      </c>
      <c r="J238" s="16">
        <f>NOT(ISERR(SEARCH(J$6,$D238)))*1</f>
        <v>0</v>
      </c>
      <c r="K238" s="16">
        <f>NOT(ISERR(SEARCH(K$6,$D238)))*1</f>
        <v>0</v>
      </c>
      <c r="L238" s="16">
        <f>NOT(ISERR(SEARCH(L$6,$D238)))*1</f>
        <v>1</v>
      </c>
      <c r="M238" s="16">
        <f>NOT(ISERR(SEARCH(M$6,$D238)))*1</f>
        <v>0</v>
      </c>
      <c r="N238" s="16">
        <f t="shared" si="9"/>
        <v>1</v>
      </c>
      <c r="O238" s="16">
        <f t="shared" si="9"/>
        <v>0</v>
      </c>
      <c r="P238" s="16">
        <f t="shared" si="10"/>
        <v>0</v>
      </c>
      <c r="Q238" s="16">
        <f t="shared" si="10"/>
        <v>0</v>
      </c>
      <c r="R238" s="16">
        <f t="shared" si="11"/>
        <v>0</v>
      </c>
    </row>
    <row r="239" spans="3:18" x14ac:dyDescent="0.25">
      <c r="C239" s="12" t="s">
        <v>617</v>
      </c>
      <c r="D239" s="12" t="s">
        <v>618</v>
      </c>
      <c r="E239" s="13">
        <v>0</v>
      </c>
      <c r="F239" s="13">
        <v>0</v>
      </c>
      <c r="G239" s="18" t="str">
        <f>IF(J239,"kbd",IF(K239,"kbcd",IF(L239,"kb","pct")))</f>
        <v>kb</v>
      </c>
      <c r="H239" s="19">
        <f>NOT(ISNA(MATCH(C239,python_mapping!$D:$D,0)))*1</f>
        <v>0</v>
      </c>
      <c r="I239" s="14" t="e">
        <f>_xlfn.XLOOKUP(xlsx!C239,python_mapping!D:D,python_mapping!E:E)</f>
        <v>#N/A</v>
      </c>
      <c r="J239" s="16">
        <f>NOT(ISERR(SEARCH(J$6,$D239)))*1</f>
        <v>0</v>
      </c>
      <c r="K239" s="16">
        <f>NOT(ISERR(SEARCH(K$6,$D239)))*1</f>
        <v>0</v>
      </c>
      <c r="L239" s="16">
        <f>NOT(ISERR(SEARCH(L$6,$D239)))*1</f>
        <v>1</v>
      </c>
      <c r="M239" s="16">
        <f>NOT(ISERR(SEARCH(M$6,$D239)))*1</f>
        <v>0</v>
      </c>
      <c r="N239" s="16">
        <f t="shared" si="9"/>
        <v>1</v>
      </c>
      <c r="O239" s="16">
        <f t="shared" si="9"/>
        <v>0</v>
      </c>
      <c r="P239" s="16">
        <f t="shared" si="10"/>
        <v>0</v>
      </c>
      <c r="Q239" s="16">
        <f t="shared" si="10"/>
        <v>0</v>
      </c>
      <c r="R239" s="16">
        <f t="shared" si="11"/>
        <v>0</v>
      </c>
    </row>
    <row r="240" spans="3:18" x14ac:dyDescent="0.25">
      <c r="C240" s="12" t="s">
        <v>619</v>
      </c>
      <c r="D240" s="12" t="s">
        <v>620</v>
      </c>
      <c r="E240" s="13">
        <v>0</v>
      </c>
      <c r="F240" s="13">
        <v>0</v>
      </c>
      <c r="G240" s="18" t="str">
        <f>IF(J240,"kbd",IF(K240,"kbcd",IF(L240,"kb","pct")))</f>
        <v>kb</v>
      </c>
      <c r="H240" s="19">
        <f>NOT(ISNA(MATCH(C240,python_mapping!$D:$D,0)))*1</f>
        <v>0</v>
      </c>
      <c r="I240" s="14" t="e">
        <f>_xlfn.XLOOKUP(xlsx!C240,python_mapping!D:D,python_mapping!E:E)</f>
        <v>#N/A</v>
      </c>
      <c r="J240" s="16">
        <f>NOT(ISERR(SEARCH(J$6,$D240)))*1</f>
        <v>0</v>
      </c>
      <c r="K240" s="16">
        <f>NOT(ISERR(SEARCH(K$6,$D240)))*1</f>
        <v>0</v>
      </c>
      <c r="L240" s="16">
        <f>NOT(ISERR(SEARCH(L$6,$D240)))*1</f>
        <v>1</v>
      </c>
      <c r="M240" s="16">
        <f>NOT(ISERR(SEARCH(M$6,$D240)))*1</f>
        <v>0</v>
      </c>
      <c r="N240" s="16">
        <f t="shared" si="9"/>
        <v>1</v>
      </c>
      <c r="O240" s="16">
        <f t="shared" si="9"/>
        <v>0</v>
      </c>
      <c r="P240" s="16">
        <f t="shared" si="10"/>
        <v>0</v>
      </c>
      <c r="Q240" s="16">
        <f t="shared" si="10"/>
        <v>0</v>
      </c>
      <c r="R240" s="16">
        <f t="shared" si="11"/>
        <v>0</v>
      </c>
    </row>
    <row r="241" spans="3:18" x14ac:dyDescent="0.25">
      <c r="C241" s="12" t="s">
        <v>621</v>
      </c>
      <c r="D241" s="12" t="s">
        <v>622</v>
      </c>
      <c r="E241" s="13">
        <v>0</v>
      </c>
      <c r="F241" s="13">
        <v>0</v>
      </c>
      <c r="G241" s="18" t="str">
        <f>IF(J241,"kbd",IF(K241,"kbcd",IF(L241,"kb","pct")))</f>
        <v>kb</v>
      </c>
      <c r="H241" s="19">
        <f>NOT(ISNA(MATCH(C241,python_mapping!$D:$D,0)))*1</f>
        <v>0</v>
      </c>
      <c r="I241" s="14" t="e">
        <f>_xlfn.XLOOKUP(xlsx!C241,python_mapping!D:D,python_mapping!E:E)</f>
        <v>#N/A</v>
      </c>
      <c r="J241" s="16">
        <f>NOT(ISERR(SEARCH(J$6,$D241)))*1</f>
        <v>0</v>
      </c>
      <c r="K241" s="16">
        <f>NOT(ISERR(SEARCH(K$6,$D241)))*1</f>
        <v>0</v>
      </c>
      <c r="L241" s="16">
        <f>NOT(ISERR(SEARCH(L$6,$D241)))*1</f>
        <v>1</v>
      </c>
      <c r="M241" s="16">
        <f>NOT(ISERR(SEARCH(M$6,$D241)))*1</f>
        <v>0</v>
      </c>
      <c r="N241" s="16">
        <f t="shared" si="9"/>
        <v>1</v>
      </c>
      <c r="O241" s="16">
        <f t="shared" si="9"/>
        <v>0</v>
      </c>
      <c r="P241" s="16">
        <f t="shared" si="10"/>
        <v>0</v>
      </c>
      <c r="Q241" s="16">
        <f t="shared" si="10"/>
        <v>0</v>
      </c>
      <c r="R241" s="16">
        <f t="shared" si="11"/>
        <v>0</v>
      </c>
    </row>
    <row r="242" spans="3:18" x14ac:dyDescent="0.25">
      <c r="C242" s="12" t="s">
        <v>623</v>
      </c>
      <c r="D242" s="12" t="s">
        <v>624</v>
      </c>
      <c r="E242" s="13">
        <v>0</v>
      </c>
      <c r="F242" s="13">
        <v>0</v>
      </c>
      <c r="G242" s="18" t="str">
        <f>IF(J242,"kbd",IF(K242,"kbcd",IF(L242,"kb","pct")))</f>
        <v>kb</v>
      </c>
      <c r="H242" s="19">
        <f>NOT(ISNA(MATCH(C242,python_mapping!$D:$D,0)))*1</f>
        <v>0</v>
      </c>
      <c r="I242" s="14" t="e">
        <f>_xlfn.XLOOKUP(xlsx!C242,python_mapping!D:D,python_mapping!E:E)</f>
        <v>#N/A</v>
      </c>
      <c r="J242" s="16">
        <f>NOT(ISERR(SEARCH(J$6,$D242)))*1</f>
        <v>0</v>
      </c>
      <c r="K242" s="16">
        <f>NOT(ISERR(SEARCH(K$6,$D242)))*1</f>
        <v>0</v>
      </c>
      <c r="L242" s="16">
        <f>NOT(ISERR(SEARCH(L$6,$D242)))*1</f>
        <v>1</v>
      </c>
      <c r="M242" s="16">
        <f>NOT(ISERR(SEARCH(M$6,$D242)))*1</f>
        <v>0</v>
      </c>
      <c r="N242" s="16">
        <f t="shared" si="9"/>
        <v>1</v>
      </c>
      <c r="O242" s="16">
        <f t="shared" si="9"/>
        <v>0</v>
      </c>
      <c r="P242" s="16">
        <f t="shared" si="10"/>
        <v>0</v>
      </c>
      <c r="Q242" s="16">
        <f t="shared" si="10"/>
        <v>0</v>
      </c>
      <c r="R242" s="16">
        <f t="shared" si="11"/>
        <v>0</v>
      </c>
    </row>
    <row r="243" spans="3:18" x14ac:dyDescent="0.25">
      <c r="C243" s="12" t="s">
        <v>625</v>
      </c>
      <c r="D243" s="12" t="s">
        <v>626</v>
      </c>
      <c r="E243" s="13">
        <v>0</v>
      </c>
      <c r="F243" s="13">
        <v>0</v>
      </c>
      <c r="G243" s="18" t="str">
        <f>IF(J243,"kbd",IF(K243,"kbcd",IF(L243,"kb","pct")))</f>
        <v>kb</v>
      </c>
      <c r="H243" s="19">
        <f>NOT(ISNA(MATCH(C243,python_mapping!$D:$D,0)))*1</f>
        <v>0</v>
      </c>
      <c r="I243" s="14" t="e">
        <f>_xlfn.XLOOKUP(xlsx!C243,python_mapping!D:D,python_mapping!E:E)</f>
        <v>#N/A</v>
      </c>
      <c r="J243" s="16">
        <f>NOT(ISERR(SEARCH(J$6,$D243)))*1</f>
        <v>0</v>
      </c>
      <c r="K243" s="16">
        <f>NOT(ISERR(SEARCH(K$6,$D243)))*1</f>
        <v>0</v>
      </c>
      <c r="L243" s="16">
        <f>NOT(ISERR(SEARCH(L$6,$D243)))*1</f>
        <v>1</v>
      </c>
      <c r="M243" s="16">
        <f>NOT(ISERR(SEARCH(M$6,$D243)))*1</f>
        <v>0</v>
      </c>
      <c r="N243" s="16">
        <f t="shared" si="9"/>
        <v>1</v>
      </c>
      <c r="O243" s="16">
        <f t="shared" si="9"/>
        <v>0</v>
      </c>
      <c r="P243" s="16">
        <f t="shared" si="10"/>
        <v>0</v>
      </c>
      <c r="Q243" s="16">
        <f t="shared" si="10"/>
        <v>0</v>
      </c>
      <c r="R243" s="16">
        <f t="shared" si="11"/>
        <v>0</v>
      </c>
    </row>
    <row r="244" spans="3:18" x14ac:dyDescent="0.25">
      <c r="C244" s="12" t="s">
        <v>627</v>
      </c>
      <c r="D244" s="12" t="s">
        <v>628</v>
      </c>
      <c r="E244" s="13">
        <v>17793</v>
      </c>
      <c r="F244" s="13">
        <v>15905</v>
      </c>
      <c r="G244" s="18" t="str">
        <f>IF(J244,"kbd",IF(K244,"kbcd",IF(L244,"kb","pct")))</f>
        <v>kb</v>
      </c>
      <c r="H244" s="19">
        <f>NOT(ISNA(MATCH(C244,python_mapping!$D:$D,0)))*1</f>
        <v>0</v>
      </c>
      <c r="I244" s="14" t="e">
        <f>_xlfn.XLOOKUP(xlsx!C244,python_mapping!D:D,python_mapping!E:E)</f>
        <v>#N/A</v>
      </c>
      <c r="J244" s="16">
        <f>NOT(ISERR(SEARCH(J$6,$D244)))*1</f>
        <v>0</v>
      </c>
      <c r="K244" s="16">
        <f>NOT(ISERR(SEARCH(K$6,$D244)))*1</f>
        <v>0</v>
      </c>
      <c r="L244" s="16">
        <f>NOT(ISERR(SEARCH(L$6,$D244)))*1</f>
        <v>1</v>
      </c>
      <c r="M244" s="16">
        <f>NOT(ISERR(SEARCH(M$6,$D244)))*1</f>
        <v>0</v>
      </c>
      <c r="N244" s="16">
        <f t="shared" si="9"/>
        <v>1</v>
      </c>
      <c r="O244" s="16">
        <f t="shared" si="9"/>
        <v>0</v>
      </c>
      <c r="P244" s="16">
        <f t="shared" si="10"/>
        <v>0</v>
      </c>
      <c r="Q244" s="16">
        <f t="shared" si="10"/>
        <v>0</v>
      </c>
      <c r="R244" s="16">
        <f t="shared" si="11"/>
        <v>0</v>
      </c>
    </row>
    <row r="245" spans="3:18" x14ac:dyDescent="0.25">
      <c r="C245" s="12" t="s">
        <v>629</v>
      </c>
      <c r="D245" s="12" t="s">
        <v>630</v>
      </c>
      <c r="E245" s="13">
        <v>2683</v>
      </c>
      <c r="F245" s="13">
        <v>2787</v>
      </c>
      <c r="G245" s="18" t="str">
        <f>IF(J245,"kbd",IF(K245,"kbcd",IF(L245,"kb","pct")))</f>
        <v>kb</v>
      </c>
      <c r="H245" s="19">
        <f>NOT(ISNA(MATCH(C245,python_mapping!$D:$D,0)))*1</f>
        <v>0</v>
      </c>
      <c r="I245" s="14" t="e">
        <f>_xlfn.XLOOKUP(xlsx!C245,python_mapping!D:D,python_mapping!E:E)</f>
        <v>#N/A</v>
      </c>
      <c r="J245" s="16">
        <f>NOT(ISERR(SEARCH(J$6,$D245)))*1</f>
        <v>0</v>
      </c>
      <c r="K245" s="16">
        <f>NOT(ISERR(SEARCH(K$6,$D245)))*1</f>
        <v>0</v>
      </c>
      <c r="L245" s="16">
        <f>NOT(ISERR(SEARCH(L$6,$D245)))*1</f>
        <v>1</v>
      </c>
      <c r="M245" s="16">
        <f>NOT(ISERR(SEARCH(M$6,$D245)))*1</f>
        <v>0</v>
      </c>
      <c r="N245" s="16">
        <f t="shared" si="9"/>
        <v>1</v>
      </c>
      <c r="O245" s="16">
        <f t="shared" si="9"/>
        <v>0</v>
      </c>
      <c r="P245" s="16">
        <f t="shared" si="10"/>
        <v>0</v>
      </c>
      <c r="Q245" s="16">
        <f t="shared" si="10"/>
        <v>0</v>
      </c>
      <c r="R245" s="16">
        <f t="shared" si="11"/>
        <v>0</v>
      </c>
    </row>
    <row r="246" spans="3:18" x14ac:dyDescent="0.25">
      <c r="C246" s="12" t="s">
        <v>631</v>
      </c>
      <c r="D246" s="12" t="s">
        <v>632</v>
      </c>
      <c r="E246" s="13">
        <v>3496</v>
      </c>
      <c r="F246" s="13">
        <v>3860</v>
      </c>
      <c r="G246" s="18" t="str">
        <f>IF(J246,"kbd",IF(K246,"kbcd",IF(L246,"kb","pct")))</f>
        <v>kb</v>
      </c>
      <c r="H246" s="19">
        <f>NOT(ISNA(MATCH(C246,python_mapping!$D:$D,0)))*1</f>
        <v>0</v>
      </c>
      <c r="I246" s="14" t="e">
        <f>_xlfn.XLOOKUP(xlsx!C246,python_mapping!D:D,python_mapping!E:E)</f>
        <v>#N/A</v>
      </c>
      <c r="J246" s="16">
        <f>NOT(ISERR(SEARCH(J$6,$D246)))*1</f>
        <v>0</v>
      </c>
      <c r="K246" s="16">
        <f>NOT(ISERR(SEARCH(K$6,$D246)))*1</f>
        <v>0</v>
      </c>
      <c r="L246" s="16">
        <f>NOT(ISERR(SEARCH(L$6,$D246)))*1</f>
        <v>1</v>
      </c>
      <c r="M246" s="16">
        <f>NOT(ISERR(SEARCH(M$6,$D246)))*1</f>
        <v>0</v>
      </c>
      <c r="N246" s="16">
        <f t="shared" si="9"/>
        <v>1</v>
      </c>
      <c r="O246" s="16">
        <f t="shared" si="9"/>
        <v>0</v>
      </c>
      <c r="P246" s="16">
        <f t="shared" si="10"/>
        <v>0</v>
      </c>
      <c r="Q246" s="16">
        <f t="shared" si="10"/>
        <v>0</v>
      </c>
      <c r="R246" s="16">
        <f t="shared" si="11"/>
        <v>0</v>
      </c>
    </row>
    <row r="247" spans="3:18" x14ac:dyDescent="0.25">
      <c r="C247" s="12" t="s">
        <v>633</v>
      </c>
      <c r="D247" s="12" t="s">
        <v>634</v>
      </c>
      <c r="E247" s="13">
        <v>8428</v>
      </c>
      <c r="F247" s="13">
        <v>6329</v>
      </c>
      <c r="G247" s="18" t="str">
        <f>IF(J247,"kbd",IF(K247,"kbcd",IF(L247,"kb","pct")))</f>
        <v>kb</v>
      </c>
      <c r="H247" s="19">
        <f>NOT(ISNA(MATCH(C247,python_mapping!$D:$D,0)))*1</f>
        <v>0</v>
      </c>
      <c r="I247" s="14" t="e">
        <f>_xlfn.XLOOKUP(xlsx!C247,python_mapping!D:D,python_mapping!E:E)</f>
        <v>#N/A</v>
      </c>
      <c r="J247" s="16">
        <f>NOT(ISERR(SEARCH(J$6,$D247)))*1</f>
        <v>0</v>
      </c>
      <c r="K247" s="16">
        <f>NOT(ISERR(SEARCH(K$6,$D247)))*1</f>
        <v>0</v>
      </c>
      <c r="L247" s="16">
        <f>NOT(ISERR(SEARCH(L$6,$D247)))*1</f>
        <v>1</v>
      </c>
      <c r="M247" s="16">
        <f>NOT(ISERR(SEARCH(M$6,$D247)))*1</f>
        <v>0</v>
      </c>
      <c r="N247" s="16">
        <f t="shared" si="9"/>
        <v>1</v>
      </c>
      <c r="O247" s="16">
        <f t="shared" si="9"/>
        <v>0</v>
      </c>
      <c r="P247" s="16">
        <f t="shared" si="10"/>
        <v>0</v>
      </c>
      <c r="Q247" s="16">
        <f t="shared" si="10"/>
        <v>0</v>
      </c>
      <c r="R247" s="16">
        <f t="shared" si="11"/>
        <v>0</v>
      </c>
    </row>
    <row r="248" spans="3:18" x14ac:dyDescent="0.25">
      <c r="C248" s="12" t="s">
        <v>635</v>
      </c>
      <c r="D248" s="12" t="s">
        <v>636</v>
      </c>
      <c r="E248" s="13">
        <v>1112</v>
      </c>
      <c r="F248" s="13">
        <v>1148</v>
      </c>
      <c r="G248" s="18" t="str">
        <f>IF(J248,"kbd",IF(K248,"kbcd",IF(L248,"kb","pct")))</f>
        <v>kb</v>
      </c>
      <c r="H248" s="19">
        <f>NOT(ISNA(MATCH(C248,python_mapping!$D:$D,0)))*1</f>
        <v>0</v>
      </c>
      <c r="I248" s="14" t="e">
        <f>_xlfn.XLOOKUP(xlsx!C248,python_mapping!D:D,python_mapping!E:E)</f>
        <v>#N/A</v>
      </c>
      <c r="J248" s="16">
        <f>NOT(ISERR(SEARCH(J$6,$D248)))*1</f>
        <v>0</v>
      </c>
      <c r="K248" s="16">
        <f>NOT(ISERR(SEARCH(K$6,$D248)))*1</f>
        <v>0</v>
      </c>
      <c r="L248" s="16">
        <f>NOT(ISERR(SEARCH(L$6,$D248)))*1</f>
        <v>1</v>
      </c>
      <c r="M248" s="16">
        <f>NOT(ISERR(SEARCH(M$6,$D248)))*1</f>
        <v>0</v>
      </c>
      <c r="N248" s="16">
        <f t="shared" si="9"/>
        <v>1</v>
      </c>
      <c r="O248" s="16">
        <f t="shared" si="9"/>
        <v>0</v>
      </c>
      <c r="P248" s="16">
        <f t="shared" si="10"/>
        <v>0</v>
      </c>
      <c r="Q248" s="16">
        <f t="shared" si="10"/>
        <v>0</v>
      </c>
      <c r="R248" s="16">
        <f t="shared" si="11"/>
        <v>0</v>
      </c>
    </row>
    <row r="249" spans="3:18" x14ac:dyDescent="0.25">
      <c r="C249" s="12" t="s">
        <v>637</v>
      </c>
      <c r="D249" s="12" t="s">
        <v>638</v>
      </c>
      <c r="E249" s="13">
        <v>2074</v>
      </c>
      <c r="F249" s="13">
        <v>1781</v>
      </c>
      <c r="G249" s="18" t="str">
        <f>IF(J249,"kbd",IF(K249,"kbcd",IF(L249,"kb","pct")))</f>
        <v>kb</v>
      </c>
      <c r="H249" s="19">
        <f>NOT(ISNA(MATCH(C249,python_mapping!$D:$D,0)))*1</f>
        <v>0</v>
      </c>
      <c r="I249" s="14" t="e">
        <f>_xlfn.XLOOKUP(xlsx!C249,python_mapping!D:D,python_mapping!E:E)</f>
        <v>#N/A</v>
      </c>
      <c r="J249" s="16">
        <f>NOT(ISERR(SEARCH(J$6,$D249)))*1</f>
        <v>0</v>
      </c>
      <c r="K249" s="16">
        <f>NOT(ISERR(SEARCH(K$6,$D249)))*1</f>
        <v>0</v>
      </c>
      <c r="L249" s="16">
        <f>NOT(ISERR(SEARCH(L$6,$D249)))*1</f>
        <v>1</v>
      </c>
      <c r="M249" s="16">
        <f>NOT(ISERR(SEARCH(M$6,$D249)))*1</f>
        <v>0</v>
      </c>
      <c r="N249" s="16">
        <f t="shared" si="9"/>
        <v>1</v>
      </c>
      <c r="O249" s="16">
        <f t="shared" si="9"/>
        <v>0</v>
      </c>
      <c r="P249" s="16">
        <f t="shared" si="10"/>
        <v>0</v>
      </c>
      <c r="Q249" s="16">
        <f t="shared" si="10"/>
        <v>0</v>
      </c>
      <c r="R249" s="16">
        <f t="shared" si="11"/>
        <v>0</v>
      </c>
    </row>
    <row r="250" spans="3:18" x14ac:dyDescent="0.25">
      <c r="C250" s="12" t="s">
        <v>639</v>
      </c>
      <c r="D250" s="12" t="s">
        <v>640</v>
      </c>
      <c r="E250" s="13">
        <v>215886</v>
      </c>
      <c r="F250" s="13">
        <v>215558</v>
      </c>
      <c r="G250" s="18" t="str">
        <f>IF(J250,"kbd",IF(K250,"kbcd",IF(L250,"kb","pct")))</f>
        <v>kb</v>
      </c>
      <c r="H250" s="19">
        <f>NOT(ISNA(MATCH(C250,python_mapping!$D:$D,0)))*1</f>
        <v>0</v>
      </c>
      <c r="I250" s="14" t="e">
        <f>_xlfn.XLOOKUP(xlsx!C250,python_mapping!D:D,python_mapping!E:E)</f>
        <v>#N/A</v>
      </c>
      <c r="J250" s="16">
        <f>NOT(ISERR(SEARCH(J$6,$D250)))*1</f>
        <v>0</v>
      </c>
      <c r="K250" s="16">
        <f>NOT(ISERR(SEARCH(K$6,$D250)))*1</f>
        <v>0</v>
      </c>
      <c r="L250" s="16">
        <f>NOT(ISERR(SEARCH(L$6,$D250)))*1</f>
        <v>1</v>
      </c>
      <c r="M250" s="16">
        <f>NOT(ISERR(SEARCH(M$6,$D250)))*1</f>
        <v>0</v>
      </c>
      <c r="N250" s="16">
        <f t="shared" si="9"/>
        <v>1</v>
      </c>
      <c r="O250" s="16">
        <f t="shared" si="9"/>
        <v>0</v>
      </c>
      <c r="P250" s="16">
        <f t="shared" si="10"/>
        <v>0</v>
      </c>
      <c r="Q250" s="16">
        <f t="shared" si="10"/>
        <v>0</v>
      </c>
      <c r="R250" s="16">
        <f t="shared" si="11"/>
        <v>0</v>
      </c>
    </row>
    <row r="251" spans="3:18" x14ac:dyDescent="0.25">
      <c r="C251" s="12" t="s">
        <v>641</v>
      </c>
      <c r="D251" s="12" t="s">
        <v>642</v>
      </c>
      <c r="E251" s="13">
        <v>53305</v>
      </c>
      <c r="F251" s="13">
        <v>54183</v>
      </c>
      <c r="G251" s="18" t="str">
        <f>IF(J251,"kbd",IF(K251,"kbcd",IF(L251,"kb","pct")))</f>
        <v>kb</v>
      </c>
      <c r="H251" s="19">
        <f>NOT(ISNA(MATCH(C251,python_mapping!$D:$D,0)))*1</f>
        <v>0</v>
      </c>
      <c r="I251" s="14" t="e">
        <f>_xlfn.XLOOKUP(xlsx!C251,python_mapping!D:D,python_mapping!E:E)</f>
        <v>#N/A</v>
      </c>
      <c r="J251" s="16">
        <f>NOT(ISERR(SEARCH(J$6,$D251)))*1</f>
        <v>0</v>
      </c>
      <c r="K251" s="16">
        <f>NOT(ISERR(SEARCH(K$6,$D251)))*1</f>
        <v>0</v>
      </c>
      <c r="L251" s="16">
        <f>NOT(ISERR(SEARCH(L$6,$D251)))*1</f>
        <v>1</v>
      </c>
      <c r="M251" s="16">
        <f>NOT(ISERR(SEARCH(M$6,$D251)))*1</f>
        <v>0</v>
      </c>
      <c r="N251" s="16">
        <f t="shared" si="9"/>
        <v>1</v>
      </c>
      <c r="O251" s="16">
        <f t="shared" si="9"/>
        <v>0</v>
      </c>
      <c r="P251" s="16">
        <f t="shared" si="10"/>
        <v>0</v>
      </c>
      <c r="Q251" s="16">
        <f t="shared" si="10"/>
        <v>0</v>
      </c>
      <c r="R251" s="16">
        <f t="shared" si="11"/>
        <v>0</v>
      </c>
    </row>
    <row r="252" spans="3:18" x14ac:dyDescent="0.25">
      <c r="C252" s="12" t="s">
        <v>643</v>
      </c>
      <c r="D252" s="12" t="s">
        <v>644</v>
      </c>
      <c r="E252" s="13">
        <v>44251</v>
      </c>
      <c r="F252" s="13">
        <v>44131</v>
      </c>
      <c r="G252" s="18" t="str">
        <f>IF(J252,"kbd",IF(K252,"kbcd",IF(L252,"kb","pct")))</f>
        <v>kb</v>
      </c>
      <c r="H252" s="19">
        <f>NOT(ISNA(MATCH(C252,python_mapping!$D:$D,0)))*1</f>
        <v>0</v>
      </c>
      <c r="I252" s="14" t="e">
        <f>_xlfn.XLOOKUP(xlsx!C252,python_mapping!D:D,python_mapping!E:E)</f>
        <v>#N/A</v>
      </c>
      <c r="J252" s="16">
        <f>NOT(ISERR(SEARCH(J$6,$D252)))*1</f>
        <v>0</v>
      </c>
      <c r="K252" s="16">
        <f>NOT(ISERR(SEARCH(K$6,$D252)))*1</f>
        <v>0</v>
      </c>
      <c r="L252" s="16">
        <f>NOT(ISERR(SEARCH(L$6,$D252)))*1</f>
        <v>1</v>
      </c>
      <c r="M252" s="16">
        <f>NOT(ISERR(SEARCH(M$6,$D252)))*1</f>
        <v>0</v>
      </c>
      <c r="N252" s="16">
        <f t="shared" si="9"/>
        <v>1</v>
      </c>
      <c r="O252" s="16">
        <f t="shared" si="9"/>
        <v>0</v>
      </c>
      <c r="P252" s="16">
        <f t="shared" si="10"/>
        <v>0</v>
      </c>
      <c r="Q252" s="16">
        <f t="shared" si="10"/>
        <v>0</v>
      </c>
      <c r="R252" s="16">
        <f t="shared" si="11"/>
        <v>0</v>
      </c>
    </row>
    <row r="253" spans="3:18" x14ac:dyDescent="0.25">
      <c r="C253" s="12" t="s">
        <v>645</v>
      </c>
      <c r="D253" s="12" t="s">
        <v>646</v>
      </c>
      <c r="E253" s="13">
        <v>81575</v>
      </c>
      <c r="F253" s="13">
        <v>80491</v>
      </c>
      <c r="G253" s="18" t="str">
        <f>IF(J253,"kbd",IF(K253,"kbcd",IF(L253,"kb","pct")))</f>
        <v>kb</v>
      </c>
      <c r="H253" s="19">
        <f>NOT(ISNA(MATCH(C253,python_mapping!$D:$D,0)))*1</f>
        <v>0</v>
      </c>
      <c r="I253" s="14" t="e">
        <f>_xlfn.XLOOKUP(xlsx!C253,python_mapping!D:D,python_mapping!E:E)</f>
        <v>#N/A</v>
      </c>
      <c r="J253" s="16">
        <f>NOT(ISERR(SEARCH(J$6,$D253)))*1</f>
        <v>0</v>
      </c>
      <c r="K253" s="16">
        <f>NOT(ISERR(SEARCH(K$6,$D253)))*1</f>
        <v>0</v>
      </c>
      <c r="L253" s="16">
        <f>NOT(ISERR(SEARCH(L$6,$D253)))*1</f>
        <v>1</v>
      </c>
      <c r="M253" s="16">
        <f>NOT(ISERR(SEARCH(M$6,$D253)))*1</f>
        <v>0</v>
      </c>
      <c r="N253" s="16">
        <f t="shared" si="9"/>
        <v>1</v>
      </c>
      <c r="O253" s="16">
        <f t="shared" si="9"/>
        <v>0</v>
      </c>
      <c r="P253" s="16">
        <f t="shared" si="10"/>
        <v>0</v>
      </c>
      <c r="Q253" s="16">
        <f t="shared" si="10"/>
        <v>0</v>
      </c>
      <c r="R253" s="16">
        <f t="shared" si="11"/>
        <v>0</v>
      </c>
    </row>
    <row r="254" spans="3:18" x14ac:dyDescent="0.25">
      <c r="C254" s="12" t="s">
        <v>647</v>
      </c>
      <c r="D254" s="12" t="s">
        <v>648</v>
      </c>
      <c r="E254" s="13">
        <v>6859</v>
      </c>
      <c r="F254" s="13">
        <v>6693</v>
      </c>
      <c r="G254" s="18" t="str">
        <f>IF(J254,"kbd",IF(K254,"kbcd",IF(L254,"kb","pct")))</f>
        <v>kb</v>
      </c>
      <c r="H254" s="19">
        <f>NOT(ISNA(MATCH(C254,python_mapping!$D:$D,0)))*1</f>
        <v>0</v>
      </c>
      <c r="I254" s="14" t="e">
        <f>_xlfn.XLOOKUP(xlsx!C254,python_mapping!D:D,python_mapping!E:E)</f>
        <v>#N/A</v>
      </c>
      <c r="J254" s="16">
        <f>NOT(ISERR(SEARCH(J$6,$D254)))*1</f>
        <v>0</v>
      </c>
      <c r="K254" s="16">
        <f>NOT(ISERR(SEARCH(K$6,$D254)))*1</f>
        <v>0</v>
      </c>
      <c r="L254" s="16">
        <f>NOT(ISERR(SEARCH(L$6,$D254)))*1</f>
        <v>1</v>
      </c>
      <c r="M254" s="16">
        <f>NOT(ISERR(SEARCH(M$6,$D254)))*1</f>
        <v>0</v>
      </c>
      <c r="N254" s="16">
        <f t="shared" si="9"/>
        <v>1</v>
      </c>
      <c r="O254" s="16">
        <f t="shared" si="9"/>
        <v>0</v>
      </c>
      <c r="P254" s="16">
        <f t="shared" si="10"/>
        <v>0</v>
      </c>
      <c r="Q254" s="16">
        <f t="shared" si="10"/>
        <v>0</v>
      </c>
      <c r="R254" s="16">
        <f t="shared" si="11"/>
        <v>0</v>
      </c>
    </row>
    <row r="255" spans="3:18" x14ac:dyDescent="0.25">
      <c r="C255" s="12" t="s">
        <v>649</v>
      </c>
      <c r="D255" s="12" t="s">
        <v>650</v>
      </c>
      <c r="E255" s="13">
        <v>29896</v>
      </c>
      <c r="F255" s="13">
        <v>30060</v>
      </c>
      <c r="G255" s="18" t="str">
        <f>IF(J255,"kbd",IF(K255,"kbcd",IF(L255,"kb","pct")))</f>
        <v>kb</v>
      </c>
      <c r="H255" s="19">
        <f>NOT(ISNA(MATCH(C255,python_mapping!$D:$D,0)))*1</f>
        <v>0</v>
      </c>
      <c r="I255" s="14" t="e">
        <f>_xlfn.XLOOKUP(xlsx!C255,python_mapping!D:D,python_mapping!E:E)</f>
        <v>#N/A</v>
      </c>
      <c r="J255" s="16">
        <f>NOT(ISERR(SEARCH(J$6,$D255)))*1</f>
        <v>0</v>
      </c>
      <c r="K255" s="16">
        <f>NOT(ISERR(SEARCH(K$6,$D255)))*1</f>
        <v>0</v>
      </c>
      <c r="L255" s="16">
        <f>NOT(ISERR(SEARCH(L$6,$D255)))*1</f>
        <v>1</v>
      </c>
      <c r="M255" s="16">
        <f>NOT(ISERR(SEARCH(M$6,$D255)))*1</f>
        <v>0</v>
      </c>
      <c r="N255" s="16">
        <f t="shared" si="9"/>
        <v>1</v>
      </c>
      <c r="O255" s="16">
        <f t="shared" si="9"/>
        <v>0</v>
      </c>
      <c r="P255" s="16">
        <f t="shared" si="10"/>
        <v>0</v>
      </c>
      <c r="Q255" s="16">
        <f t="shared" si="10"/>
        <v>0</v>
      </c>
      <c r="R255" s="16">
        <f t="shared" si="11"/>
        <v>0</v>
      </c>
    </row>
    <row r="256" spans="3:18" x14ac:dyDescent="0.25">
      <c r="C256" s="12" t="s">
        <v>651</v>
      </c>
      <c r="D256" s="12" t="s">
        <v>652</v>
      </c>
      <c r="E256" s="13">
        <v>50600</v>
      </c>
      <c r="F256" s="13">
        <v>52200</v>
      </c>
      <c r="G256" s="18" t="str">
        <f>IF(J256,"kbd",IF(K256,"kbcd",IF(L256,"kb","pct")))</f>
        <v>kb</v>
      </c>
      <c r="H256" s="19">
        <f>NOT(ISNA(MATCH(C256,python_mapping!$D:$D,0)))*1</f>
        <v>0</v>
      </c>
      <c r="I256" s="14" t="e">
        <f>_xlfn.XLOOKUP(xlsx!C256,python_mapping!D:D,python_mapping!E:E)</f>
        <v>#N/A</v>
      </c>
      <c r="J256" s="16">
        <f>NOT(ISERR(SEARCH(J$6,$D256)))*1</f>
        <v>0</v>
      </c>
      <c r="K256" s="16">
        <f>NOT(ISERR(SEARCH(K$6,$D256)))*1</f>
        <v>0</v>
      </c>
      <c r="L256" s="16">
        <f>NOT(ISERR(SEARCH(L$6,$D256)))*1</f>
        <v>1</v>
      </c>
      <c r="M256" s="16">
        <f>NOT(ISERR(SEARCH(M$6,$D256)))*1</f>
        <v>0</v>
      </c>
      <c r="N256" s="16">
        <f t="shared" si="9"/>
        <v>1</v>
      </c>
      <c r="O256" s="16">
        <f t="shared" si="9"/>
        <v>0</v>
      </c>
      <c r="P256" s="16">
        <f t="shared" si="10"/>
        <v>0</v>
      </c>
      <c r="Q256" s="16">
        <f t="shared" si="10"/>
        <v>0</v>
      </c>
      <c r="R256" s="16">
        <f t="shared" si="11"/>
        <v>0</v>
      </c>
    </row>
    <row r="257" spans="3:18" x14ac:dyDescent="0.25">
      <c r="C257" s="12" t="s">
        <v>653</v>
      </c>
      <c r="D257" s="12" t="s">
        <v>654</v>
      </c>
      <c r="E257" s="13">
        <v>18132</v>
      </c>
      <c r="F257" s="13">
        <v>18932</v>
      </c>
      <c r="G257" s="18" t="str">
        <f>IF(J257,"kbd",IF(K257,"kbcd",IF(L257,"kb","pct")))</f>
        <v>kb</v>
      </c>
      <c r="H257" s="19">
        <f>NOT(ISNA(MATCH(C257,python_mapping!$D:$D,0)))*1</f>
        <v>0</v>
      </c>
      <c r="I257" s="14" t="e">
        <f>_xlfn.XLOOKUP(xlsx!C257,python_mapping!D:D,python_mapping!E:E)</f>
        <v>#N/A</v>
      </c>
      <c r="J257" s="16">
        <f>NOT(ISERR(SEARCH(J$6,$D257)))*1</f>
        <v>0</v>
      </c>
      <c r="K257" s="16">
        <f>NOT(ISERR(SEARCH(K$6,$D257)))*1</f>
        <v>0</v>
      </c>
      <c r="L257" s="16">
        <f>NOT(ISERR(SEARCH(L$6,$D257)))*1</f>
        <v>1</v>
      </c>
      <c r="M257" s="16">
        <f>NOT(ISERR(SEARCH(M$6,$D257)))*1</f>
        <v>0</v>
      </c>
      <c r="N257" s="16">
        <f t="shared" si="9"/>
        <v>1</v>
      </c>
      <c r="O257" s="16">
        <f t="shared" si="9"/>
        <v>0</v>
      </c>
      <c r="P257" s="16">
        <f t="shared" si="10"/>
        <v>0</v>
      </c>
      <c r="Q257" s="16">
        <f t="shared" si="10"/>
        <v>0</v>
      </c>
      <c r="R257" s="16">
        <f t="shared" si="11"/>
        <v>0</v>
      </c>
    </row>
    <row r="258" spans="3:18" x14ac:dyDescent="0.25">
      <c r="C258" s="12" t="s">
        <v>655</v>
      </c>
      <c r="D258" s="12" t="s">
        <v>656</v>
      </c>
      <c r="E258" s="13">
        <v>5515</v>
      </c>
      <c r="F258" s="13">
        <v>6066</v>
      </c>
      <c r="G258" s="18" t="str">
        <f>IF(J258,"kbd",IF(K258,"kbcd",IF(L258,"kb","pct")))</f>
        <v>kb</v>
      </c>
      <c r="H258" s="19">
        <f>NOT(ISNA(MATCH(C258,python_mapping!$D:$D,0)))*1</f>
        <v>0</v>
      </c>
      <c r="I258" s="14" t="e">
        <f>_xlfn.XLOOKUP(xlsx!C258,python_mapping!D:D,python_mapping!E:E)</f>
        <v>#N/A</v>
      </c>
      <c r="J258" s="16">
        <f>NOT(ISERR(SEARCH(J$6,$D258)))*1</f>
        <v>0</v>
      </c>
      <c r="K258" s="16">
        <f>NOT(ISERR(SEARCH(K$6,$D258)))*1</f>
        <v>0</v>
      </c>
      <c r="L258" s="16">
        <f>NOT(ISERR(SEARCH(L$6,$D258)))*1</f>
        <v>1</v>
      </c>
      <c r="M258" s="16">
        <f>NOT(ISERR(SEARCH(M$6,$D258)))*1</f>
        <v>0</v>
      </c>
      <c r="N258" s="16">
        <f t="shared" si="9"/>
        <v>1</v>
      </c>
      <c r="O258" s="16">
        <f t="shared" si="9"/>
        <v>0</v>
      </c>
      <c r="P258" s="16">
        <f t="shared" si="10"/>
        <v>0</v>
      </c>
      <c r="Q258" s="16">
        <f t="shared" si="10"/>
        <v>0</v>
      </c>
      <c r="R258" s="16">
        <f t="shared" si="11"/>
        <v>0</v>
      </c>
    </row>
    <row r="259" spans="3:18" x14ac:dyDescent="0.25">
      <c r="C259" s="12" t="s">
        <v>657</v>
      </c>
      <c r="D259" s="12" t="s">
        <v>658</v>
      </c>
      <c r="E259" s="13">
        <v>11745</v>
      </c>
      <c r="F259" s="13">
        <v>11564</v>
      </c>
      <c r="G259" s="18" t="str">
        <f>IF(J259,"kbd",IF(K259,"kbcd",IF(L259,"kb","pct")))</f>
        <v>kb</v>
      </c>
      <c r="H259" s="19">
        <f>NOT(ISNA(MATCH(C259,python_mapping!$D:$D,0)))*1</f>
        <v>0</v>
      </c>
      <c r="I259" s="14" t="e">
        <f>_xlfn.XLOOKUP(xlsx!C259,python_mapping!D:D,python_mapping!E:E)</f>
        <v>#N/A</v>
      </c>
      <c r="J259" s="16">
        <f>NOT(ISERR(SEARCH(J$6,$D259)))*1</f>
        <v>0</v>
      </c>
      <c r="K259" s="16">
        <f>NOT(ISERR(SEARCH(K$6,$D259)))*1</f>
        <v>0</v>
      </c>
      <c r="L259" s="16">
        <f>NOT(ISERR(SEARCH(L$6,$D259)))*1</f>
        <v>1</v>
      </c>
      <c r="M259" s="16">
        <f>NOT(ISERR(SEARCH(M$6,$D259)))*1</f>
        <v>0</v>
      </c>
      <c r="N259" s="16">
        <f t="shared" si="9"/>
        <v>1</v>
      </c>
      <c r="O259" s="16">
        <f t="shared" si="9"/>
        <v>0</v>
      </c>
      <c r="P259" s="16">
        <f t="shared" si="10"/>
        <v>0</v>
      </c>
      <c r="Q259" s="16">
        <f t="shared" si="10"/>
        <v>0</v>
      </c>
      <c r="R259" s="16">
        <f t="shared" si="11"/>
        <v>0</v>
      </c>
    </row>
    <row r="260" spans="3:18" x14ac:dyDescent="0.25">
      <c r="C260" s="12" t="s">
        <v>659</v>
      </c>
      <c r="D260" s="12" t="s">
        <v>660</v>
      </c>
      <c r="E260" s="13">
        <v>516</v>
      </c>
      <c r="F260" s="13">
        <v>599</v>
      </c>
      <c r="G260" s="18" t="str">
        <f>IF(J260,"kbd",IF(K260,"kbcd",IF(L260,"kb","pct")))</f>
        <v>kb</v>
      </c>
      <c r="H260" s="19">
        <f>NOT(ISNA(MATCH(C260,python_mapping!$D:$D,0)))*1</f>
        <v>0</v>
      </c>
      <c r="I260" s="14" t="e">
        <f>_xlfn.XLOOKUP(xlsx!C260,python_mapping!D:D,python_mapping!E:E)</f>
        <v>#N/A</v>
      </c>
      <c r="J260" s="16">
        <f>NOT(ISERR(SEARCH(J$6,$D260)))*1</f>
        <v>0</v>
      </c>
      <c r="K260" s="16">
        <f>NOT(ISERR(SEARCH(K$6,$D260)))*1</f>
        <v>0</v>
      </c>
      <c r="L260" s="16">
        <f>NOT(ISERR(SEARCH(L$6,$D260)))*1</f>
        <v>1</v>
      </c>
      <c r="M260" s="16">
        <f>NOT(ISERR(SEARCH(M$6,$D260)))*1</f>
        <v>0</v>
      </c>
      <c r="N260" s="16">
        <f t="shared" si="9"/>
        <v>1</v>
      </c>
      <c r="O260" s="16">
        <f t="shared" si="9"/>
        <v>0</v>
      </c>
      <c r="P260" s="16">
        <f t="shared" si="10"/>
        <v>0</v>
      </c>
      <c r="Q260" s="16">
        <f t="shared" si="10"/>
        <v>0</v>
      </c>
      <c r="R260" s="16">
        <f t="shared" si="11"/>
        <v>0</v>
      </c>
    </row>
    <row r="261" spans="3:18" x14ac:dyDescent="0.25">
      <c r="C261" s="12" t="s">
        <v>661</v>
      </c>
      <c r="D261" s="12" t="s">
        <v>662</v>
      </c>
      <c r="E261" s="13">
        <v>14691</v>
      </c>
      <c r="F261" s="13">
        <v>15038</v>
      </c>
      <c r="G261" s="18" t="str">
        <f>IF(J261,"kbd",IF(K261,"kbcd",IF(L261,"kb","pct")))</f>
        <v>kb</v>
      </c>
      <c r="H261" s="19">
        <f>NOT(ISNA(MATCH(C261,python_mapping!$D:$D,0)))*1</f>
        <v>0</v>
      </c>
      <c r="I261" s="14" t="e">
        <f>_xlfn.XLOOKUP(xlsx!C261,python_mapping!D:D,python_mapping!E:E)</f>
        <v>#N/A</v>
      </c>
      <c r="J261" s="16">
        <f>NOT(ISERR(SEARCH(J$6,$D261)))*1</f>
        <v>0</v>
      </c>
      <c r="K261" s="16">
        <f>NOT(ISERR(SEARCH(K$6,$D261)))*1</f>
        <v>0</v>
      </c>
      <c r="L261" s="16">
        <f>NOT(ISERR(SEARCH(L$6,$D261)))*1</f>
        <v>1</v>
      </c>
      <c r="M261" s="16">
        <f>NOT(ISERR(SEARCH(M$6,$D261)))*1</f>
        <v>0</v>
      </c>
      <c r="N261" s="16">
        <f t="shared" si="9"/>
        <v>1</v>
      </c>
      <c r="O261" s="16">
        <f t="shared" si="9"/>
        <v>0</v>
      </c>
      <c r="P261" s="16">
        <f t="shared" si="10"/>
        <v>0</v>
      </c>
      <c r="Q261" s="16">
        <f t="shared" si="10"/>
        <v>0</v>
      </c>
      <c r="R261" s="16">
        <f t="shared" si="11"/>
        <v>0</v>
      </c>
    </row>
    <row r="262" spans="3:18" x14ac:dyDescent="0.25">
      <c r="C262" s="12" t="s">
        <v>663</v>
      </c>
      <c r="D262" s="12" t="s">
        <v>664</v>
      </c>
      <c r="E262" s="13">
        <v>107447</v>
      </c>
      <c r="F262" s="13">
        <v>105077</v>
      </c>
      <c r="G262" s="18" t="str">
        <f>IF(J262,"kbd",IF(K262,"kbcd",IF(L262,"kb","pct")))</f>
        <v>kb</v>
      </c>
      <c r="H262" s="19">
        <f>NOT(ISNA(MATCH(C262,python_mapping!$D:$D,0)))*1</f>
        <v>0</v>
      </c>
      <c r="I262" s="14" t="e">
        <f>_xlfn.XLOOKUP(xlsx!C262,python_mapping!D:D,python_mapping!E:E)</f>
        <v>#N/A</v>
      </c>
      <c r="J262" s="16">
        <f>NOT(ISERR(SEARCH(J$6,$D262)))*1</f>
        <v>0</v>
      </c>
      <c r="K262" s="16">
        <f>NOT(ISERR(SEARCH(K$6,$D262)))*1</f>
        <v>0</v>
      </c>
      <c r="L262" s="16">
        <f>NOT(ISERR(SEARCH(L$6,$D262)))*1</f>
        <v>1</v>
      </c>
      <c r="M262" s="16">
        <f>NOT(ISERR(SEARCH(M$6,$D262)))*1</f>
        <v>0</v>
      </c>
      <c r="N262" s="16">
        <f t="shared" si="9"/>
        <v>1</v>
      </c>
      <c r="O262" s="16">
        <f t="shared" si="9"/>
        <v>0</v>
      </c>
      <c r="P262" s="16">
        <f t="shared" si="10"/>
        <v>0</v>
      </c>
      <c r="Q262" s="16">
        <f t="shared" si="10"/>
        <v>0</v>
      </c>
      <c r="R262" s="16">
        <f t="shared" si="11"/>
        <v>0</v>
      </c>
    </row>
    <row r="263" spans="3:18" x14ac:dyDescent="0.25">
      <c r="C263" s="12" t="s">
        <v>665</v>
      </c>
      <c r="D263" s="12" t="s">
        <v>666</v>
      </c>
      <c r="E263" s="13">
        <v>27331</v>
      </c>
      <c r="F263" s="13">
        <v>27728</v>
      </c>
      <c r="G263" s="18" t="str">
        <f>IF(J263,"kbd",IF(K263,"kbcd",IF(L263,"kb","pct")))</f>
        <v>kb</v>
      </c>
      <c r="H263" s="19">
        <f>NOT(ISNA(MATCH(C263,python_mapping!$D:$D,0)))*1</f>
        <v>0</v>
      </c>
      <c r="I263" s="14" t="e">
        <f>_xlfn.XLOOKUP(xlsx!C263,python_mapping!D:D,python_mapping!E:E)</f>
        <v>#N/A</v>
      </c>
      <c r="J263" s="16">
        <f>NOT(ISERR(SEARCH(J$6,$D263)))*1</f>
        <v>0</v>
      </c>
      <c r="K263" s="16">
        <f>NOT(ISERR(SEARCH(K$6,$D263)))*1</f>
        <v>0</v>
      </c>
      <c r="L263" s="16">
        <f>NOT(ISERR(SEARCH(L$6,$D263)))*1</f>
        <v>1</v>
      </c>
      <c r="M263" s="16">
        <f>NOT(ISERR(SEARCH(M$6,$D263)))*1</f>
        <v>0</v>
      </c>
      <c r="N263" s="16">
        <f t="shared" si="9"/>
        <v>1</v>
      </c>
      <c r="O263" s="16">
        <f t="shared" si="9"/>
        <v>0</v>
      </c>
      <c r="P263" s="16">
        <f t="shared" si="10"/>
        <v>0</v>
      </c>
      <c r="Q263" s="16">
        <f t="shared" si="10"/>
        <v>0</v>
      </c>
      <c r="R263" s="16">
        <f t="shared" si="11"/>
        <v>0</v>
      </c>
    </row>
    <row r="264" spans="3:18" x14ac:dyDescent="0.25">
      <c r="C264" s="12" t="s">
        <v>667</v>
      </c>
      <c r="D264" s="12" t="s">
        <v>668</v>
      </c>
      <c r="E264" s="13">
        <v>30381</v>
      </c>
      <c r="F264" s="13">
        <v>29704</v>
      </c>
      <c r="G264" s="18" t="str">
        <f>IF(J264,"kbd",IF(K264,"kbcd",IF(L264,"kb","pct")))</f>
        <v>kb</v>
      </c>
      <c r="H264" s="19">
        <f>NOT(ISNA(MATCH(C264,python_mapping!$D:$D,0)))*1</f>
        <v>0</v>
      </c>
      <c r="I264" s="14" t="e">
        <f>_xlfn.XLOOKUP(xlsx!C264,python_mapping!D:D,python_mapping!E:E)</f>
        <v>#N/A</v>
      </c>
      <c r="J264" s="16">
        <f>NOT(ISERR(SEARCH(J$6,$D264)))*1</f>
        <v>0</v>
      </c>
      <c r="K264" s="16">
        <f>NOT(ISERR(SEARCH(K$6,$D264)))*1</f>
        <v>0</v>
      </c>
      <c r="L264" s="16">
        <f>NOT(ISERR(SEARCH(L$6,$D264)))*1</f>
        <v>1</v>
      </c>
      <c r="M264" s="16">
        <f>NOT(ISERR(SEARCH(M$6,$D264)))*1</f>
        <v>0</v>
      </c>
      <c r="N264" s="16">
        <f t="shared" ref="N264:O327" si="12">NOT(ISERR(SEARCH(N$6,$D264)))*1</f>
        <v>1</v>
      </c>
      <c r="O264" s="16">
        <f t="shared" si="12"/>
        <v>0</v>
      </c>
      <c r="P264" s="16">
        <f t="shared" ref="P264:Q327" si="13">IF(O264=1,0,NOT(ISERR(SEARCH(P$6,$D264)))*1)</f>
        <v>0</v>
      </c>
      <c r="Q264" s="16">
        <f t="shared" si="13"/>
        <v>0</v>
      </c>
      <c r="R264" s="16">
        <f t="shared" ref="R264:R327" si="14">OR(NOT(ISERR(SEARCH("PADD 1A",$D264))),NOT(ISERR(SEARCH("PADD 1B",$D264))),NOT(ISERR(SEARCH("PADD 1C",$D264))))*1</f>
        <v>0</v>
      </c>
    </row>
    <row r="265" spans="3:18" x14ac:dyDescent="0.25">
      <c r="C265" s="12" t="s">
        <v>669</v>
      </c>
      <c r="D265" s="12" t="s">
        <v>670</v>
      </c>
      <c r="E265" s="13">
        <v>37067</v>
      </c>
      <c r="F265" s="13">
        <v>35262</v>
      </c>
      <c r="G265" s="18" t="str">
        <f>IF(J265,"kbd",IF(K265,"kbcd",IF(L265,"kb","pct")))</f>
        <v>kb</v>
      </c>
      <c r="H265" s="19">
        <f>NOT(ISNA(MATCH(C265,python_mapping!$D:$D,0)))*1</f>
        <v>0</v>
      </c>
      <c r="I265" s="14" t="e">
        <f>_xlfn.XLOOKUP(xlsx!C265,python_mapping!D:D,python_mapping!E:E)</f>
        <v>#N/A</v>
      </c>
      <c r="J265" s="16">
        <f>NOT(ISERR(SEARCH(J$6,$D265)))*1</f>
        <v>0</v>
      </c>
      <c r="K265" s="16">
        <f>NOT(ISERR(SEARCH(K$6,$D265)))*1</f>
        <v>0</v>
      </c>
      <c r="L265" s="16">
        <f>NOT(ISERR(SEARCH(L$6,$D265)))*1</f>
        <v>1</v>
      </c>
      <c r="M265" s="16">
        <f>NOT(ISERR(SEARCH(M$6,$D265)))*1</f>
        <v>0</v>
      </c>
      <c r="N265" s="16">
        <f t="shared" si="12"/>
        <v>1</v>
      </c>
      <c r="O265" s="16">
        <f t="shared" si="12"/>
        <v>0</v>
      </c>
      <c r="P265" s="16">
        <f t="shared" si="13"/>
        <v>0</v>
      </c>
      <c r="Q265" s="16">
        <f t="shared" si="13"/>
        <v>0</v>
      </c>
      <c r="R265" s="16">
        <f t="shared" si="14"/>
        <v>0</v>
      </c>
    </row>
    <row r="266" spans="3:18" x14ac:dyDescent="0.25">
      <c r="C266" s="12" t="s">
        <v>671</v>
      </c>
      <c r="D266" s="12" t="s">
        <v>672</v>
      </c>
      <c r="E266" s="13">
        <v>4929</v>
      </c>
      <c r="F266" s="13">
        <v>4637</v>
      </c>
      <c r="G266" s="18" t="str">
        <f>IF(J266,"kbd",IF(K266,"kbcd",IF(L266,"kb","pct")))</f>
        <v>kb</v>
      </c>
      <c r="H266" s="19">
        <f>NOT(ISNA(MATCH(C266,python_mapping!$D:$D,0)))*1</f>
        <v>0</v>
      </c>
      <c r="I266" s="14" t="e">
        <f>_xlfn.XLOOKUP(xlsx!C266,python_mapping!D:D,python_mapping!E:E)</f>
        <v>#N/A</v>
      </c>
      <c r="J266" s="16">
        <f>NOT(ISERR(SEARCH(J$6,$D266)))*1</f>
        <v>0</v>
      </c>
      <c r="K266" s="16">
        <f>NOT(ISERR(SEARCH(K$6,$D266)))*1</f>
        <v>0</v>
      </c>
      <c r="L266" s="16">
        <f>NOT(ISERR(SEARCH(L$6,$D266)))*1</f>
        <v>1</v>
      </c>
      <c r="M266" s="16">
        <f>NOT(ISERR(SEARCH(M$6,$D266)))*1</f>
        <v>0</v>
      </c>
      <c r="N266" s="16">
        <f t="shared" si="12"/>
        <v>1</v>
      </c>
      <c r="O266" s="16">
        <f t="shared" si="12"/>
        <v>0</v>
      </c>
      <c r="P266" s="16">
        <f t="shared" si="13"/>
        <v>0</v>
      </c>
      <c r="Q266" s="16">
        <f t="shared" si="13"/>
        <v>0</v>
      </c>
      <c r="R266" s="16">
        <f t="shared" si="14"/>
        <v>0</v>
      </c>
    </row>
    <row r="267" spans="3:18" x14ac:dyDescent="0.25">
      <c r="C267" s="12" t="s">
        <v>673</v>
      </c>
      <c r="D267" s="12" t="s">
        <v>674</v>
      </c>
      <c r="E267" s="13">
        <v>7738</v>
      </c>
      <c r="F267" s="13">
        <v>7745</v>
      </c>
      <c r="G267" s="18" t="str">
        <f>IF(J267,"kbd",IF(K267,"kbcd",IF(L267,"kb","pct")))</f>
        <v>kb</v>
      </c>
      <c r="H267" s="19">
        <f>NOT(ISNA(MATCH(C267,python_mapping!$D:$D,0)))*1</f>
        <v>0</v>
      </c>
      <c r="I267" s="14" t="e">
        <f>_xlfn.XLOOKUP(xlsx!C267,python_mapping!D:D,python_mapping!E:E)</f>
        <v>#N/A</v>
      </c>
      <c r="J267" s="16">
        <f>NOT(ISERR(SEARCH(J$6,$D267)))*1</f>
        <v>0</v>
      </c>
      <c r="K267" s="16">
        <f>NOT(ISERR(SEARCH(K$6,$D267)))*1</f>
        <v>0</v>
      </c>
      <c r="L267" s="16">
        <f>NOT(ISERR(SEARCH(L$6,$D267)))*1</f>
        <v>1</v>
      </c>
      <c r="M267" s="16">
        <f>NOT(ISERR(SEARCH(M$6,$D267)))*1</f>
        <v>0</v>
      </c>
      <c r="N267" s="16">
        <f t="shared" si="12"/>
        <v>1</v>
      </c>
      <c r="O267" s="16">
        <f t="shared" si="12"/>
        <v>0</v>
      </c>
      <c r="P267" s="16">
        <f t="shared" si="13"/>
        <v>0</v>
      </c>
      <c r="Q267" s="16">
        <f t="shared" si="13"/>
        <v>0</v>
      </c>
      <c r="R267" s="16">
        <f t="shared" si="14"/>
        <v>0</v>
      </c>
    </row>
    <row r="268" spans="3:18" x14ac:dyDescent="0.25">
      <c r="C268" s="12" t="s">
        <v>675</v>
      </c>
      <c r="D268" s="12" t="s">
        <v>676</v>
      </c>
      <c r="E268" s="13">
        <v>1194</v>
      </c>
      <c r="F268" s="13">
        <v>924</v>
      </c>
      <c r="G268" s="18" t="str">
        <f>IF(J268,"kbd",IF(K268,"kbcd",IF(L268,"kb","pct")))</f>
        <v>kb</v>
      </c>
      <c r="H268" s="19">
        <f>NOT(ISNA(MATCH(C268,python_mapping!$D:$D,0)))*1</f>
        <v>0</v>
      </c>
      <c r="I268" s="14" t="e">
        <f>_xlfn.XLOOKUP(xlsx!C268,python_mapping!D:D,python_mapping!E:E)</f>
        <v>#N/A</v>
      </c>
      <c r="J268" s="16">
        <f>NOT(ISERR(SEARCH(J$6,$D268)))*1</f>
        <v>0</v>
      </c>
      <c r="K268" s="16">
        <f>NOT(ISERR(SEARCH(K$6,$D268)))*1</f>
        <v>0</v>
      </c>
      <c r="L268" s="16">
        <f>NOT(ISERR(SEARCH(L$6,$D268)))*1</f>
        <v>1</v>
      </c>
      <c r="M268" s="16">
        <f>NOT(ISERR(SEARCH(M$6,$D268)))*1</f>
        <v>0</v>
      </c>
      <c r="N268" s="16">
        <f t="shared" si="12"/>
        <v>1</v>
      </c>
      <c r="O268" s="16">
        <f t="shared" si="12"/>
        <v>0</v>
      </c>
      <c r="P268" s="16">
        <f t="shared" si="13"/>
        <v>0</v>
      </c>
      <c r="Q268" s="16">
        <f t="shared" si="13"/>
        <v>0</v>
      </c>
      <c r="R268" s="16">
        <f t="shared" si="14"/>
        <v>0</v>
      </c>
    </row>
    <row r="269" spans="3:18" x14ac:dyDescent="0.25">
      <c r="C269" s="12" t="s">
        <v>677</v>
      </c>
      <c r="D269" s="12" t="s">
        <v>678</v>
      </c>
      <c r="E269" s="13">
        <v>948</v>
      </c>
      <c r="F269" s="13">
        <v>678</v>
      </c>
      <c r="G269" s="18" t="str">
        <f>IF(J269,"kbd",IF(K269,"kbcd",IF(L269,"kb","pct")))</f>
        <v>kb</v>
      </c>
      <c r="H269" s="19">
        <f>NOT(ISNA(MATCH(C269,python_mapping!$D:$D,0)))*1</f>
        <v>0</v>
      </c>
      <c r="I269" s="14" t="e">
        <f>_xlfn.XLOOKUP(xlsx!C269,python_mapping!D:D,python_mapping!E:E)</f>
        <v>#N/A</v>
      </c>
      <c r="J269" s="16">
        <f>NOT(ISERR(SEARCH(J$6,$D269)))*1</f>
        <v>0</v>
      </c>
      <c r="K269" s="16">
        <f>NOT(ISERR(SEARCH(K$6,$D269)))*1</f>
        <v>0</v>
      </c>
      <c r="L269" s="16">
        <f>NOT(ISERR(SEARCH(L$6,$D269)))*1</f>
        <v>1</v>
      </c>
      <c r="M269" s="16">
        <f>NOT(ISERR(SEARCH(M$6,$D269)))*1</f>
        <v>0</v>
      </c>
      <c r="N269" s="16">
        <f t="shared" si="12"/>
        <v>1</v>
      </c>
      <c r="O269" s="16">
        <f t="shared" si="12"/>
        <v>0</v>
      </c>
      <c r="P269" s="16">
        <f t="shared" si="13"/>
        <v>0</v>
      </c>
      <c r="Q269" s="16">
        <f t="shared" si="13"/>
        <v>0</v>
      </c>
      <c r="R269" s="16">
        <f t="shared" si="14"/>
        <v>0</v>
      </c>
    </row>
    <row r="270" spans="3:18" x14ac:dyDescent="0.25">
      <c r="C270" s="12" t="s">
        <v>679</v>
      </c>
      <c r="D270" s="12" t="s">
        <v>680</v>
      </c>
      <c r="E270" s="13">
        <v>0</v>
      </c>
      <c r="F270" s="13">
        <v>0</v>
      </c>
      <c r="G270" s="18" t="str">
        <f>IF(J270,"kbd",IF(K270,"kbcd",IF(L270,"kb","pct")))</f>
        <v>kb</v>
      </c>
      <c r="H270" s="19">
        <f>NOT(ISNA(MATCH(C270,python_mapping!$D:$D,0)))*1</f>
        <v>0</v>
      </c>
      <c r="I270" s="14" t="e">
        <f>_xlfn.XLOOKUP(xlsx!C270,python_mapping!D:D,python_mapping!E:E)</f>
        <v>#N/A</v>
      </c>
      <c r="J270" s="16">
        <f>NOT(ISERR(SEARCH(J$6,$D270)))*1</f>
        <v>0</v>
      </c>
      <c r="K270" s="16">
        <f>NOT(ISERR(SEARCH(K$6,$D270)))*1</f>
        <v>0</v>
      </c>
      <c r="L270" s="16">
        <f>NOT(ISERR(SEARCH(L$6,$D270)))*1</f>
        <v>1</v>
      </c>
      <c r="M270" s="16">
        <f>NOT(ISERR(SEARCH(M$6,$D270)))*1</f>
        <v>0</v>
      </c>
      <c r="N270" s="16">
        <f t="shared" si="12"/>
        <v>1</v>
      </c>
      <c r="O270" s="16">
        <f t="shared" si="12"/>
        <v>0</v>
      </c>
      <c r="P270" s="16">
        <f t="shared" si="13"/>
        <v>0</v>
      </c>
      <c r="Q270" s="16">
        <f t="shared" si="13"/>
        <v>0</v>
      </c>
      <c r="R270" s="16">
        <f t="shared" si="14"/>
        <v>0</v>
      </c>
    </row>
    <row r="271" spans="3:18" x14ac:dyDescent="0.25">
      <c r="C271" s="12" t="s">
        <v>681</v>
      </c>
      <c r="D271" s="12" t="s">
        <v>682</v>
      </c>
      <c r="E271" s="13">
        <v>246</v>
      </c>
      <c r="F271" s="13">
        <v>246</v>
      </c>
      <c r="G271" s="18" t="str">
        <f>IF(J271,"kbd",IF(K271,"kbcd",IF(L271,"kb","pct")))</f>
        <v>kb</v>
      </c>
      <c r="H271" s="19">
        <f>NOT(ISNA(MATCH(C271,python_mapping!$D:$D,0)))*1</f>
        <v>0</v>
      </c>
      <c r="I271" s="14" t="e">
        <f>_xlfn.XLOOKUP(xlsx!C271,python_mapping!D:D,python_mapping!E:E)</f>
        <v>#N/A</v>
      </c>
      <c r="J271" s="16">
        <f>NOT(ISERR(SEARCH(J$6,$D271)))*1</f>
        <v>0</v>
      </c>
      <c r="K271" s="16">
        <f>NOT(ISERR(SEARCH(K$6,$D271)))*1</f>
        <v>0</v>
      </c>
      <c r="L271" s="16">
        <f>NOT(ISERR(SEARCH(L$6,$D271)))*1</f>
        <v>1</v>
      </c>
      <c r="M271" s="16">
        <f>NOT(ISERR(SEARCH(M$6,$D271)))*1</f>
        <v>0</v>
      </c>
      <c r="N271" s="16">
        <f t="shared" si="12"/>
        <v>1</v>
      </c>
      <c r="O271" s="16">
        <f t="shared" si="12"/>
        <v>0</v>
      </c>
      <c r="P271" s="16">
        <f t="shared" si="13"/>
        <v>0</v>
      </c>
      <c r="Q271" s="16">
        <f t="shared" si="13"/>
        <v>0</v>
      </c>
      <c r="R271" s="16">
        <f t="shared" si="14"/>
        <v>0</v>
      </c>
    </row>
    <row r="272" spans="3:18" x14ac:dyDescent="0.25">
      <c r="C272" s="12" t="s">
        <v>683</v>
      </c>
      <c r="D272" s="12" t="s">
        <v>684</v>
      </c>
      <c r="E272" s="13">
        <v>0</v>
      </c>
      <c r="F272" s="13">
        <v>0</v>
      </c>
      <c r="G272" s="18" t="str">
        <f>IF(J272,"kbd",IF(K272,"kbcd",IF(L272,"kb","pct")))</f>
        <v>kb</v>
      </c>
      <c r="H272" s="19">
        <f>NOT(ISNA(MATCH(C272,python_mapping!$D:$D,0)))*1</f>
        <v>0</v>
      </c>
      <c r="I272" s="14" t="e">
        <f>_xlfn.XLOOKUP(xlsx!C272,python_mapping!D:D,python_mapping!E:E)</f>
        <v>#N/A</v>
      </c>
      <c r="J272" s="16">
        <f>NOT(ISERR(SEARCH(J$6,$D272)))*1</f>
        <v>0</v>
      </c>
      <c r="K272" s="16">
        <f>NOT(ISERR(SEARCH(K$6,$D272)))*1</f>
        <v>0</v>
      </c>
      <c r="L272" s="16">
        <f>NOT(ISERR(SEARCH(L$6,$D272)))*1</f>
        <v>1</v>
      </c>
      <c r="M272" s="16">
        <f>NOT(ISERR(SEARCH(M$6,$D272)))*1</f>
        <v>0</v>
      </c>
      <c r="N272" s="16">
        <f t="shared" si="12"/>
        <v>1</v>
      </c>
      <c r="O272" s="16">
        <f t="shared" si="12"/>
        <v>0</v>
      </c>
      <c r="P272" s="16">
        <f t="shared" si="13"/>
        <v>0</v>
      </c>
      <c r="Q272" s="16">
        <f t="shared" si="13"/>
        <v>0</v>
      </c>
      <c r="R272" s="16">
        <f t="shared" si="14"/>
        <v>0</v>
      </c>
    </row>
    <row r="273" spans="3:18" x14ac:dyDescent="0.25">
      <c r="C273" s="12" t="s">
        <v>685</v>
      </c>
      <c r="D273" s="12" t="s">
        <v>686</v>
      </c>
      <c r="E273" s="13">
        <v>0</v>
      </c>
      <c r="F273" s="13">
        <v>0</v>
      </c>
      <c r="G273" s="18" t="str">
        <f>IF(J273,"kbd",IF(K273,"kbcd",IF(L273,"kb","pct")))</f>
        <v>kb</v>
      </c>
      <c r="H273" s="19">
        <f>NOT(ISNA(MATCH(C273,python_mapping!$D:$D,0)))*1</f>
        <v>0</v>
      </c>
      <c r="I273" s="14" t="e">
        <f>_xlfn.XLOOKUP(xlsx!C273,python_mapping!D:D,python_mapping!E:E)</f>
        <v>#N/A</v>
      </c>
      <c r="J273" s="16">
        <f>NOT(ISERR(SEARCH(J$6,$D273)))*1</f>
        <v>0</v>
      </c>
      <c r="K273" s="16">
        <f>NOT(ISERR(SEARCH(K$6,$D273)))*1</f>
        <v>0</v>
      </c>
      <c r="L273" s="16">
        <f>NOT(ISERR(SEARCH(L$6,$D273)))*1</f>
        <v>1</v>
      </c>
      <c r="M273" s="16">
        <f>NOT(ISERR(SEARCH(M$6,$D273)))*1</f>
        <v>0</v>
      </c>
      <c r="N273" s="16">
        <f t="shared" si="12"/>
        <v>1</v>
      </c>
      <c r="O273" s="16">
        <f t="shared" si="12"/>
        <v>0</v>
      </c>
      <c r="P273" s="16">
        <f t="shared" si="13"/>
        <v>0</v>
      </c>
      <c r="Q273" s="16">
        <f t="shared" si="13"/>
        <v>0</v>
      </c>
      <c r="R273" s="16">
        <f t="shared" si="14"/>
        <v>0</v>
      </c>
    </row>
    <row r="274" spans="3:18" x14ac:dyDescent="0.25">
      <c r="C274" s="12" t="s">
        <v>687</v>
      </c>
      <c r="D274" s="12" t="s">
        <v>688</v>
      </c>
      <c r="E274" s="13">
        <v>56646</v>
      </c>
      <c r="F274" s="13">
        <v>57357</v>
      </c>
      <c r="G274" s="18" t="str">
        <f>IF(J274,"kbd",IF(K274,"kbcd",IF(L274,"kb","pct")))</f>
        <v>kb</v>
      </c>
      <c r="H274" s="19">
        <f>NOT(ISNA(MATCH(C274,python_mapping!$D:$D,0)))*1</f>
        <v>0</v>
      </c>
      <c r="I274" s="14" t="e">
        <f>_xlfn.XLOOKUP(xlsx!C274,python_mapping!D:D,python_mapping!E:E)</f>
        <v>#N/A</v>
      </c>
      <c r="J274" s="16">
        <f>NOT(ISERR(SEARCH(J$6,$D274)))*1</f>
        <v>0</v>
      </c>
      <c r="K274" s="16">
        <f>NOT(ISERR(SEARCH(K$6,$D274)))*1</f>
        <v>0</v>
      </c>
      <c r="L274" s="16">
        <f>NOT(ISERR(SEARCH(L$6,$D274)))*1</f>
        <v>1</v>
      </c>
      <c r="M274" s="16">
        <f>NOT(ISERR(SEARCH(M$6,$D274)))*1</f>
        <v>0</v>
      </c>
      <c r="N274" s="16">
        <f t="shared" si="12"/>
        <v>1</v>
      </c>
      <c r="O274" s="16">
        <f t="shared" si="12"/>
        <v>0</v>
      </c>
      <c r="P274" s="16">
        <f t="shared" si="13"/>
        <v>0</v>
      </c>
      <c r="Q274" s="16">
        <f t="shared" si="13"/>
        <v>0</v>
      </c>
      <c r="R274" s="16">
        <f t="shared" si="14"/>
        <v>0</v>
      </c>
    </row>
    <row r="275" spans="3:18" x14ac:dyDescent="0.25">
      <c r="C275" s="12" t="s">
        <v>689</v>
      </c>
      <c r="D275" s="12" t="s">
        <v>690</v>
      </c>
      <c r="E275" s="13">
        <v>6893</v>
      </c>
      <c r="F275" s="13">
        <v>6844</v>
      </c>
      <c r="G275" s="18" t="str">
        <f>IF(J275,"kbd",IF(K275,"kbcd",IF(L275,"kb","pct")))</f>
        <v>kb</v>
      </c>
      <c r="H275" s="19">
        <f>NOT(ISNA(MATCH(C275,python_mapping!$D:$D,0)))*1</f>
        <v>0</v>
      </c>
      <c r="I275" s="14" t="e">
        <f>_xlfn.XLOOKUP(xlsx!C275,python_mapping!D:D,python_mapping!E:E)</f>
        <v>#N/A</v>
      </c>
      <c r="J275" s="16">
        <f>NOT(ISERR(SEARCH(J$6,$D275)))*1</f>
        <v>0</v>
      </c>
      <c r="K275" s="16">
        <f>NOT(ISERR(SEARCH(K$6,$D275)))*1</f>
        <v>0</v>
      </c>
      <c r="L275" s="16">
        <f>NOT(ISERR(SEARCH(L$6,$D275)))*1</f>
        <v>1</v>
      </c>
      <c r="M275" s="16">
        <f>NOT(ISERR(SEARCH(M$6,$D275)))*1</f>
        <v>0</v>
      </c>
      <c r="N275" s="16">
        <f t="shared" si="12"/>
        <v>1</v>
      </c>
      <c r="O275" s="16">
        <f t="shared" si="12"/>
        <v>0</v>
      </c>
      <c r="P275" s="16">
        <f t="shared" si="13"/>
        <v>0</v>
      </c>
      <c r="Q275" s="16">
        <f t="shared" si="13"/>
        <v>0</v>
      </c>
      <c r="R275" s="16">
        <f t="shared" si="14"/>
        <v>0</v>
      </c>
    </row>
    <row r="276" spans="3:18" x14ac:dyDescent="0.25">
      <c r="C276" s="12" t="s">
        <v>691</v>
      </c>
      <c r="D276" s="12" t="s">
        <v>692</v>
      </c>
      <c r="E276" s="13">
        <v>8355</v>
      </c>
      <c r="F276" s="13">
        <v>8361</v>
      </c>
      <c r="G276" s="18" t="str">
        <f>IF(J276,"kbd",IF(K276,"kbcd",IF(L276,"kb","pct")))</f>
        <v>kb</v>
      </c>
      <c r="H276" s="19">
        <f>NOT(ISNA(MATCH(C276,python_mapping!$D:$D,0)))*1</f>
        <v>0</v>
      </c>
      <c r="I276" s="14" t="e">
        <f>_xlfn.XLOOKUP(xlsx!C276,python_mapping!D:D,python_mapping!E:E)</f>
        <v>#N/A</v>
      </c>
      <c r="J276" s="16">
        <f>NOT(ISERR(SEARCH(J$6,$D276)))*1</f>
        <v>0</v>
      </c>
      <c r="K276" s="16">
        <f>NOT(ISERR(SEARCH(K$6,$D276)))*1</f>
        <v>0</v>
      </c>
      <c r="L276" s="16">
        <f>NOT(ISERR(SEARCH(L$6,$D276)))*1</f>
        <v>1</v>
      </c>
      <c r="M276" s="16">
        <f>NOT(ISERR(SEARCH(M$6,$D276)))*1</f>
        <v>0</v>
      </c>
      <c r="N276" s="16">
        <f t="shared" si="12"/>
        <v>1</v>
      </c>
      <c r="O276" s="16">
        <f t="shared" si="12"/>
        <v>0</v>
      </c>
      <c r="P276" s="16">
        <f t="shared" si="13"/>
        <v>0</v>
      </c>
      <c r="Q276" s="16">
        <f t="shared" si="13"/>
        <v>0</v>
      </c>
      <c r="R276" s="16">
        <f t="shared" si="14"/>
        <v>0</v>
      </c>
    </row>
    <row r="277" spans="3:18" x14ac:dyDescent="0.25">
      <c r="C277" s="12" t="s">
        <v>693</v>
      </c>
      <c r="D277" s="12" t="s">
        <v>694</v>
      </c>
      <c r="E277" s="13">
        <v>32516</v>
      </c>
      <c r="F277" s="13">
        <v>33419</v>
      </c>
      <c r="G277" s="18" t="str">
        <f>IF(J277,"kbd",IF(K277,"kbcd",IF(L277,"kb","pct")))</f>
        <v>kb</v>
      </c>
      <c r="H277" s="19">
        <f>NOT(ISNA(MATCH(C277,python_mapping!$D:$D,0)))*1</f>
        <v>0</v>
      </c>
      <c r="I277" s="14" t="e">
        <f>_xlfn.XLOOKUP(xlsx!C277,python_mapping!D:D,python_mapping!E:E)</f>
        <v>#N/A</v>
      </c>
      <c r="J277" s="16">
        <f>NOT(ISERR(SEARCH(J$6,$D277)))*1</f>
        <v>0</v>
      </c>
      <c r="K277" s="16">
        <f>NOT(ISERR(SEARCH(K$6,$D277)))*1</f>
        <v>0</v>
      </c>
      <c r="L277" s="16">
        <f>NOT(ISERR(SEARCH(L$6,$D277)))*1</f>
        <v>1</v>
      </c>
      <c r="M277" s="16">
        <f>NOT(ISERR(SEARCH(M$6,$D277)))*1</f>
        <v>0</v>
      </c>
      <c r="N277" s="16">
        <f t="shared" si="12"/>
        <v>1</v>
      </c>
      <c r="O277" s="16">
        <f t="shared" si="12"/>
        <v>0</v>
      </c>
      <c r="P277" s="16">
        <f t="shared" si="13"/>
        <v>0</v>
      </c>
      <c r="Q277" s="16">
        <f t="shared" si="13"/>
        <v>0</v>
      </c>
      <c r="R277" s="16">
        <f t="shared" si="14"/>
        <v>0</v>
      </c>
    </row>
    <row r="278" spans="3:18" x14ac:dyDescent="0.25">
      <c r="C278" s="12" t="s">
        <v>695</v>
      </c>
      <c r="D278" s="12" t="s">
        <v>696</v>
      </c>
      <c r="E278" s="13">
        <v>1414</v>
      </c>
      <c r="F278" s="13">
        <v>1456</v>
      </c>
      <c r="G278" s="18" t="str">
        <f>IF(J278,"kbd",IF(K278,"kbcd",IF(L278,"kb","pct")))</f>
        <v>kb</v>
      </c>
      <c r="H278" s="19">
        <f>NOT(ISNA(MATCH(C278,python_mapping!$D:$D,0)))*1</f>
        <v>0</v>
      </c>
      <c r="I278" s="14" t="e">
        <f>_xlfn.XLOOKUP(xlsx!C278,python_mapping!D:D,python_mapping!E:E)</f>
        <v>#N/A</v>
      </c>
      <c r="J278" s="16">
        <f>NOT(ISERR(SEARCH(J$6,$D278)))*1</f>
        <v>0</v>
      </c>
      <c r="K278" s="16">
        <f>NOT(ISERR(SEARCH(K$6,$D278)))*1</f>
        <v>0</v>
      </c>
      <c r="L278" s="16">
        <f>NOT(ISERR(SEARCH(L$6,$D278)))*1</f>
        <v>1</v>
      </c>
      <c r="M278" s="16">
        <f>NOT(ISERR(SEARCH(M$6,$D278)))*1</f>
        <v>0</v>
      </c>
      <c r="N278" s="16">
        <f t="shared" si="12"/>
        <v>1</v>
      </c>
      <c r="O278" s="16">
        <f t="shared" si="12"/>
        <v>0</v>
      </c>
      <c r="P278" s="16">
        <f t="shared" si="13"/>
        <v>0</v>
      </c>
      <c r="Q278" s="16">
        <f t="shared" si="13"/>
        <v>0</v>
      </c>
      <c r="R278" s="16">
        <f t="shared" si="14"/>
        <v>0</v>
      </c>
    </row>
    <row r="279" spans="3:18" x14ac:dyDescent="0.25">
      <c r="C279" s="12" t="s">
        <v>697</v>
      </c>
      <c r="D279" s="12" t="s">
        <v>698</v>
      </c>
      <c r="E279" s="13">
        <v>7468</v>
      </c>
      <c r="F279" s="13">
        <v>7277</v>
      </c>
      <c r="G279" s="18" t="str">
        <f>IF(J279,"kbd",IF(K279,"kbcd",IF(L279,"kb","pct")))</f>
        <v>kb</v>
      </c>
      <c r="H279" s="19">
        <f>NOT(ISNA(MATCH(C279,python_mapping!$D:$D,0)))*1</f>
        <v>0</v>
      </c>
      <c r="I279" s="14" t="e">
        <f>_xlfn.XLOOKUP(xlsx!C279,python_mapping!D:D,python_mapping!E:E)</f>
        <v>#N/A</v>
      </c>
      <c r="J279" s="16">
        <f>NOT(ISERR(SEARCH(J$6,$D279)))*1</f>
        <v>0</v>
      </c>
      <c r="K279" s="16">
        <f>NOT(ISERR(SEARCH(K$6,$D279)))*1</f>
        <v>0</v>
      </c>
      <c r="L279" s="16">
        <f>NOT(ISERR(SEARCH(L$6,$D279)))*1</f>
        <v>1</v>
      </c>
      <c r="M279" s="16">
        <f>NOT(ISERR(SEARCH(M$6,$D279)))*1</f>
        <v>0</v>
      </c>
      <c r="N279" s="16">
        <f t="shared" si="12"/>
        <v>1</v>
      </c>
      <c r="O279" s="16">
        <f t="shared" si="12"/>
        <v>0</v>
      </c>
      <c r="P279" s="16">
        <f t="shared" si="13"/>
        <v>0</v>
      </c>
      <c r="Q279" s="16">
        <f t="shared" si="13"/>
        <v>0</v>
      </c>
      <c r="R279" s="16">
        <f t="shared" si="14"/>
        <v>0</v>
      </c>
    </row>
    <row r="280" spans="3:18" x14ac:dyDescent="0.25">
      <c r="C280" s="12" t="s">
        <v>699</v>
      </c>
      <c r="D280" s="12" t="s">
        <v>700</v>
      </c>
      <c r="E280" s="13">
        <v>23423</v>
      </c>
      <c r="F280" s="13">
        <v>23594</v>
      </c>
      <c r="G280" s="18" t="str">
        <f>IF(J280,"kbd",IF(K280,"kbcd",IF(L280,"kb","pct")))</f>
        <v>kb</v>
      </c>
      <c r="H280" s="19">
        <f>NOT(ISNA(MATCH(C280,python_mapping!$D:$D,0)))*1</f>
        <v>0</v>
      </c>
      <c r="I280" s="14" t="e">
        <f>_xlfn.XLOOKUP(xlsx!C280,python_mapping!D:D,python_mapping!E:E)</f>
        <v>#N/A</v>
      </c>
      <c r="J280" s="16">
        <f>NOT(ISERR(SEARCH(J$6,$D280)))*1</f>
        <v>0</v>
      </c>
      <c r="K280" s="16">
        <f>NOT(ISERR(SEARCH(K$6,$D280)))*1</f>
        <v>0</v>
      </c>
      <c r="L280" s="16">
        <f>NOT(ISERR(SEARCH(L$6,$D280)))*1</f>
        <v>1</v>
      </c>
      <c r="M280" s="16">
        <f>NOT(ISERR(SEARCH(M$6,$D280)))*1</f>
        <v>0</v>
      </c>
      <c r="N280" s="16">
        <f t="shared" si="12"/>
        <v>1</v>
      </c>
      <c r="O280" s="16">
        <f t="shared" si="12"/>
        <v>0</v>
      </c>
      <c r="P280" s="16">
        <f t="shared" si="13"/>
        <v>0</v>
      </c>
      <c r="Q280" s="16">
        <f t="shared" si="13"/>
        <v>0</v>
      </c>
      <c r="R280" s="16">
        <f t="shared" si="14"/>
        <v>0</v>
      </c>
    </row>
    <row r="281" spans="3:18" x14ac:dyDescent="0.25">
      <c r="C281" s="12" t="s">
        <v>701</v>
      </c>
      <c r="D281" s="12" t="s">
        <v>702</v>
      </c>
      <c r="E281" s="13">
        <v>6972</v>
      </c>
      <c r="F281" s="13">
        <v>7006</v>
      </c>
      <c r="G281" s="18" t="str">
        <f>IF(J281,"kbd",IF(K281,"kbcd",IF(L281,"kb","pct")))</f>
        <v>kb</v>
      </c>
      <c r="H281" s="19">
        <f>NOT(ISNA(MATCH(C281,python_mapping!$D:$D,0)))*1</f>
        <v>0</v>
      </c>
      <c r="I281" s="14" t="e">
        <f>_xlfn.XLOOKUP(xlsx!C281,python_mapping!D:D,python_mapping!E:E)</f>
        <v>#N/A</v>
      </c>
      <c r="J281" s="16">
        <f>NOT(ISERR(SEARCH(J$6,$D281)))*1</f>
        <v>0</v>
      </c>
      <c r="K281" s="16">
        <f>NOT(ISERR(SEARCH(K$6,$D281)))*1</f>
        <v>0</v>
      </c>
      <c r="L281" s="16">
        <f>NOT(ISERR(SEARCH(L$6,$D281)))*1</f>
        <v>1</v>
      </c>
      <c r="M281" s="16">
        <f>NOT(ISERR(SEARCH(M$6,$D281)))*1</f>
        <v>0</v>
      </c>
      <c r="N281" s="16">
        <f t="shared" si="12"/>
        <v>1</v>
      </c>
      <c r="O281" s="16">
        <f t="shared" si="12"/>
        <v>0</v>
      </c>
      <c r="P281" s="16">
        <f t="shared" si="13"/>
        <v>0</v>
      </c>
      <c r="Q281" s="16">
        <f t="shared" si="13"/>
        <v>0</v>
      </c>
      <c r="R281" s="16">
        <f t="shared" si="14"/>
        <v>0</v>
      </c>
    </row>
    <row r="282" spans="3:18" x14ac:dyDescent="0.25">
      <c r="C282" s="12" t="s">
        <v>703</v>
      </c>
      <c r="D282" s="12" t="s">
        <v>704</v>
      </c>
      <c r="E282" s="13">
        <v>9618</v>
      </c>
      <c r="F282" s="13">
        <v>9533</v>
      </c>
      <c r="G282" s="18" t="str">
        <f>IF(J282,"kbd",IF(K282,"kbcd",IF(L282,"kb","pct")))</f>
        <v>kb</v>
      </c>
      <c r="H282" s="19">
        <f>NOT(ISNA(MATCH(C282,python_mapping!$D:$D,0)))*1</f>
        <v>0</v>
      </c>
      <c r="I282" s="14" t="e">
        <f>_xlfn.XLOOKUP(xlsx!C282,python_mapping!D:D,python_mapping!E:E)</f>
        <v>#N/A</v>
      </c>
      <c r="J282" s="16">
        <f>NOT(ISERR(SEARCH(J$6,$D282)))*1</f>
        <v>0</v>
      </c>
      <c r="K282" s="16">
        <f>NOT(ISERR(SEARCH(K$6,$D282)))*1</f>
        <v>0</v>
      </c>
      <c r="L282" s="16">
        <f>NOT(ISERR(SEARCH(L$6,$D282)))*1</f>
        <v>1</v>
      </c>
      <c r="M282" s="16">
        <f>NOT(ISERR(SEARCH(M$6,$D282)))*1</f>
        <v>0</v>
      </c>
      <c r="N282" s="16">
        <f t="shared" si="12"/>
        <v>1</v>
      </c>
      <c r="O282" s="16">
        <f t="shared" si="12"/>
        <v>0</v>
      </c>
      <c r="P282" s="16">
        <f t="shared" si="13"/>
        <v>0</v>
      </c>
      <c r="Q282" s="16">
        <f t="shared" si="13"/>
        <v>0</v>
      </c>
      <c r="R282" s="16">
        <f t="shared" si="14"/>
        <v>0</v>
      </c>
    </row>
    <row r="283" spans="3:18" x14ac:dyDescent="0.25">
      <c r="C283" s="12" t="s">
        <v>705</v>
      </c>
      <c r="D283" s="12" t="s">
        <v>706</v>
      </c>
      <c r="E283" s="13">
        <v>4234</v>
      </c>
      <c r="F283" s="13">
        <v>4432</v>
      </c>
      <c r="G283" s="18" t="str">
        <f>IF(J283,"kbd",IF(K283,"kbcd",IF(L283,"kb","pct")))</f>
        <v>kb</v>
      </c>
      <c r="H283" s="19">
        <f>NOT(ISNA(MATCH(C283,python_mapping!$D:$D,0)))*1</f>
        <v>0</v>
      </c>
      <c r="I283" s="14" t="e">
        <f>_xlfn.XLOOKUP(xlsx!C283,python_mapping!D:D,python_mapping!E:E)</f>
        <v>#N/A</v>
      </c>
      <c r="J283" s="16">
        <f>NOT(ISERR(SEARCH(J$6,$D283)))*1</f>
        <v>0</v>
      </c>
      <c r="K283" s="16">
        <f>NOT(ISERR(SEARCH(K$6,$D283)))*1</f>
        <v>0</v>
      </c>
      <c r="L283" s="16">
        <f>NOT(ISERR(SEARCH(L$6,$D283)))*1</f>
        <v>1</v>
      </c>
      <c r="M283" s="16">
        <f>NOT(ISERR(SEARCH(M$6,$D283)))*1</f>
        <v>0</v>
      </c>
      <c r="N283" s="16">
        <f t="shared" si="12"/>
        <v>1</v>
      </c>
      <c r="O283" s="16">
        <f t="shared" si="12"/>
        <v>0</v>
      </c>
      <c r="P283" s="16">
        <f t="shared" si="13"/>
        <v>0</v>
      </c>
      <c r="Q283" s="16">
        <f t="shared" si="13"/>
        <v>0</v>
      </c>
      <c r="R283" s="16">
        <f t="shared" si="14"/>
        <v>0</v>
      </c>
    </row>
    <row r="284" spans="3:18" x14ac:dyDescent="0.25">
      <c r="C284" s="12" t="s">
        <v>707</v>
      </c>
      <c r="D284" s="12" t="s">
        <v>708</v>
      </c>
      <c r="E284" s="13">
        <v>333</v>
      </c>
      <c r="F284" s="13">
        <v>322</v>
      </c>
      <c r="G284" s="18" t="str">
        <f>IF(J284,"kbd",IF(K284,"kbcd",IF(L284,"kb","pct")))</f>
        <v>kb</v>
      </c>
      <c r="H284" s="19">
        <f>NOT(ISNA(MATCH(C284,python_mapping!$D:$D,0)))*1</f>
        <v>0</v>
      </c>
      <c r="I284" s="14" t="e">
        <f>_xlfn.XLOOKUP(xlsx!C284,python_mapping!D:D,python_mapping!E:E)</f>
        <v>#N/A</v>
      </c>
      <c r="J284" s="16">
        <f>NOT(ISERR(SEARCH(J$6,$D284)))*1</f>
        <v>0</v>
      </c>
      <c r="K284" s="16">
        <f>NOT(ISERR(SEARCH(K$6,$D284)))*1</f>
        <v>0</v>
      </c>
      <c r="L284" s="16">
        <f>NOT(ISERR(SEARCH(L$6,$D284)))*1</f>
        <v>1</v>
      </c>
      <c r="M284" s="16">
        <f>NOT(ISERR(SEARCH(M$6,$D284)))*1</f>
        <v>0</v>
      </c>
      <c r="N284" s="16">
        <f t="shared" si="12"/>
        <v>1</v>
      </c>
      <c r="O284" s="16">
        <f t="shared" si="12"/>
        <v>0</v>
      </c>
      <c r="P284" s="16">
        <f t="shared" si="13"/>
        <v>0</v>
      </c>
      <c r="Q284" s="16">
        <f t="shared" si="13"/>
        <v>0</v>
      </c>
      <c r="R284" s="16">
        <f t="shared" si="14"/>
        <v>0</v>
      </c>
    </row>
    <row r="285" spans="3:18" x14ac:dyDescent="0.25">
      <c r="C285" s="12" t="s">
        <v>709</v>
      </c>
      <c r="D285" s="12" t="s">
        <v>710</v>
      </c>
      <c r="E285" s="13">
        <v>2266</v>
      </c>
      <c r="F285" s="13">
        <v>2302</v>
      </c>
      <c r="G285" s="18" t="str">
        <f>IF(J285,"kbd",IF(K285,"kbcd",IF(L285,"kb","pct")))</f>
        <v>kb</v>
      </c>
      <c r="H285" s="19">
        <f>NOT(ISNA(MATCH(C285,python_mapping!$D:$D,0)))*1</f>
        <v>0</v>
      </c>
      <c r="I285" s="14" t="e">
        <f>_xlfn.XLOOKUP(xlsx!C285,python_mapping!D:D,python_mapping!E:E)</f>
        <v>#N/A</v>
      </c>
      <c r="J285" s="16">
        <f>NOT(ISERR(SEARCH(J$6,$D285)))*1</f>
        <v>0</v>
      </c>
      <c r="K285" s="16">
        <f>NOT(ISERR(SEARCH(K$6,$D285)))*1</f>
        <v>0</v>
      </c>
      <c r="L285" s="16">
        <f>NOT(ISERR(SEARCH(L$6,$D285)))*1</f>
        <v>1</v>
      </c>
      <c r="M285" s="16">
        <f>NOT(ISERR(SEARCH(M$6,$D285)))*1</f>
        <v>0</v>
      </c>
      <c r="N285" s="16">
        <f t="shared" si="12"/>
        <v>1</v>
      </c>
      <c r="O285" s="16">
        <f t="shared" si="12"/>
        <v>0</v>
      </c>
      <c r="P285" s="16">
        <f t="shared" si="13"/>
        <v>0</v>
      </c>
      <c r="Q285" s="16">
        <f t="shared" si="13"/>
        <v>0</v>
      </c>
      <c r="R285" s="16">
        <f t="shared" si="14"/>
        <v>0</v>
      </c>
    </row>
    <row r="286" spans="3:18" hidden="1" x14ac:dyDescent="0.25">
      <c r="C286" s="12" t="s">
        <v>66</v>
      </c>
      <c r="D286" s="12" t="s">
        <v>711</v>
      </c>
      <c r="E286" s="13">
        <v>43878</v>
      </c>
      <c r="F286" s="13">
        <v>43301</v>
      </c>
      <c r="G286" s="18" t="str">
        <f>IF(J286,"kbd",IF(K286,"kbcd",IF(L286,"kb","pct")))</f>
        <v>kb</v>
      </c>
      <c r="H286" s="19">
        <f>NOT(ISNA(MATCH(C286,python_mapping!$D:$D,0)))*1</f>
        <v>1</v>
      </c>
      <c r="I286" s="14" t="str">
        <f>_xlfn.XLOOKUP(xlsx!C286,python_mapping!D:D,python_mapping!E:E)</f>
        <v>US Jet Stocks (kb)</v>
      </c>
      <c r="J286" s="16">
        <f>NOT(ISERR(SEARCH(J$6,$D286)))*1</f>
        <v>0</v>
      </c>
      <c r="K286" s="16">
        <f>NOT(ISERR(SEARCH(K$6,$D286)))*1</f>
        <v>0</v>
      </c>
      <c r="L286" s="16">
        <f>NOT(ISERR(SEARCH(L$6,$D286)))*1</f>
        <v>1</v>
      </c>
      <c r="M286" s="16">
        <f>NOT(ISERR(SEARCH(M$6,$D286)))*1</f>
        <v>0</v>
      </c>
      <c r="N286" s="16">
        <f t="shared" si="12"/>
        <v>1</v>
      </c>
      <c r="O286" s="16">
        <f t="shared" si="12"/>
        <v>0</v>
      </c>
      <c r="P286" s="16">
        <f t="shared" si="13"/>
        <v>0</v>
      </c>
      <c r="Q286" s="16">
        <f t="shared" si="13"/>
        <v>0</v>
      </c>
      <c r="R286" s="16">
        <f t="shared" si="14"/>
        <v>0</v>
      </c>
    </row>
    <row r="287" spans="3:18" hidden="1" x14ac:dyDescent="0.25">
      <c r="C287" s="12" t="s">
        <v>67</v>
      </c>
      <c r="D287" s="12" t="s">
        <v>712</v>
      </c>
      <c r="E287" s="13">
        <v>10635</v>
      </c>
      <c r="F287" s="13">
        <v>10124</v>
      </c>
      <c r="G287" s="18" t="str">
        <f>IF(J287,"kbd",IF(K287,"kbcd",IF(L287,"kb","pct")))</f>
        <v>kb</v>
      </c>
      <c r="H287" s="19">
        <f>NOT(ISNA(MATCH(C287,python_mapping!$D:$D,0)))*1</f>
        <v>1</v>
      </c>
      <c r="I287" s="14" t="str">
        <f>_xlfn.XLOOKUP(xlsx!C287,python_mapping!D:D,python_mapping!E:E)</f>
        <v>P1 Jet Stocks (kb)</v>
      </c>
      <c r="J287" s="16">
        <f>NOT(ISERR(SEARCH(J$6,$D287)))*1</f>
        <v>0</v>
      </c>
      <c r="K287" s="16">
        <f>NOT(ISERR(SEARCH(K$6,$D287)))*1</f>
        <v>0</v>
      </c>
      <c r="L287" s="16">
        <f>NOT(ISERR(SEARCH(L$6,$D287)))*1</f>
        <v>1</v>
      </c>
      <c r="M287" s="16">
        <f>NOT(ISERR(SEARCH(M$6,$D287)))*1</f>
        <v>0</v>
      </c>
      <c r="N287" s="16">
        <f t="shared" si="12"/>
        <v>1</v>
      </c>
      <c r="O287" s="16">
        <f t="shared" si="12"/>
        <v>0</v>
      </c>
      <c r="P287" s="16">
        <f t="shared" si="13"/>
        <v>0</v>
      </c>
      <c r="Q287" s="16">
        <f t="shared" si="13"/>
        <v>0</v>
      </c>
      <c r="R287" s="16">
        <f t="shared" si="14"/>
        <v>0</v>
      </c>
    </row>
    <row r="288" spans="3:18" hidden="1" x14ac:dyDescent="0.25">
      <c r="C288" s="12" t="s">
        <v>68</v>
      </c>
      <c r="D288" s="12" t="s">
        <v>713</v>
      </c>
      <c r="E288" s="13">
        <v>7010</v>
      </c>
      <c r="F288" s="13">
        <v>7186</v>
      </c>
      <c r="G288" s="18" t="str">
        <f>IF(J288,"kbd",IF(K288,"kbcd",IF(L288,"kb","pct")))</f>
        <v>kb</v>
      </c>
      <c r="H288" s="19">
        <f>NOT(ISNA(MATCH(C288,python_mapping!$D:$D,0)))*1</f>
        <v>1</v>
      </c>
      <c r="I288" s="14" t="str">
        <f>_xlfn.XLOOKUP(xlsx!C288,python_mapping!D:D,python_mapping!E:E)</f>
        <v>P2 Jet Stocks (kb)</v>
      </c>
      <c r="J288" s="16">
        <f>NOT(ISERR(SEARCH(J$6,$D288)))*1</f>
        <v>0</v>
      </c>
      <c r="K288" s="16">
        <f>NOT(ISERR(SEARCH(K$6,$D288)))*1</f>
        <v>0</v>
      </c>
      <c r="L288" s="16">
        <f>NOT(ISERR(SEARCH(L$6,$D288)))*1</f>
        <v>1</v>
      </c>
      <c r="M288" s="16">
        <f>NOT(ISERR(SEARCH(M$6,$D288)))*1</f>
        <v>0</v>
      </c>
      <c r="N288" s="16">
        <f t="shared" si="12"/>
        <v>1</v>
      </c>
      <c r="O288" s="16">
        <f t="shared" si="12"/>
        <v>0</v>
      </c>
      <c r="P288" s="16">
        <f t="shared" si="13"/>
        <v>0</v>
      </c>
      <c r="Q288" s="16">
        <f t="shared" si="13"/>
        <v>0</v>
      </c>
      <c r="R288" s="16">
        <f t="shared" si="14"/>
        <v>0</v>
      </c>
    </row>
    <row r="289" spans="3:18" hidden="1" x14ac:dyDescent="0.25">
      <c r="C289" s="12" t="s">
        <v>69</v>
      </c>
      <c r="D289" s="12" t="s">
        <v>714</v>
      </c>
      <c r="E289" s="13">
        <v>14849</v>
      </c>
      <c r="F289" s="13">
        <v>15159</v>
      </c>
      <c r="G289" s="18" t="str">
        <f>IF(J289,"kbd",IF(K289,"kbcd",IF(L289,"kb","pct")))</f>
        <v>kb</v>
      </c>
      <c r="H289" s="19">
        <f>NOT(ISNA(MATCH(C289,python_mapping!$D:$D,0)))*1</f>
        <v>1</v>
      </c>
      <c r="I289" s="14" t="str">
        <f>_xlfn.XLOOKUP(xlsx!C289,python_mapping!D:D,python_mapping!E:E)</f>
        <v>P3 Jet Stocks (kb)</v>
      </c>
      <c r="J289" s="16">
        <f>NOT(ISERR(SEARCH(J$6,$D289)))*1</f>
        <v>0</v>
      </c>
      <c r="K289" s="16">
        <f>NOT(ISERR(SEARCH(K$6,$D289)))*1</f>
        <v>0</v>
      </c>
      <c r="L289" s="16">
        <f>NOT(ISERR(SEARCH(L$6,$D289)))*1</f>
        <v>1</v>
      </c>
      <c r="M289" s="16">
        <f>NOT(ISERR(SEARCH(M$6,$D289)))*1</f>
        <v>0</v>
      </c>
      <c r="N289" s="16">
        <f t="shared" si="12"/>
        <v>1</v>
      </c>
      <c r="O289" s="16">
        <f t="shared" si="12"/>
        <v>0</v>
      </c>
      <c r="P289" s="16">
        <f t="shared" si="13"/>
        <v>0</v>
      </c>
      <c r="Q289" s="16">
        <f t="shared" si="13"/>
        <v>0</v>
      </c>
      <c r="R289" s="16">
        <f t="shared" si="14"/>
        <v>0</v>
      </c>
    </row>
    <row r="290" spans="3:18" hidden="1" x14ac:dyDescent="0.25">
      <c r="C290" s="12" t="s">
        <v>70</v>
      </c>
      <c r="D290" s="12" t="s">
        <v>715</v>
      </c>
      <c r="E290" s="13">
        <v>827</v>
      </c>
      <c r="F290" s="13">
        <v>725</v>
      </c>
      <c r="G290" s="18" t="str">
        <f>IF(J290,"kbd",IF(K290,"kbcd",IF(L290,"kb","pct")))</f>
        <v>kb</v>
      </c>
      <c r="H290" s="19">
        <f>NOT(ISNA(MATCH(C290,python_mapping!$D:$D,0)))*1</f>
        <v>1</v>
      </c>
      <c r="I290" s="14" t="str">
        <f>_xlfn.XLOOKUP(xlsx!C290,python_mapping!D:D,python_mapping!E:E)</f>
        <v>P4 Jet Stocks (kb)</v>
      </c>
      <c r="J290" s="16">
        <f>NOT(ISERR(SEARCH(J$6,$D290)))*1</f>
        <v>0</v>
      </c>
      <c r="K290" s="16">
        <f>NOT(ISERR(SEARCH(K$6,$D290)))*1</f>
        <v>0</v>
      </c>
      <c r="L290" s="16">
        <f>NOT(ISERR(SEARCH(L$6,$D290)))*1</f>
        <v>1</v>
      </c>
      <c r="M290" s="16">
        <f>NOT(ISERR(SEARCH(M$6,$D290)))*1</f>
        <v>0</v>
      </c>
      <c r="N290" s="16">
        <f t="shared" si="12"/>
        <v>1</v>
      </c>
      <c r="O290" s="16">
        <f t="shared" si="12"/>
        <v>0</v>
      </c>
      <c r="P290" s="16">
        <f t="shared" si="13"/>
        <v>0</v>
      </c>
      <c r="Q290" s="16">
        <f t="shared" si="13"/>
        <v>0</v>
      </c>
      <c r="R290" s="16">
        <f t="shared" si="14"/>
        <v>0</v>
      </c>
    </row>
    <row r="291" spans="3:18" hidden="1" x14ac:dyDescent="0.25">
      <c r="C291" s="12" t="s">
        <v>71</v>
      </c>
      <c r="D291" s="12" t="s">
        <v>716</v>
      </c>
      <c r="E291" s="13">
        <v>10556</v>
      </c>
      <c r="F291" s="13">
        <v>10107</v>
      </c>
      <c r="G291" s="18" t="str">
        <f>IF(J291,"kbd",IF(K291,"kbcd",IF(L291,"kb","pct")))</f>
        <v>kb</v>
      </c>
      <c r="H291" s="19">
        <f>NOT(ISNA(MATCH(C291,python_mapping!$D:$D,0)))*1</f>
        <v>1</v>
      </c>
      <c r="I291" s="14" t="str">
        <f>_xlfn.XLOOKUP(xlsx!C291,python_mapping!D:D,python_mapping!E:E)</f>
        <v>P5 Jet Stocks (kb)</v>
      </c>
      <c r="J291" s="16">
        <f>NOT(ISERR(SEARCH(J$6,$D291)))*1</f>
        <v>0</v>
      </c>
      <c r="K291" s="16">
        <f>NOT(ISERR(SEARCH(K$6,$D291)))*1</f>
        <v>0</v>
      </c>
      <c r="L291" s="16">
        <f>NOT(ISERR(SEARCH(L$6,$D291)))*1</f>
        <v>1</v>
      </c>
      <c r="M291" s="16">
        <f>NOT(ISERR(SEARCH(M$6,$D291)))*1</f>
        <v>0</v>
      </c>
      <c r="N291" s="16">
        <f t="shared" si="12"/>
        <v>1</v>
      </c>
      <c r="O291" s="16">
        <f t="shared" si="12"/>
        <v>0</v>
      </c>
      <c r="P291" s="16">
        <f t="shared" si="13"/>
        <v>0</v>
      </c>
      <c r="Q291" s="16">
        <f t="shared" si="13"/>
        <v>0</v>
      </c>
      <c r="R291" s="16">
        <f t="shared" si="14"/>
        <v>0</v>
      </c>
    </row>
    <row r="292" spans="3:18" hidden="1" x14ac:dyDescent="0.25">
      <c r="C292" s="12" t="s">
        <v>72</v>
      </c>
      <c r="D292" s="12" t="s">
        <v>717</v>
      </c>
      <c r="E292" s="13">
        <v>121263</v>
      </c>
      <c r="F292" s="13">
        <v>119728</v>
      </c>
      <c r="G292" s="18" t="str">
        <f>IF(J292,"kbd",IF(K292,"kbcd",IF(L292,"kb","pct")))</f>
        <v>kb</v>
      </c>
      <c r="H292" s="19">
        <f>NOT(ISNA(MATCH(C292,python_mapping!$D:$D,0)))*1</f>
        <v>1</v>
      </c>
      <c r="I292" s="14" t="str">
        <f>_xlfn.XLOOKUP(xlsx!C292,python_mapping!D:D,python_mapping!E:E)</f>
        <v>US Distillate Stocks (kb)</v>
      </c>
      <c r="J292" s="16">
        <f>NOT(ISERR(SEARCH(J$6,$D292)))*1</f>
        <v>0</v>
      </c>
      <c r="K292" s="16">
        <f>NOT(ISERR(SEARCH(K$6,$D292)))*1</f>
        <v>0</v>
      </c>
      <c r="L292" s="16">
        <f>NOT(ISERR(SEARCH(L$6,$D292)))*1</f>
        <v>1</v>
      </c>
      <c r="M292" s="16">
        <f>NOT(ISERR(SEARCH(M$6,$D292)))*1</f>
        <v>0</v>
      </c>
      <c r="N292" s="16">
        <f t="shared" si="12"/>
        <v>1</v>
      </c>
      <c r="O292" s="16">
        <f t="shared" si="12"/>
        <v>0</v>
      </c>
      <c r="P292" s="16">
        <f t="shared" si="13"/>
        <v>0</v>
      </c>
      <c r="Q292" s="16">
        <f t="shared" si="13"/>
        <v>0</v>
      </c>
      <c r="R292" s="16">
        <f t="shared" si="14"/>
        <v>0</v>
      </c>
    </row>
    <row r="293" spans="3:18" hidden="1" x14ac:dyDescent="0.25">
      <c r="C293" s="12" t="s">
        <v>73</v>
      </c>
      <c r="D293" s="12" t="s">
        <v>718</v>
      </c>
      <c r="E293" s="13">
        <v>32957</v>
      </c>
      <c r="F293" s="13">
        <v>33334</v>
      </c>
      <c r="G293" s="18" t="str">
        <f>IF(J293,"kbd",IF(K293,"kbcd",IF(L293,"kb","pct")))</f>
        <v>kb</v>
      </c>
      <c r="H293" s="19">
        <f>NOT(ISNA(MATCH(C293,python_mapping!$D:$D,0)))*1</f>
        <v>1</v>
      </c>
      <c r="I293" s="14" t="str">
        <f>_xlfn.XLOOKUP(xlsx!C293,python_mapping!D:D,python_mapping!E:E)</f>
        <v>P1 Distillate Stocks (kb)</v>
      </c>
      <c r="J293" s="16">
        <f>NOT(ISERR(SEARCH(J$6,$D293)))*1</f>
        <v>0</v>
      </c>
      <c r="K293" s="16">
        <f>NOT(ISERR(SEARCH(K$6,$D293)))*1</f>
        <v>0</v>
      </c>
      <c r="L293" s="16">
        <f>NOT(ISERR(SEARCH(L$6,$D293)))*1</f>
        <v>1</v>
      </c>
      <c r="M293" s="16">
        <f>NOT(ISERR(SEARCH(M$6,$D293)))*1</f>
        <v>0</v>
      </c>
      <c r="N293" s="16">
        <f t="shared" si="12"/>
        <v>1</v>
      </c>
      <c r="O293" s="16">
        <f t="shared" si="12"/>
        <v>0</v>
      </c>
      <c r="P293" s="16">
        <f t="shared" si="13"/>
        <v>0</v>
      </c>
      <c r="Q293" s="16">
        <f t="shared" si="13"/>
        <v>0</v>
      </c>
      <c r="R293" s="16">
        <f t="shared" si="14"/>
        <v>0</v>
      </c>
    </row>
    <row r="294" spans="3:18" x14ac:dyDescent="0.25">
      <c r="C294" s="12" t="s">
        <v>719</v>
      </c>
      <c r="D294" s="12" t="s">
        <v>720</v>
      </c>
      <c r="E294" s="13">
        <v>4127</v>
      </c>
      <c r="F294" s="13">
        <v>4177</v>
      </c>
      <c r="G294" s="18" t="str">
        <f>IF(J294,"kbd",IF(K294,"kbcd",IF(L294,"kb","pct")))</f>
        <v>kb</v>
      </c>
      <c r="H294" s="19">
        <f>NOT(ISNA(MATCH(C294,python_mapping!$D:$D,0)))*1</f>
        <v>0</v>
      </c>
      <c r="I294" s="14" t="e">
        <f>_xlfn.XLOOKUP(xlsx!C294,python_mapping!D:D,python_mapping!E:E)</f>
        <v>#N/A</v>
      </c>
      <c r="J294" s="16">
        <f>NOT(ISERR(SEARCH(J$6,$D294)))*1</f>
        <v>0</v>
      </c>
      <c r="K294" s="16">
        <f>NOT(ISERR(SEARCH(K$6,$D294)))*1</f>
        <v>0</v>
      </c>
      <c r="L294" s="16">
        <f>NOT(ISERR(SEARCH(L$6,$D294)))*1</f>
        <v>1</v>
      </c>
      <c r="M294" s="16">
        <f>NOT(ISERR(SEARCH(M$6,$D294)))*1</f>
        <v>0</v>
      </c>
      <c r="N294" s="16">
        <f t="shared" si="12"/>
        <v>1</v>
      </c>
      <c r="O294" s="16">
        <f t="shared" si="12"/>
        <v>0</v>
      </c>
      <c r="P294" s="16">
        <f t="shared" si="13"/>
        <v>0</v>
      </c>
      <c r="Q294" s="16">
        <f t="shared" si="13"/>
        <v>0</v>
      </c>
      <c r="R294" s="16">
        <f t="shared" si="14"/>
        <v>1</v>
      </c>
    </row>
    <row r="295" spans="3:18" x14ac:dyDescent="0.25">
      <c r="C295" s="12" t="s">
        <v>721</v>
      </c>
      <c r="D295" s="12" t="s">
        <v>722</v>
      </c>
      <c r="E295" s="13">
        <v>17078</v>
      </c>
      <c r="F295" s="13">
        <v>16709</v>
      </c>
      <c r="G295" s="18" t="str">
        <f>IF(J295,"kbd",IF(K295,"kbcd",IF(L295,"kb","pct")))</f>
        <v>kb</v>
      </c>
      <c r="H295" s="19">
        <f>NOT(ISNA(MATCH(C295,python_mapping!$D:$D,0)))*1</f>
        <v>0</v>
      </c>
      <c r="I295" s="14" t="e">
        <f>_xlfn.XLOOKUP(xlsx!C295,python_mapping!D:D,python_mapping!E:E)</f>
        <v>#N/A</v>
      </c>
      <c r="J295" s="16">
        <f>NOT(ISERR(SEARCH(J$6,$D295)))*1</f>
        <v>0</v>
      </c>
      <c r="K295" s="16">
        <f>NOT(ISERR(SEARCH(K$6,$D295)))*1</f>
        <v>0</v>
      </c>
      <c r="L295" s="16">
        <f>NOT(ISERR(SEARCH(L$6,$D295)))*1</f>
        <v>1</v>
      </c>
      <c r="M295" s="16">
        <f>NOT(ISERR(SEARCH(M$6,$D295)))*1</f>
        <v>0</v>
      </c>
      <c r="N295" s="16">
        <f t="shared" si="12"/>
        <v>1</v>
      </c>
      <c r="O295" s="16">
        <f t="shared" si="12"/>
        <v>0</v>
      </c>
      <c r="P295" s="16">
        <f t="shared" si="13"/>
        <v>0</v>
      </c>
      <c r="Q295" s="16">
        <f t="shared" si="13"/>
        <v>0</v>
      </c>
      <c r="R295" s="16">
        <f t="shared" si="14"/>
        <v>1</v>
      </c>
    </row>
    <row r="296" spans="3:18" x14ac:dyDescent="0.25">
      <c r="C296" s="12" t="s">
        <v>723</v>
      </c>
      <c r="D296" s="12" t="s">
        <v>724</v>
      </c>
      <c r="E296" s="13">
        <v>11753</v>
      </c>
      <c r="F296" s="13">
        <v>12448</v>
      </c>
      <c r="G296" s="18" t="str">
        <f>IF(J296,"kbd",IF(K296,"kbcd",IF(L296,"kb","pct")))</f>
        <v>kb</v>
      </c>
      <c r="H296" s="19">
        <f>NOT(ISNA(MATCH(C296,python_mapping!$D:$D,0)))*1</f>
        <v>0</v>
      </c>
      <c r="I296" s="14" t="e">
        <f>_xlfn.XLOOKUP(xlsx!C296,python_mapping!D:D,python_mapping!E:E)</f>
        <v>#N/A</v>
      </c>
      <c r="J296" s="16">
        <f>NOT(ISERR(SEARCH(J$6,$D296)))*1</f>
        <v>0</v>
      </c>
      <c r="K296" s="16">
        <f>NOT(ISERR(SEARCH(K$6,$D296)))*1</f>
        <v>0</v>
      </c>
      <c r="L296" s="16">
        <f>NOT(ISERR(SEARCH(L$6,$D296)))*1</f>
        <v>1</v>
      </c>
      <c r="M296" s="16">
        <f>NOT(ISERR(SEARCH(M$6,$D296)))*1</f>
        <v>0</v>
      </c>
      <c r="N296" s="16">
        <f t="shared" si="12"/>
        <v>1</v>
      </c>
      <c r="O296" s="16">
        <f t="shared" si="12"/>
        <v>0</v>
      </c>
      <c r="P296" s="16">
        <f t="shared" si="13"/>
        <v>0</v>
      </c>
      <c r="Q296" s="16">
        <f t="shared" si="13"/>
        <v>0</v>
      </c>
      <c r="R296" s="16">
        <f t="shared" si="14"/>
        <v>1</v>
      </c>
    </row>
    <row r="297" spans="3:18" hidden="1" x14ac:dyDescent="0.25">
      <c r="C297" s="12" t="s">
        <v>74</v>
      </c>
      <c r="D297" s="12" t="s">
        <v>725</v>
      </c>
      <c r="E297" s="13">
        <v>31138</v>
      </c>
      <c r="F297" s="13">
        <v>30483</v>
      </c>
      <c r="G297" s="18" t="str">
        <f>IF(J297,"kbd",IF(K297,"kbcd",IF(L297,"kb","pct")))</f>
        <v>kb</v>
      </c>
      <c r="H297" s="19">
        <f>NOT(ISNA(MATCH(C297,python_mapping!$D:$D,0)))*1</f>
        <v>1</v>
      </c>
      <c r="I297" s="14" t="str">
        <f>_xlfn.XLOOKUP(xlsx!C297,python_mapping!D:D,python_mapping!E:E)</f>
        <v>P2 Distillate Stocks (kb)</v>
      </c>
      <c r="J297" s="16">
        <f>NOT(ISERR(SEARCH(J$6,$D297)))*1</f>
        <v>0</v>
      </c>
      <c r="K297" s="16">
        <f>NOT(ISERR(SEARCH(K$6,$D297)))*1</f>
        <v>0</v>
      </c>
      <c r="L297" s="16">
        <f>NOT(ISERR(SEARCH(L$6,$D297)))*1</f>
        <v>1</v>
      </c>
      <c r="M297" s="16">
        <f>NOT(ISERR(SEARCH(M$6,$D297)))*1</f>
        <v>0</v>
      </c>
      <c r="N297" s="16">
        <f t="shared" si="12"/>
        <v>1</v>
      </c>
      <c r="O297" s="16">
        <f t="shared" si="12"/>
        <v>0</v>
      </c>
      <c r="P297" s="16">
        <f t="shared" si="13"/>
        <v>0</v>
      </c>
      <c r="Q297" s="16">
        <f t="shared" si="13"/>
        <v>0</v>
      </c>
      <c r="R297" s="16">
        <f t="shared" si="14"/>
        <v>0</v>
      </c>
    </row>
    <row r="298" spans="3:18" hidden="1" x14ac:dyDescent="0.25">
      <c r="C298" s="12" t="s">
        <v>75</v>
      </c>
      <c r="D298" s="12" t="s">
        <v>726</v>
      </c>
      <c r="E298" s="13">
        <v>43347</v>
      </c>
      <c r="F298" s="13">
        <v>41963</v>
      </c>
      <c r="G298" s="18" t="str">
        <f>IF(J298,"kbd",IF(K298,"kbcd",IF(L298,"kb","pct")))</f>
        <v>kb</v>
      </c>
      <c r="H298" s="19">
        <f>NOT(ISNA(MATCH(C298,python_mapping!$D:$D,0)))*1</f>
        <v>1</v>
      </c>
      <c r="I298" s="14" t="str">
        <f>_xlfn.XLOOKUP(xlsx!C298,python_mapping!D:D,python_mapping!E:E)</f>
        <v>P3 Distillate Stocks (kb)</v>
      </c>
      <c r="J298" s="16">
        <f>NOT(ISERR(SEARCH(J$6,$D298)))*1</f>
        <v>0</v>
      </c>
      <c r="K298" s="16">
        <f>NOT(ISERR(SEARCH(K$6,$D298)))*1</f>
        <v>0</v>
      </c>
      <c r="L298" s="16">
        <f>NOT(ISERR(SEARCH(L$6,$D298)))*1</f>
        <v>1</v>
      </c>
      <c r="M298" s="16">
        <f>NOT(ISERR(SEARCH(M$6,$D298)))*1</f>
        <v>0</v>
      </c>
      <c r="N298" s="16">
        <f t="shared" si="12"/>
        <v>1</v>
      </c>
      <c r="O298" s="16">
        <f t="shared" si="12"/>
        <v>0</v>
      </c>
      <c r="P298" s="16">
        <f t="shared" si="13"/>
        <v>0</v>
      </c>
      <c r="Q298" s="16">
        <f t="shared" si="13"/>
        <v>0</v>
      </c>
      <c r="R298" s="16">
        <f t="shared" si="14"/>
        <v>0</v>
      </c>
    </row>
    <row r="299" spans="3:18" hidden="1" x14ac:dyDescent="0.25">
      <c r="C299" s="12" t="s">
        <v>76</v>
      </c>
      <c r="D299" s="12" t="s">
        <v>727</v>
      </c>
      <c r="E299" s="13">
        <v>3840</v>
      </c>
      <c r="F299" s="13">
        <v>3880</v>
      </c>
      <c r="G299" s="18" t="str">
        <f>IF(J299,"kbd",IF(K299,"kbcd",IF(L299,"kb","pct")))</f>
        <v>kb</v>
      </c>
      <c r="H299" s="19">
        <f>NOT(ISNA(MATCH(C299,python_mapping!$D:$D,0)))*1</f>
        <v>1</v>
      </c>
      <c r="I299" s="14" t="str">
        <f>_xlfn.XLOOKUP(xlsx!C299,python_mapping!D:D,python_mapping!E:E)</f>
        <v>P4 Distillate Stocks (kb)</v>
      </c>
      <c r="J299" s="16">
        <f>NOT(ISERR(SEARCH(J$6,$D299)))*1</f>
        <v>0</v>
      </c>
      <c r="K299" s="16">
        <f>NOT(ISERR(SEARCH(K$6,$D299)))*1</f>
        <v>0</v>
      </c>
      <c r="L299" s="16">
        <f>NOT(ISERR(SEARCH(L$6,$D299)))*1</f>
        <v>1</v>
      </c>
      <c r="M299" s="16">
        <f>NOT(ISERR(SEARCH(M$6,$D299)))*1</f>
        <v>0</v>
      </c>
      <c r="N299" s="16">
        <f t="shared" si="12"/>
        <v>1</v>
      </c>
      <c r="O299" s="16">
        <f t="shared" si="12"/>
        <v>0</v>
      </c>
      <c r="P299" s="16">
        <f t="shared" si="13"/>
        <v>0</v>
      </c>
      <c r="Q299" s="16">
        <f t="shared" si="13"/>
        <v>0</v>
      </c>
      <c r="R299" s="16">
        <f t="shared" si="14"/>
        <v>0</v>
      </c>
    </row>
    <row r="300" spans="3:18" hidden="1" x14ac:dyDescent="0.25">
      <c r="C300" s="12" t="s">
        <v>77</v>
      </c>
      <c r="D300" s="12" t="s">
        <v>728</v>
      </c>
      <c r="E300" s="13">
        <v>9981</v>
      </c>
      <c r="F300" s="13">
        <v>10068</v>
      </c>
      <c r="G300" s="18" t="str">
        <f>IF(J300,"kbd",IF(K300,"kbcd",IF(L300,"kb","pct")))</f>
        <v>kb</v>
      </c>
      <c r="H300" s="19">
        <f>NOT(ISNA(MATCH(C300,python_mapping!$D:$D,0)))*1</f>
        <v>1</v>
      </c>
      <c r="I300" s="14" t="str">
        <f>_xlfn.XLOOKUP(xlsx!C300,python_mapping!D:D,python_mapping!E:E)</f>
        <v>P5 Distillate Stocks (kb)</v>
      </c>
      <c r="J300" s="16">
        <f>NOT(ISERR(SEARCH(J$6,$D300)))*1</f>
        <v>0</v>
      </c>
      <c r="K300" s="16">
        <f>NOT(ISERR(SEARCH(K$6,$D300)))*1</f>
        <v>0</v>
      </c>
      <c r="L300" s="16">
        <f>NOT(ISERR(SEARCH(L$6,$D300)))*1</f>
        <v>1</v>
      </c>
      <c r="M300" s="16">
        <f>NOT(ISERR(SEARCH(M$6,$D300)))*1</f>
        <v>0</v>
      </c>
      <c r="N300" s="16">
        <f t="shared" si="12"/>
        <v>1</v>
      </c>
      <c r="O300" s="16">
        <f t="shared" si="12"/>
        <v>0</v>
      </c>
      <c r="P300" s="16">
        <f t="shared" si="13"/>
        <v>0</v>
      </c>
      <c r="Q300" s="16">
        <f t="shared" si="13"/>
        <v>0</v>
      </c>
      <c r="R300" s="16">
        <f t="shared" si="14"/>
        <v>0</v>
      </c>
    </row>
    <row r="301" spans="3:18" x14ac:dyDescent="0.25">
      <c r="C301" s="12" t="s">
        <v>729</v>
      </c>
      <c r="D301" s="12" t="s">
        <v>730</v>
      </c>
      <c r="E301" s="13">
        <v>111027</v>
      </c>
      <c r="F301" s="13">
        <v>109336</v>
      </c>
      <c r="G301" s="18" t="str">
        <f>IF(J301,"kbd",IF(K301,"kbcd",IF(L301,"kb","pct")))</f>
        <v>kb</v>
      </c>
      <c r="H301" s="19">
        <f>NOT(ISNA(MATCH(C301,python_mapping!$D:$D,0)))*1</f>
        <v>0</v>
      </c>
      <c r="I301" s="14" t="e">
        <f>_xlfn.XLOOKUP(xlsx!C301,python_mapping!D:D,python_mapping!E:E)</f>
        <v>#N/A</v>
      </c>
      <c r="J301" s="16">
        <f>NOT(ISERR(SEARCH(J$6,$D301)))*1</f>
        <v>0</v>
      </c>
      <c r="K301" s="16">
        <f>NOT(ISERR(SEARCH(K$6,$D301)))*1</f>
        <v>0</v>
      </c>
      <c r="L301" s="16">
        <f>NOT(ISERR(SEARCH(L$6,$D301)))*1</f>
        <v>1</v>
      </c>
      <c r="M301" s="16">
        <f>NOT(ISERR(SEARCH(M$6,$D301)))*1</f>
        <v>0</v>
      </c>
      <c r="N301" s="16">
        <f t="shared" si="12"/>
        <v>1</v>
      </c>
      <c r="O301" s="16">
        <f t="shared" si="12"/>
        <v>0</v>
      </c>
      <c r="P301" s="16">
        <f t="shared" si="13"/>
        <v>0</v>
      </c>
      <c r="Q301" s="16">
        <f t="shared" si="13"/>
        <v>0</v>
      </c>
      <c r="R301" s="16">
        <f t="shared" si="14"/>
        <v>0</v>
      </c>
    </row>
    <row r="302" spans="3:18" x14ac:dyDescent="0.25">
      <c r="C302" s="12" t="s">
        <v>731</v>
      </c>
      <c r="D302" s="12" t="s">
        <v>732</v>
      </c>
      <c r="E302" s="13">
        <v>31283</v>
      </c>
      <c r="F302" s="13">
        <v>31420</v>
      </c>
      <c r="G302" s="18" t="str">
        <f>IF(J302,"kbd",IF(K302,"kbcd",IF(L302,"kb","pct")))</f>
        <v>kb</v>
      </c>
      <c r="H302" s="19">
        <f>NOT(ISNA(MATCH(C302,python_mapping!$D:$D,0)))*1</f>
        <v>0</v>
      </c>
      <c r="I302" s="14" t="e">
        <f>_xlfn.XLOOKUP(xlsx!C302,python_mapping!D:D,python_mapping!E:E)</f>
        <v>#N/A</v>
      </c>
      <c r="J302" s="16">
        <f>NOT(ISERR(SEARCH(J$6,$D302)))*1</f>
        <v>0</v>
      </c>
      <c r="K302" s="16">
        <f>NOT(ISERR(SEARCH(K$6,$D302)))*1</f>
        <v>0</v>
      </c>
      <c r="L302" s="16">
        <f>NOT(ISERR(SEARCH(L$6,$D302)))*1</f>
        <v>1</v>
      </c>
      <c r="M302" s="16">
        <f>NOT(ISERR(SEARCH(M$6,$D302)))*1</f>
        <v>0</v>
      </c>
      <c r="N302" s="16">
        <f t="shared" si="12"/>
        <v>1</v>
      </c>
      <c r="O302" s="16">
        <f t="shared" si="12"/>
        <v>0</v>
      </c>
      <c r="P302" s="16">
        <f t="shared" si="13"/>
        <v>0</v>
      </c>
      <c r="Q302" s="16">
        <f t="shared" si="13"/>
        <v>0</v>
      </c>
      <c r="R302" s="16">
        <f t="shared" si="14"/>
        <v>0</v>
      </c>
    </row>
    <row r="303" spans="3:18" x14ac:dyDescent="0.25">
      <c r="C303" s="12" t="s">
        <v>733</v>
      </c>
      <c r="D303" s="12" t="s">
        <v>734</v>
      </c>
      <c r="E303" s="13">
        <v>4124</v>
      </c>
      <c r="F303" s="13">
        <v>4173</v>
      </c>
      <c r="G303" s="18" t="str">
        <f>IF(J303,"kbd",IF(K303,"kbcd",IF(L303,"kb","pct")))</f>
        <v>kb</v>
      </c>
      <c r="H303" s="19">
        <f>NOT(ISNA(MATCH(C303,python_mapping!$D:$D,0)))*1</f>
        <v>0</v>
      </c>
      <c r="I303" s="14" t="e">
        <f>_xlfn.XLOOKUP(xlsx!C303,python_mapping!D:D,python_mapping!E:E)</f>
        <v>#N/A</v>
      </c>
      <c r="J303" s="16">
        <f>NOT(ISERR(SEARCH(J$6,$D303)))*1</f>
        <v>0</v>
      </c>
      <c r="K303" s="16">
        <f>NOT(ISERR(SEARCH(K$6,$D303)))*1</f>
        <v>0</v>
      </c>
      <c r="L303" s="16">
        <f>NOT(ISERR(SEARCH(L$6,$D303)))*1</f>
        <v>1</v>
      </c>
      <c r="M303" s="16">
        <f>NOT(ISERR(SEARCH(M$6,$D303)))*1</f>
        <v>0</v>
      </c>
      <c r="N303" s="16">
        <f t="shared" si="12"/>
        <v>1</v>
      </c>
      <c r="O303" s="16">
        <f t="shared" si="12"/>
        <v>0</v>
      </c>
      <c r="P303" s="16">
        <f t="shared" si="13"/>
        <v>0</v>
      </c>
      <c r="Q303" s="16">
        <f t="shared" si="13"/>
        <v>0</v>
      </c>
      <c r="R303" s="16">
        <f t="shared" si="14"/>
        <v>1</v>
      </c>
    </row>
    <row r="304" spans="3:18" x14ac:dyDescent="0.25">
      <c r="C304" s="12" t="s">
        <v>735</v>
      </c>
      <c r="D304" s="12" t="s">
        <v>736</v>
      </c>
      <c r="E304" s="13">
        <v>16246</v>
      </c>
      <c r="F304" s="13">
        <v>15687</v>
      </c>
      <c r="G304" s="18" t="str">
        <f>IF(J304,"kbd",IF(K304,"kbcd",IF(L304,"kb","pct")))</f>
        <v>kb</v>
      </c>
      <c r="H304" s="19">
        <f>NOT(ISNA(MATCH(C304,python_mapping!$D:$D,0)))*1</f>
        <v>0</v>
      </c>
      <c r="I304" s="14" t="e">
        <f>_xlfn.XLOOKUP(xlsx!C304,python_mapping!D:D,python_mapping!E:E)</f>
        <v>#N/A</v>
      </c>
      <c r="J304" s="16">
        <f>NOT(ISERR(SEARCH(J$6,$D304)))*1</f>
        <v>0</v>
      </c>
      <c r="K304" s="16">
        <f>NOT(ISERR(SEARCH(K$6,$D304)))*1</f>
        <v>0</v>
      </c>
      <c r="L304" s="16">
        <f>NOT(ISERR(SEARCH(L$6,$D304)))*1</f>
        <v>1</v>
      </c>
      <c r="M304" s="16">
        <f>NOT(ISERR(SEARCH(M$6,$D304)))*1</f>
        <v>0</v>
      </c>
      <c r="N304" s="16">
        <f t="shared" si="12"/>
        <v>1</v>
      </c>
      <c r="O304" s="16">
        <f t="shared" si="12"/>
        <v>0</v>
      </c>
      <c r="P304" s="16">
        <f t="shared" si="13"/>
        <v>0</v>
      </c>
      <c r="Q304" s="16">
        <f t="shared" si="13"/>
        <v>0</v>
      </c>
      <c r="R304" s="16">
        <f t="shared" si="14"/>
        <v>1</v>
      </c>
    </row>
    <row r="305" spans="3:18" x14ac:dyDescent="0.25">
      <c r="C305" s="12" t="s">
        <v>737</v>
      </c>
      <c r="D305" s="12" t="s">
        <v>738</v>
      </c>
      <c r="E305" s="13">
        <v>10913</v>
      </c>
      <c r="F305" s="13">
        <v>11560</v>
      </c>
      <c r="G305" s="18" t="str">
        <f>IF(J305,"kbd",IF(K305,"kbcd",IF(L305,"kb","pct")))</f>
        <v>kb</v>
      </c>
      <c r="H305" s="19">
        <f>NOT(ISNA(MATCH(C305,python_mapping!$D:$D,0)))*1</f>
        <v>0</v>
      </c>
      <c r="I305" s="14" t="e">
        <f>_xlfn.XLOOKUP(xlsx!C305,python_mapping!D:D,python_mapping!E:E)</f>
        <v>#N/A</v>
      </c>
      <c r="J305" s="16">
        <f>NOT(ISERR(SEARCH(J$6,$D305)))*1</f>
        <v>0</v>
      </c>
      <c r="K305" s="16">
        <f>NOT(ISERR(SEARCH(K$6,$D305)))*1</f>
        <v>0</v>
      </c>
      <c r="L305" s="16">
        <f>NOT(ISERR(SEARCH(L$6,$D305)))*1</f>
        <v>1</v>
      </c>
      <c r="M305" s="16">
        <f>NOT(ISERR(SEARCH(M$6,$D305)))*1</f>
        <v>0</v>
      </c>
      <c r="N305" s="16">
        <f t="shared" si="12"/>
        <v>1</v>
      </c>
      <c r="O305" s="16">
        <f t="shared" si="12"/>
        <v>0</v>
      </c>
      <c r="P305" s="16">
        <f t="shared" si="13"/>
        <v>0</v>
      </c>
      <c r="Q305" s="16">
        <f t="shared" si="13"/>
        <v>0</v>
      </c>
      <c r="R305" s="16">
        <f t="shared" si="14"/>
        <v>1</v>
      </c>
    </row>
    <row r="306" spans="3:18" x14ac:dyDescent="0.25">
      <c r="C306" s="12" t="s">
        <v>739</v>
      </c>
      <c r="D306" s="12" t="s">
        <v>740</v>
      </c>
      <c r="E306" s="13">
        <v>30377</v>
      </c>
      <c r="F306" s="13">
        <v>29672</v>
      </c>
      <c r="G306" s="18" t="str">
        <f>IF(J306,"kbd",IF(K306,"kbcd",IF(L306,"kb","pct")))</f>
        <v>kb</v>
      </c>
      <c r="H306" s="19">
        <f>NOT(ISNA(MATCH(C306,python_mapping!$D:$D,0)))*1</f>
        <v>0</v>
      </c>
      <c r="I306" s="14" t="e">
        <f>_xlfn.XLOOKUP(xlsx!C306,python_mapping!D:D,python_mapping!E:E)</f>
        <v>#N/A</v>
      </c>
      <c r="J306" s="16">
        <f>NOT(ISERR(SEARCH(J$6,$D306)))*1</f>
        <v>0</v>
      </c>
      <c r="K306" s="16">
        <f>NOT(ISERR(SEARCH(K$6,$D306)))*1</f>
        <v>0</v>
      </c>
      <c r="L306" s="16">
        <f>NOT(ISERR(SEARCH(L$6,$D306)))*1</f>
        <v>1</v>
      </c>
      <c r="M306" s="16">
        <f>NOT(ISERR(SEARCH(M$6,$D306)))*1</f>
        <v>0</v>
      </c>
      <c r="N306" s="16">
        <f t="shared" si="12"/>
        <v>1</v>
      </c>
      <c r="O306" s="16">
        <f t="shared" si="12"/>
        <v>0</v>
      </c>
      <c r="P306" s="16">
        <f t="shared" si="13"/>
        <v>0</v>
      </c>
      <c r="Q306" s="16">
        <f t="shared" si="13"/>
        <v>0</v>
      </c>
      <c r="R306" s="16">
        <f t="shared" si="14"/>
        <v>0</v>
      </c>
    </row>
    <row r="307" spans="3:18" x14ac:dyDescent="0.25">
      <c r="C307" s="12" t="s">
        <v>741</v>
      </c>
      <c r="D307" s="12" t="s">
        <v>742</v>
      </c>
      <c r="E307" s="13">
        <v>36542</v>
      </c>
      <c r="F307" s="13">
        <v>35296</v>
      </c>
      <c r="G307" s="18" t="str">
        <f>IF(J307,"kbd",IF(K307,"kbcd",IF(L307,"kb","pct")))</f>
        <v>kb</v>
      </c>
      <c r="H307" s="19">
        <f>NOT(ISNA(MATCH(C307,python_mapping!$D:$D,0)))*1</f>
        <v>0</v>
      </c>
      <c r="I307" s="14" t="e">
        <f>_xlfn.XLOOKUP(xlsx!C307,python_mapping!D:D,python_mapping!E:E)</f>
        <v>#N/A</v>
      </c>
      <c r="J307" s="16">
        <f>NOT(ISERR(SEARCH(J$6,$D307)))*1</f>
        <v>0</v>
      </c>
      <c r="K307" s="16">
        <f>NOT(ISERR(SEARCH(K$6,$D307)))*1</f>
        <v>0</v>
      </c>
      <c r="L307" s="16">
        <f>NOT(ISERR(SEARCH(L$6,$D307)))*1</f>
        <v>1</v>
      </c>
      <c r="M307" s="16">
        <f>NOT(ISERR(SEARCH(M$6,$D307)))*1</f>
        <v>0</v>
      </c>
      <c r="N307" s="16">
        <f t="shared" si="12"/>
        <v>1</v>
      </c>
      <c r="O307" s="16">
        <f t="shared" si="12"/>
        <v>0</v>
      </c>
      <c r="P307" s="16">
        <f t="shared" si="13"/>
        <v>0</v>
      </c>
      <c r="Q307" s="16">
        <f t="shared" si="13"/>
        <v>0</v>
      </c>
      <c r="R307" s="16">
        <f t="shared" si="14"/>
        <v>0</v>
      </c>
    </row>
    <row r="308" spans="3:18" x14ac:dyDescent="0.25">
      <c r="C308" s="12" t="s">
        <v>743</v>
      </c>
      <c r="D308" s="12" t="s">
        <v>744</v>
      </c>
      <c r="E308" s="13">
        <v>3636</v>
      </c>
      <c r="F308" s="13">
        <v>3700</v>
      </c>
      <c r="G308" s="18" t="str">
        <f>IF(J308,"kbd",IF(K308,"kbcd",IF(L308,"kb","pct")))</f>
        <v>kb</v>
      </c>
      <c r="H308" s="19">
        <f>NOT(ISNA(MATCH(C308,python_mapping!$D:$D,0)))*1</f>
        <v>0</v>
      </c>
      <c r="I308" s="14" t="e">
        <f>_xlfn.XLOOKUP(xlsx!C308,python_mapping!D:D,python_mapping!E:E)</f>
        <v>#N/A</v>
      </c>
      <c r="J308" s="16">
        <f>NOT(ISERR(SEARCH(J$6,$D308)))*1</f>
        <v>0</v>
      </c>
      <c r="K308" s="16">
        <f>NOT(ISERR(SEARCH(K$6,$D308)))*1</f>
        <v>0</v>
      </c>
      <c r="L308" s="16">
        <f>NOT(ISERR(SEARCH(L$6,$D308)))*1</f>
        <v>1</v>
      </c>
      <c r="M308" s="16">
        <f>NOT(ISERR(SEARCH(M$6,$D308)))*1</f>
        <v>0</v>
      </c>
      <c r="N308" s="16">
        <f t="shared" si="12"/>
        <v>1</v>
      </c>
      <c r="O308" s="16">
        <f t="shared" si="12"/>
        <v>0</v>
      </c>
      <c r="P308" s="16">
        <f t="shared" si="13"/>
        <v>0</v>
      </c>
      <c r="Q308" s="16">
        <f t="shared" si="13"/>
        <v>0</v>
      </c>
      <c r="R308" s="16">
        <f t="shared" si="14"/>
        <v>0</v>
      </c>
    </row>
    <row r="309" spans="3:18" x14ac:dyDescent="0.25">
      <c r="C309" s="12" t="s">
        <v>745</v>
      </c>
      <c r="D309" s="12" t="s">
        <v>746</v>
      </c>
      <c r="E309" s="13">
        <v>9189</v>
      </c>
      <c r="F309" s="13">
        <v>9247</v>
      </c>
      <c r="G309" s="18" t="str">
        <f>IF(J309,"kbd",IF(K309,"kbcd",IF(L309,"kb","pct")))</f>
        <v>kb</v>
      </c>
      <c r="H309" s="19">
        <f>NOT(ISNA(MATCH(C309,python_mapping!$D:$D,0)))*1</f>
        <v>0</v>
      </c>
      <c r="I309" s="14" t="e">
        <f>_xlfn.XLOOKUP(xlsx!C309,python_mapping!D:D,python_mapping!E:E)</f>
        <v>#N/A</v>
      </c>
      <c r="J309" s="16">
        <f>NOT(ISERR(SEARCH(J$6,$D309)))*1</f>
        <v>0</v>
      </c>
      <c r="K309" s="16">
        <f>NOT(ISERR(SEARCH(K$6,$D309)))*1</f>
        <v>0</v>
      </c>
      <c r="L309" s="16">
        <f>NOT(ISERR(SEARCH(L$6,$D309)))*1</f>
        <v>1</v>
      </c>
      <c r="M309" s="16">
        <f>NOT(ISERR(SEARCH(M$6,$D309)))*1</f>
        <v>0</v>
      </c>
      <c r="N309" s="16">
        <f t="shared" si="12"/>
        <v>1</v>
      </c>
      <c r="O309" s="16">
        <f t="shared" si="12"/>
        <v>0</v>
      </c>
      <c r="P309" s="16">
        <f t="shared" si="13"/>
        <v>0</v>
      </c>
      <c r="Q309" s="16">
        <f t="shared" si="13"/>
        <v>0</v>
      </c>
      <c r="R309" s="16">
        <f t="shared" si="14"/>
        <v>0</v>
      </c>
    </row>
    <row r="310" spans="3:18" x14ac:dyDescent="0.25">
      <c r="C310" s="12" t="s">
        <v>747</v>
      </c>
      <c r="D310" s="12" t="s">
        <v>748</v>
      </c>
      <c r="E310" s="13">
        <v>2520</v>
      </c>
      <c r="F310" s="13">
        <v>3248</v>
      </c>
      <c r="G310" s="18" t="str">
        <f>IF(J310,"kbd",IF(K310,"kbcd",IF(L310,"kb","pct")))</f>
        <v>kb</v>
      </c>
      <c r="H310" s="19">
        <f>NOT(ISNA(MATCH(C310,python_mapping!$D:$D,0)))*1</f>
        <v>0</v>
      </c>
      <c r="I310" s="14" t="e">
        <f>_xlfn.XLOOKUP(xlsx!C310,python_mapping!D:D,python_mapping!E:E)</f>
        <v>#N/A</v>
      </c>
      <c r="J310" s="16">
        <f>NOT(ISERR(SEARCH(J$6,$D310)))*1</f>
        <v>0</v>
      </c>
      <c r="K310" s="16">
        <f>NOT(ISERR(SEARCH(K$6,$D310)))*1</f>
        <v>0</v>
      </c>
      <c r="L310" s="16">
        <f>NOT(ISERR(SEARCH(L$6,$D310)))*1</f>
        <v>1</v>
      </c>
      <c r="M310" s="16">
        <f>NOT(ISERR(SEARCH(M$6,$D310)))*1</f>
        <v>0</v>
      </c>
      <c r="N310" s="16">
        <f t="shared" si="12"/>
        <v>1</v>
      </c>
      <c r="O310" s="16">
        <f t="shared" si="12"/>
        <v>0</v>
      </c>
      <c r="P310" s="16">
        <f t="shared" si="13"/>
        <v>0</v>
      </c>
      <c r="Q310" s="16">
        <f t="shared" si="13"/>
        <v>0</v>
      </c>
      <c r="R310" s="16">
        <f t="shared" si="14"/>
        <v>0</v>
      </c>
    </row>
    <row r="311" spans="3:18" x14ac:dyDescent="0.25">
      <c r="C311" s="12" t="s">
        <v>749</v>
      </c>
      <c r="D311" s="12" t="s">
        <v>750</v>
      </c>
      <c r="E311" s="13">
        <v>573</v>
      </c>
      <c r="F311" s="13">
        <v>649</v>
      </c>
      <c r="G311" s="18" t="str">
        <f>IF(J311,"kbd",IF(K311,"kbcd",IF(L311,"kb","pct")))</f>
        <v>kb</v>
      </c>
      <c r="H311" s="19">
        <f>NOT(ISNA(MATCH(C311,python_mapping!$D:$D,0)))*1</f>
        <v>0</v>
      </c>
      <c r="I311" s="14" t="e">
        <f>_xlfn.XLOOKUP(xlsx!C311,python_mapping!D:D,python_mapping!E:E)</f>
        <v>#N/A</v>
      </c>
      <c r="J311" s="16">
        <f>NOT(ISERR(SEARCH(J$6,$D311)))*1</f>
        <v>0</v>
      </c>
      <c r="K311" s="16">
        <f>NOT(ISERR(SEARCH(K$6,$D311)))*1</f>
        <v>0</v>
      </c>
      <c r="L311" s="16">
        <f>NOT(ISERR(SEARCH(L$6,$D311)))*1</f>
        <v>1</v>
      </c>
      <c r="M311" s="16">
        <f>NOT(ISERR(SEARCH(M$6,$D311)))*1</f>
        <v>0</v>
      </c>
      <c r="N311" s="16">
        <f t="shared" si="12"/>
        <v>1</v>
      </c>
      <c r="O311" s="16">
        <f t="shared" si="12"/>
        <v>0</v>
      </c>
      <c r="P311" s="16">
        <f t="shared" si="13"/>
        <v>0</v>
      </c>
      <c r="Q311" s="16">
        <f t="shared" si="13"/>
        <v>0</v>
      </c>
      <c r="R311" s="16">
        <f t="shared" si="14"/>
        <v>0</v>
      </c>
    </row>
    <row r="312" spans="3:18" x14ac:dyDescent="0.25">
      <c r="C312" s="12" t="s">
        <v>751</v>
      </c>
      <c r="D312" s="12" t="s">
        <v>752</v>
      </c>
      <c r="E312" s="13">
        <v>3</v>
      </c>
      <c r="F312" s="13">
        <v>5</v>
      </c>
      <c r="G312" s="18" t="str">
        <f>IF(J312,"kbd",IF(K312,"kbcd",IF(L312,"kb","pct")))</f>
        <v>kb</v>
      </c>
      <c r="H312" s="19">
        <f>NOT(ISNA(MATCH(C312,python_mapping!$D:$D,0)))*1</f>
        <v>0</v>
      </c>
      <c r="I312" s="14" t="e">
        <f>_xlfn.XLOOKUP(xlsx!C312,python_mapping!D:D,python_mapping!E:E)</f>
        <v>#N/A</v>
      </c>
      <c r="J312" s="16">
        <f>NOT(ISERR(SEARCH(J$6,$D312)))*1</f>
        <v>0</v>
      </c>
      <c r="K312" s="16">
        <f>NOT(ISERR(SEARCH(K$6,$D312)))*1</f>
        <v>0</v>
      </c>
      <c r="L312" s="16">
        <f>NOT(ISERR(SEARCH(L$6,$D312)))*1</f>
        <v>1</v>
      </c>
      <c r="M312" s="16">
        <f>NOT(ISERR(SEARCH(M$6,$D312)))*1</f>
        <v>0</v>
      </c>
      <c r="N312" s="16">
        <f t="shared" si="12"/>
        <v>1</v>
      </c>
      <c r="O312" s="16">
        <f t="shared" si="12"/>
        <v>0</v>
      </c>
      <c r="P312" s="16">
        <f t="shared" si="13"/>
        <v>0</v>
      </c>
      <c r="Q312" s="16">
        <f t="shared" si="13"/>
        <v>0</v>
      </c>
      <c r="R312" s="16">
        <f t="shared" si="14"/>
        <v>1</v>
      </c>
    </row>
    <row r="313" spans="3:18" x14ac:dyDescent="0.25">
      <c r="C313" s="12" t="s">
        <v>753</v>
      </c>
      <c r="D313" s="12" t="s">
        <v>754</v>
      </c>
      <c r="E313" s="13">
        <v>141</v>
      </c>
      <c r="F313" s="13">
        <v>183</v>
      </c>
      <c r="G313" s="18" t="str">
        <f>IF(J313,"kbd",IF(K313,"kbcd",IF(L313,"kb","pct")))</f>
        <v>kb</v>
      </c>
      <c r="H313" s="19">
        <f>NOT(ISNA(MATCH(C313,python_mapping!$D:$D,0)))*1</f>
        <v>0</v>
      </c>
      <c r="I313" s="14" t="e">
        <f>_xlfn.XLOOKUP(xlsx!C313,python_mapping!D:D,python_mapping!E:E)</f>
        <v>#N/A</v>
      </c>
      <c r="J313" s="16">
        <f>NOT(ISERR(SEARCH(J$6,$D313)))*1</f>
        <v>0</v>
      </c>
      <c r="K313" s="16">
        <f>NOT(ISERR(SEARCH(K$6,$D313)))*1</f>
        <v>0</v>
      </c>
      <c r="L313" s="16">
        <f>NOT(ISERR(SEARCH(L$6,$D313)))*1</f>
        <v>1</v>
      </c>
      <c r="M313" s="16">
        <f>NOT(ISERR(SEARCH(M$6,$D313)))*1</f>
        <v>0</v>
      </c>
      <c r="N313" s="16">
        <f t="shared" si="12"/>
        <v>1</v>
      </c>
      <c r="O313" s="16">
        <f t="shared" si="12"/>
        <v>0</v>
      </c>
      <c r="P313" s="16">
        <f t="shared" si="13"/>
        <v>0</v>
      </c>
      <c r="Q313" s="16">
        <f t="shared" si="13"/>
        <v>0</v>
      </c>
      <c r="R313" s="16">
        <f t="shared" si="14"/>
        <v>1</v>
      </c>
    </row>
    <row r="314" spans="3:18" x14ac:dyDescent="0.25">
      <c r="C314" s="12" t="s">
        <v>755</v>
      </c>
      <c r="D314" s="12" t="s">
        <v>756</v>
      </c>
      <c r="E314" s="13">
        <v>429</v>
      </c>
      <c r="F314" s="13">
        <v>462</v>
      </c>
      <c r="G314" s="18" t="str">
        <f>IF(J314,"kbd",IF(K314,"kbcd",IF(L314,"kb","pct")))</f>
        <v>kb</v>
      </c>
      <c r="H314" s="19">
        <f>NOT(ISNA(MATCH(C314,python_mapping!$D:$D,0)))*1</f>
        <v>0</v>
      </c>
      <c r="I314" s="14" t="e">
        <f>_xlfn.XLOOKUP(xlsx!C314,python_mapping!D:D,python_mapping!E:E)</f>
        <v>#N/A</v>
      </c>
      <c r="J314" s="16">
        <f>NOT(ISERR(SEARCH(J$6,$D314)))*1</f>
        <v>0</v>
      </c>
      <c r="K314" s="16">
        <f>NOT(ISERR(SEARCH(K$6,$D314)))*1</f>
        <v>0</v>
      </c>
      <c r="L314" s="16">
        <f>NOT(ISERR(SEARCH(L$6,$D314)))*1</f>
        <v>1</v>
      </c>
      <c r="M314" s="16">
        <f>NOT(ISERR(SEARCH(M$6,$D314)))*1</f>
        <v>0</v>
      </c>
      <c r="N314" s="16">
        <f t="shared" si="12"/>
        <v>1</v>
      </c>
      <c r="O314" s="16">
        <f t="shared" si="12"/>
        <v>0</v>
      </c>
      <c r="P314" s="16">
        <f t="shared" si="13"/>
        <v>0</v>
      </c>
      <c r="Q314" s="16">
        <f t="shared" si="13"/>
        <v>0</v>
      </c>
      <c r="R314" s="16">
        <f t="shared" si="14"/>
        <v>1</v>
      </c>
    </row>
    <row r="315" spans="3:18" x14ac:dyDescent="0.25">
      <c r="C315" s="12" t="s">
        <v>757</v>
      </c>
      <c r="D315" s="12" t="s">
        <v>758</v>
      </c>
      <c r="E315" s="13">
        <v>334</v>
      </c>
      <c r="F315" s="13">
        <v>414</v>
      </c>
      <c r="G315" s="18" t="str">
        <f>IF(J315,"kbd",IF(K315,"kbcd",IF(L315,"kb","pct")))</f>
        <v>kb</v>
      </c>
      <c r="H315" s="19">
        <f>NOT(ISNA(MATCH(C315,python_mapping!$D:$D,0)))*1</f>
        <v>0</v>
      </c>
      <c r="I315" s="14" t="e">
        <f>_xlfn.XLOOKUP(xlsx!C315,python_mapping!D:D,python_mapping!E:E)</f>
        <v>#N/A</v>
      </c>
      <c r="J315" s="16">
        <f>NOT(ISERR(SEARCH(J$6,$D315)))*1</f>
        <v>0</v>
      </c>
      <c r="K315" s="16">
        <f>NOT(ISERR(SEARCH(K$6,$D315)))*1</f>
        <v>0</v>
      </c>
      <c r="L315" s="16">
        <f>NOT(ISERR(SEARCH(L$6,$D315)))*1</f>
        <v>1</v>
      </c>
      <c r="M315" s="16">
        <f>NOT(ISERR(SEARCH(M$6,$D315)))*1</f>
        <v>0</v>
      </c>
      <c r="N315" s="16">
        <f t="shared" si="12"/>
        <v>1</v>
      </c>
      <c r="O315" s="16">
        <f t="shared" si="12"/>
        <v>0</v>
      </c>
      <c r="P315" s="16">
        <f t="shared" si="13"/>
        <v>0</v>
      </c>
      <c r="Q315" s="16">
        <f t="shared" si="13"/>
        <v>0</v>
      </c>
      <c r="R315" s="16">
        <f t="shared" si="14"/>
        <v>0</v>
      </c>
    </row>
    <row r="316" spans="3:18" x14ac:dyDescent="0.25">
      <c r="C316" s="12" t="s">
        <v>759</v>
      </c>
      <c r="D316" s="12" t="s">
        <v>760</v>
      </c>
      <c r="E316" s="13">
        <v>1267</v>
      </c>
      <c r="F316" s="13">
        <v>1750</v>
      </c>
      <c r="G316" s="18" t="str">
        <f>IF(J316,"kbd",IF(K316,"kbcd",IF(L316,"kb","pct")))</f>
        <v>kb</v>
      </c>
      <c r="H316" s="19">
        <f>NOT(ISNA(MATCH(C316,python_mapping!$D:$D,0)))*1</f>
        <v>0</v>
      </c>
      <c r="I316" s="14" t="e">
        <f>_xlfn.XLOOKUP(xlsx!C316,python_mapping!D:D,python_mapping!E:E)</f>
        <v>#N/A</v>
      </c>
      <c r="J316" s="16">
        <f>NOT(ISERR(SEARCH(J$6,$D316)))*1</f>
        <v>0</v>
      </c>
      <c r="K316" s="16">
        <f>NOT(ISERR(SEARCH(K$6,$D316)))*1</f>
        <v>0</v>
      </c>
      <c r="L316" s="16">
        <f>NOT(ISERR(SEARCH(L$6,$D316)))*1</f>
        <v>1</v>
      </c>
      <c r="M316" s="16">
        <f>NOT(ISERR(SEARCH(M$6,$D316)))*1</f>
        <v>0</v>
      </c>
      <c r="N316" s="16">
        <f t="shared" si="12"/>
        <v>1</v>
      </c>
      <c r="O316" s="16">
        <f t="shared" si="12"/>
        <v>0</v>
      </c>
      <c r="P316" s="16">
        <f t="shared" si="13"/>
        <v>0</v>
      </c>
      <c r="Q316" s="16">
        <f t="shared" si="13"/>
        <v>0</v>
      </c>
      <c r="R316" s="16">
        <f t="shared" si="14"/>
        <v>0</v>
      </c>
    </row>
    <row r="317" spans="3:18" x14ac:dyDescent="0.25">
      <c r="C317" s="12" t="s">
        <v>761</v>
      </c>
      <c r="D317" s="12" t="s">
        <v>762</v>
      </c>
      <c r="E317" s="13">
        <v>117</v>
      </c>
      <c r="F317" s="13">
        <v>129</v>
      </c>
      <c r="G317" s="18" t="str">
        <f>IF(J317,"kbd",IF(K317,"kbcd",IF(L317,"kb","pct")))</f>
        <v>kb</v>
      </c>
      <c r="H317" s="19">
        <f>NOT(ISNA(MATCH(C317,python_mapping!$D:$D,0)))*1</f>
        <v>0</v>
      </c>
      <c r="I317" s="14" t="e">
        <f>_xlfn.XLOOKUP(xlsx!C317,python_mapping!D:D,python_mapping!E:E)</f>
        <v>#N/A</v>
      </c>
      <c r="J317" s="16">
        <f>NOT(ISERR(SEARCH(J$6,$D317)))*1</f>
        <v>0</v>
      </c>
      <c r="K317" s="16">
        <f>NOT(ISERR(SEARCH(K$6,$D317)))*1</f>
        <v>0</v>
      </c>
      <c r="L317" s="16">
        <f>NOT(ISERR(SEARCH(L$6,$D317)))*1</f>
        <v>1</v>
      </c>
      <c r="M317" s="16">
        <f>NOT(ISERR(SEARCH(M$6,$D317)))*1</f>
        <v>0</v>
      </c>
      <c r="N317" s="16">
        <f t="shared" si="12"/>
        <v>1</v>
      </c>
      <c r="O317" s="16">
        <f t="shared" si="12"/>
        <v>0</v>
      </c>
      <c r="P317" s="16">
        <f t="shared" si="13"/>
        <v>0</v>
      </c>
      <c r="Q317" s="16">
        <f t="shared" si="13"/>
        <v>0</v>
      </c>
      <c r="R317" s="16">
        <f t="shared" si="14"/>
        <v>0</v>
      </c>
    </row>
    <row r="318" spans="3:18" x14ac:dyDescent="0.25">
      <c r="C318" s="12" t="s">
        <v>763</v>
      </c>
      <c r="D318" s="12" t="s">
        <v>764</v>
      </c>
      <c r="E318" s="13">
        <v>229</v>
      </c>
      <c r="F318" s="13">
        <v>307</v>
      </c>
      <c r="G318" s="18" t="str">
        <f>IF(J318,"kbd",IF(K318,"kbcd",IF(L318,"kb","pct")))</f>
        <v>kb</v>
      </c>
      <c r="H318" s="19">
        <f>NOT(ISNA(MATCH(C318,python_mapping!$D:$D,0)))*1</f>
        <v>0</v>
      </c>
      <c r="I318" s="14" t="e">
        <f>_xlfn.XLOOKUP(xlsx!C318,python_mapping!D:D,python_mapping!E:E)</f>
        <v>#N/A</v>
      </c>
      <c r="J318" s="16">
        <f>NOT(ISERR(SEARCH(J$6,$D318)))*1</f>
        <v>0</v>
      </c>
      <c r="K318" s="16">
        <f>NOT(ISERR(SEARCH(K$6,$D318)))*1</f>
        <v>0</v>
      </c>
      <c r="L318" s="16">
        <f>NOT(ISERR(SEARCH(L$6,$D318)))*1</f>
        <v>1</v>
      </c>
      <c r="M318" s="16">
        <f>NOT(ISERR(SEARCH(M$6,$D318)))*1</f>
        <v>0</v>
      </c>
      <c r="N318" s="16">
        <f t="shared" si="12"/>
        <v>1</v>
      </c>
      <c r="O318" s="16">
        <f t="shared" si="12"/>
        <v>0</v>
      </c>
      <c r="P318" s="16">
        <f t="shared" si="13"/>
        <v>0</v>
      </c>
      <c r="Q318" s="16">
        <f t="shared" si="13"/>
        <v>0</v>
      </c>
      <c r="R318" s="16">
        <f t="shared" si="14"/>
        <v>0</v>
      </c>
    </row>
    <row r="319" spans="3:18" x14ac:dyDescent="0.25">
      <c r="C319" s="12" t="s">
        <v>765</v>
      </c>
      <c r="D319" s="12" t="s">
        <v>766</v>
      </c>
      <c r="E319" s="13">
        <v>7716</v>
      </c>
      <c r="F319" s="13">
        <v>7144</v>
      </c>
      <c r="G319" s="18" t="str">
        <f>IF(J319,"kbd",IF(K319,"kbcd",IF(L319,"kb","pct")))</f>
        <v>kb</v>
      </c>
      <c r="H319" s="19">
        <f>NOT(ISNA(MATCH(C319,python_mapping!$D:$D,0)))*1</f>
        <v>0</v>
      </c>
      <c r="I319" s="14" t="e">
        <f>_xlfn.XLOOKUP(xlsx!C319,python_mapping!D:D,python_mapping!E:E)</f>
        <v>#N/A</v>
      </c>
      <c r="J319" s="16">
        <f>NOT(ISERR(SEARCH(J$6,$D319)))*1</f>
        <v>0</v>
      </c>
      <c r="K319" s="16">
        <f>NOT(ISERR(SEARCH(K$6,$D319)))*1</f>
        <v>0</v>
      </c>
      <c r="L319" s="16">
        <f>NOT(ISERR(SEARCH(L$6,$D319)))*1</f>
        <v>1</v>
      </c>
      <c r="M319" s="16">
        <f>NOT(ISERR(SEARCH(M$6,$D319)))*1</f>
        <v>0</v>
      </c>
      <c r="N319" s="16">
        <f t="shared" si="12"/>
        <v>1</v>
      </c>
      <c r="O319" s="16">
        <f t="shared" si="12"/>
        <v>0</v>
      </c>
      <c r="P319" s="16">
        <f t="shared" si="13"/>
        <v>0</v>
      </c>
      <c r="Q319" s="16">
        <f t="shared" si="13"/>
        <v>0</v>
      </c>
      <c r="R319" s="16">
        <f t="shared" si="14"/>
        <v>0</v>
      </c>
    </row>
    <row r="320" spans="3:18" x14ac:dyDescent="0.25">
      <c r="C320" s="12" t="s">
        <v>767</v>
      </c>
      <c r="D320" s="12" t="s">
        <v>768</v>
      </c>
      <c r="E320" s="13">
        <v>1101</v>
      </c>
      <c r="F320" s="13">
        <v>1266</v>
      </c>
      <c r="G320" s="18" t="str">
        <f>IF(J320,"kbd",IF(K320,"kbcd",IF(L320,"kb","pct")))</f>
        <v>kb</v>
      </c>
      <c r="H320" s="19">
        <f>NOT(ISNA(MATCH(C320,python_mapping!$D:$D,0)))*1</f>
        <v>0</v>
      </c>
      <c r="I320" s="14" t="e">
        <f>_xlfn.XLOOKUP(xlsx!C320,python_mapping!D:D,python_mapping!E:E)</f>
        <v>#N/A</v>
      </c>
      <c r="J320" s="16">
        <f>NOT(ISERR(SEARCH(J$6,$D320)))*1</f>
        <v>0</v>
      </c>
      <c r="K320" s="16">
        <f>NOT(ISERR(SEARCH(K$6,$D320)))*1</f>
        <v>0</v>
      </c>
      <c r="L320" s="16">
        <f>NOT(ISERR(SEARCH(L$6,$D320)))*1</f>
        <v>1</v>
      </c>
      <c r="M320" s="16">
        <f>NOT(ISERR(SEARCH(M$6,$D320)))*1</f>
        <v>0</v>
      </c>
      <c r="N320" s="16">
        <f t="shared" si="12"/>
        <v>1</v>
      </c>
      <c r="O320" s="16">
        <f t="shared" si="12"/>
        <v>0</v>
      </c>
      <c r="P320" s="16">
        <f t="shared" si="13"/>
        <v>0</v>
      </c>
      <c r="Q320" s="16">
        <f t="shared" si="13"/>
        <v>0</v>
      </c>
      <c r="R320" s="16">
        <f t="shared" si="14"/>
        <v>0</v>
      </c>
    </row>
    <row r="321" spans="3:18" x14ac:dyDescent="0.25">
      <c r="C321" s="12" t="s">
        <v>769</v>
      </c>
      <c r="D321" s="12" t="s">
        <v>770</v>
      </c>
      <c r="E321" s="13">
        <v>0</v>
      </c>
      <c r="F321" s="13">
        <v>0</v>
      </c>
      <c r="G321" s="18" t="str">
        <f>IF(J321,"kbd",IF(K321,"kbcd",IF(L321,"kb","pct")))</f>
        <v>kb</v>
      </c>
      <c r="H321" s="19">
        <f>NOT(ISNA(MATCH(C321,python_mapping!$D:$D,0)))*1</f>
        <v>0</v>
      </c>
      <c r="I321" s="14" t="e">
        <f>_xlfn.XLOOKUP(xlsx!C321,python_mapping!D:D,python_mapping!E:E)</f>
        <v>#N/A</v>
      </c>
      <c r="J321" s="16">
        <f>NOT(ISERR(SEARCH(J$6,$D321)))*1</f>
        <v>0</v>
      </c>
      <c r="K321" s="16">
        <f>NOT(ISERR(SEARCH(K$6,$D321)))*1</f>
        <v>0</v>
      </c>
      <c r="L321" s="16">
        <f>NOT(ISERR(SEARCH(L$6,$D321)))*1</f>
        <v>1</v>
      </c>
      <c r="M321" s="16">
        <f>NOT(ISERR(SEARCH(M$6,$D321)))*1</f>
        <v>0</v>
      </c>
      <c r="N321" s="16">
        <f t="shared" si="12"/>
        <v>1</v>
      </c>
      <c r="O321" s="16">
        <f t="shared" si="12"/>
        <v>0</v>
      </c>
      <c r="P321" s="16">
        <f t="shared" si="13"/>
        <v>0</v>
      </c>
      <c r="Q321" s="16">
        <f t="shared" si="13"/>
        <v>0</v>
      </c>
      <c r="R321" s="16">
        <f t="shared" si="14"/>
        <v>1</v>
      </c>
    </row>
    <row r="322" spans="3:18" x14ac:dyDescent="0.25">
      <c r="C322" s="12" t="s">
        <v>771</v>
      </c>
      <c r="D322" s="12" t="s">
        <v>772</v>
      </c>
      <c r="E322" s="13">
        <v>690</v>
      </c>
      <c r="F322" s="13">
        <v>839</v>
      </c>
      <c r="G322" s="18" t="str">
        <f>IF(J322,"kbd",IF(K322,"kbcd",IF(L322,"kb","pct")))</f>
        <v>kb</v>
      </c>
      <c r="H322" s="19">
        <f>NOT(ISNA(MATCH(C322,python_mapping!$D:$D,0)))*1</f>
        <v>0</v>
      </c>
      <c r="I322" s="14" t="e">
        <f>_xlfn.XLOOKUP(xlsx!C322,python_mapping!D:D,python_mapping!E:E)</f>
        <v>#N/A</v>
      </c>
      <c r="J322" s="16">
        <f>NOT(ISERR(SEARCH(J$6,$D322)))*1</f>
        <v>0</v>
      </c>
      <c r="K322" s="16">
        <f>NOT(ISERR(SEARCH(K$6,$D322)))*1</f>
        <v>0</v>
      </c>
      <c r="L322" s="16">
        <f>NOT(ISERR(SEARCH(L$6,$D322)))*1</f>
        <v>1</v>
      </c>
      <c r="M322" s="16">
        <f>NOT(ISERR(SEARCH(M$6,$D322)))*1</f>
        <v>0</v>
      </c>
      <c r="N322" s="16">
        <f t="shared" si="12"/>
        <v>1</v>
      </c>
      <c r="O322" s="16">
        <f t="shared" si="12"/>
        <v>0</v>
      </c>
      <c r="P322" s="16">
        <f t="shared" si="13"/>
        <v>0</v>
      </c>
      <c r="Q322" s="16">
        <f t="shared" si="13"/>
        <v>0</v>
      </c>
      <c r="R322" s="16">
        <f t="shared" si="14"/>
        <v>1</v>
      </c>
    </row>
    <row r="323" spans="3:18" x14ac:dyDescent="0.25">
      <c r="C323" s="12" t="s">
        <v>773</v>
      </c>
      <c r="D323" s="12" t="s">
        <v>774</v>
      </c>
      <c r="E323" s="13">
        <v>411</v>
      </c>
      <c r="F323" s="13">
        <v>427</v>
      </c>
      <c r="G323" s="18" t="str">
        <f>IF(J323,"kbd",IF(K323,"kbcd",IF(L323,"kb","pct")))</f>
        <v>kb</v>
      </c>
      <c r="H323" s="19">
        <f>NOT(ISNA(MATCH(C323,python_mapping!$D:$D,0)))*1</f>
        <v>0</v>
      </c>
      <c r="I323" s="14" t="e">
        <f>_xlfn.XLOOKUP(xlsx!C323,python_mapping!D:D,python_mapping!E:E)</f>
        <v>#N/A</v>
      </c>
      <c r="J323" s="16">
        <f>NOT(ISERR(SEARCH(J$6,$D323)))*1</f>
        <v>0</v>
      </c>
      <c r="K323" s="16">
        <f>NOT(ISERR(SEARCH(K$6,$D323)))*1</f>
        <v>0</v>
      </c>
      <c r="L323" s="16">
        <f>NOT(ISERR(SEARCH(L$6,$D323)))*1</f>
        <v>1</v>
      </c>
      <c r="M323" s="16">
        <f>NOT(ISERR(SEARCH(M$6,$D323)))*1</f>
        <v>0</v>
      </c>
      <c r="N323" s="16">
        <f t="shared" si="12"/>
        <v>1</v>
      </c>
      <c r="O323" s="16">
        <f t="shared" si="12"/>
        <v>0</v>
      </c>
      <c r="P323" s="16">
        <f t="shared" si="13"/>
        <v>0</v>
      </c>
      <c r="Q323" s="16">
        <f t="shared" si="13"/>
        <v>0</v>
      </c>
      <c r="R323" s="16">
        <f t="shared" si="14"/>
        <v>1</v>
      </c>
    </row>
    <row r="324" spans="3:18" x14ac:dyDescent="0.25">
      <c r="C324" s="12" t="s">
        <v>775</v>
      </c>
      <c r="D324" s="12" t="s">
        <v>776</v>
      </c>
      <c r="E324" s="13">
        <v>428</v>
      </c>
      <c r="F324" s="13">
        <v>397</v>
      </c>
      <c r="G324" s="18" t="str">
        <f>IF(J324,"kbd",IF(K324,"kbcd",IF(L324,"kb","pct")))</f>
        <v>kb</v>
      </c>
      <c r="H324" s="19">
        <f>NOT(ISNA(MATCH(C324,python_mapping!$D:$D,0)))*1</f>
        <v>0</v>
      </c>
      <c r="I324" s="14" t="e">
        <f>_xlfn.XLOOKUP(xlsx!C324,python_mapping!D:D,python_mapping!E:E)</f>
        <v>#N/A</v>
      </c>
      <c r="J324" s="16">
        <f>NOT(ISERR(SEARCH(J$6,$D324)))*1</f>
        <v>0</v>
      </c>
      <c r="K324" s="16">
        <f>NOT(ISERR(SEARCH(K$6,$D324)))*1</f>
        <v>0</v>
      </c>
      <c r="L324" s="16">
        <f>NOT(ISERR(SEARCH(L$6,$D324)))*1</f>
        <v>1</v>
      </c>
      <c r="M324" s="16">
        <f>NOT(ISERR(SEARCH(M$6,$D324)))*1</f>
        <v>0</v>
      </c>
      <c r="N324" s="16">
        <f t="shared" si="12"/>
        <v>1</v>
      </c>
      <c r="O324" s="16">
        <f t="shared" si="12"/>
        <v>0</v>
      </c>
      <c r="P324" s="16">
        <f t="shared" si="13"/>
        <v>0</v>
      </c>
      <c r="Q324" s="16">
        <f t="shared" si="13"/>
        <v>0</v>
      </c>
      <c r="R324" s="16">
        <f t="shared" si="14"/>
        <v>0</v>
      </c>
    </row>
    <row r="325" spans="3:18" x14ac:dyDescent="0.25">
      <c r="C325" s="12" t="s">
        <v>777</v>
      </c>
      <c r="D325" s="12" t="s">
        <v>778</v>
      </c>
      <c r="E325" s="13">
        <v>5537</v>
      </c>
      <c r="F325" s="13">
        <v>4917</v>
      </c>
      <c r="G325" s="18" t="str">
        <f>IF(J325,"kbd",IF(K325,"kbcd",IF(L325,"kb","pct")))</f>
        <v>kb</v>
      </c>
      <c r="H325" s="19">
        <f>NOT(ISNA(MATCH(C325,python_mapping!$D:$D,0)))*1</f>
        <v>0</v>
      </c>
      <c r="I325" s="14" t="e">
        <f>_xlfn.XLOOKUP(xlsx!C325,python_mapping!D:D,python_mapping!E:E)</f>
        <v>#N/A</v>
      </c>
      <c r="J325" s="16">
        <f>NOT(ISERR(SEARCH(J$6,$D325)))*1</f>
        <v>0</v>
      </c>
      <c r="K325" s="16">
        <f>NOT(ISERR(SEARCH(K$6,$D325)))*1</f>
        <v>0</v>
      </c>
      <c r="L325" s="16">
        <f>NOT(ISERR(SEARCH(L$6,$D325)))*1</f>
        <v>1</v>
      </c>
      <c r="M325" s="16">
        <f>NOT(ISERR(SEARCH(M$6,$D325)))*1</f>
        <v>0</v>
      </c>
      <c r="N325" s="16">
        <f t="shared" si="12"/>
        <v>1</v>
      </c>
      <c r="O325" s="16">
        <f t="shared" si="12"/>
        <v>0</v>
      </c>
      <c r="P325" s="16">
        <f t="shared" si="13"/>
        <v>0</v>
      </c>
      <c r="Q325" s="16">
        <f t="shared" si="13"/>
        <v>0</v>
      </c>
      <c r="R325" s="16">
        <f t="shared" si="14"/>
        <v>0</v>
      </c>
    </row>
    <row r="326" spans="3:18" x14ac:dyDescent="0.25">
      <c r="C326" s="12" t="s">
        <v>779</v>
      </c>
      <c r="D326" s="12" t="s">
        <v>780</v>
      </c>
      <c r="E326" s="13">
        <v>87</v>
      </c>
      <c r="F326" s="13">
        <v>51</v>
      </c>
      <c r="G326" s="18" t="str">
        <f>IF(J326,"kbd",IF(K326,"kbcd",IF(L326,"kb","pct")))</f>
        <v>kb</v>
      </c>
      <c r="H326" s="19">
        <f>NOT(ISNA(MATCH(C326,python_mapping!$D:$D,0)))*1</f>
        <v>0</v>
      </c>
      <c r="I326" s="14" t="e">
        <f>_xlfn.XLOOKUP(xlsx!C326,python_mapping!D:D,python_mapping!E:E)</f>
        <v>#N/A</v>
      </c>
      <c r="J326" s="16">
        <f>NOT(ISERR(SEARCH(J$6,$D326)))*1</f>
        <v>0</v>
      </c>
      <c r="K326" s="16">
        <f>NOT(ISERR(SEARCH(K$6,$D326)))*1</f>
        <v>0</v>
      </c>
      <c r="L326" s="16">
        <f>NOT(ISERR(SEARCH(L$6,$D326)))*1</f>
        <v>1</v>
      </c>
      <c r="M326" s="16">
        <f>NOT(ISERR(SEARCH(M$6,$D326)))*1</f>
        <v>0</v>
      </c>
      <c r="N326" s="16">
        <f t="shared" si="12"/>
        <v>1</v>
      </c>
      <c r="O326" s="16">
        <f t="shared" si="12"/>
        <v>0</v>
      </c>
      <c r="P326" s="16">
        <f t="shared" si="13"/>
        <v>0</v>
      </c>
      <c r="Q326" s="16">
        <f t="shared" si="13"/>
        <v>0</v>
      </c>
      <c r="R326" s="16">
        <f t="shared" si="14"/>
        <v>0</v>
      </c>
    </row>
    <row r="327" spans="3:18" x14ac:dyDescent="0.25">
      <c r="C327" s="12" t="s">
        <v>781</v>
      </c>
      <c r="D327" s="12" t="s">
        <v>782</v>
      </c>
      <c r="E327" s="13">
        <v>563</v>
      </c>
      <c r="F327" s="13">
        <v>514</v>
      </c>
      <c r="G327" s="18" t="str">
        <f>IF(J327,"kbd",IF(K327,"kbcd",IF(L327,"kb","pct")))</f>
        <v>kb</v>
      </c>
      <c r="H327" s="19">
        <f>NOT(ISNA(MATCH(C327,python_mapping!$D:$D,0)))*1</f>
        <v>0</v>
      </c>
      <c r="I327" s="14" t="e">
        <f>_xlfn.XLOOKUP(xlsx!C327,python_mapping!D:D,python_mapping!E:E)</f>
        <v>#N/A</v>
      </c>
      <c r="J327" s="16">
        <f>NOT(ISERR(SEARCH(J$6,$D327)))*1</f>
        <v>0</v>
      </c>
      <c r="K327" s="16">
        <f>NOT(ISERR(SEARCH(K$6,$D327)))*1</f>
        <v>0</v>
      </c>
      <c r="L327" s="16">
        <f>NOT(ISERR(SEARCH(L$6,$D327)))*1</f>
        <v>1</v>
      </c>
      <c r="M327" s="16">
        <f>NOT(ISERR(SEARCH(M$6,$D327)))*1</f>
        <v>0</v>
      </c>
      <c r="N327" s="16">
        <f t="shared" si="12"/>
        <v>1</v>
      </c>
      <c r="O327" s="16">
        <f t="shared" si="12"/>
        <v>0</v>
      </c>
      <c r="P327" s="16">
        <f t="shared" si="13"/>
        <v>0</v>
      </c>
      <c r="Q327" s="16">
        <f t="shared" si="13"/>
        <v>0</v>
      </c>
      <c r="R327" s="16">
        <f t="shared" si="14"/>
        <v>0</v>
      </c>
    </row>
    <row r="328" spans="3:18" hidden="1" x14ac:dyDescent="0.25">
      <c r="C328" s="12" t="s">
        <v>163</v>
      </c>
      <c r="D328" s="12" t="s">
        <v>783</v>
      </c>
      <c r="E328" s="13">
        <v>28463</v>
      </c>
      <c r="F328" s="13">
        <v>28193</v>
      </c>
      <c r="G328" s="18" t="str">
        <f>IF(J328,"kbd",IF(K328,"kbcd",IF(L328,"kb","pct")))</f>
        <v>kb</v>
      </c>
      <c r="H328" s="19">
        <f>NOT(ISNA(MATCH(C328,python_mapping!$D:$D,0)))*1</f>
        <v>1</v>
      </c>
      <c r="I328" s="14" t="str">
        <f>_xlfn.XLOOKUP(xlsx!C328,python_mapping!D:D,python_mapping!E:E)</f>
        <v>US Fuel Oil Stocks (kb)</v>
      </c>
      <c r="J328" s="16">
        <f>NOT(ISERR(SEARCH(J$6,$D328)))*1</f>
        <v>0</v>
      </c>
      <c r="K328" s="16">
        <f>NOT(ISERR(SEARCH(K$6,$D328)))*1</f>
        <v>0</v>
      </c>
      <c r="L328" s="16">
        <f>NOT(ISERR(SEARCH(L$6,$D328)))*1</f>
        <v>1</v>
      </c>
      <c r="M328" s="16">
        <f>NOT(ISERR(SEARCH(M$6,$D328)))*1</f>
        <v>0</v>
      </c>
      <c r="N328" s="16">
        <f t="shared" ref="N328:O391" si="15">NOT(ISERR(SEARCH(N$6,$D328)))*1</f>
        <v>1</v>
      </c>
      <c r="O328" s="16">
        <f t="shared" si="15"/>
        <v>0</v>
      </c>
      <c r="P328" s="16">
        <f t="shared" ref="P328:Q391" si="16">IF(O328=1,0,NOT(ISERR(SEARCH(P$6,$D328)))*1)</f>
        <v>0</v>
      </c>
      <c r="Q328" s="16">
        <f t="shared" si="16"/>
        <v>0</v>
      </c>
      <c r="R328" s="16">
        <f t="shared" ref="R328:R391" si="17">OR(NOT(ISERR(SEARCH("PADD 1A",$D328))),NOT(ISERR(SEARCH("PADD 1B",$D328))),NOT(ISERR(SEARCH("PADD 1C",$D328))))*1</f>
        <v>0</v>
      </c>
    </row>
    <row r="329" spans="3:18" hidden="1" x14ac:dyDescent="0.25">
      <c r="C329" s="12" t="s">
        <v>164</v>
      </c>
      <c r="D329" s="12" t="s">
        <v>784</v>
      </c>
      <c r="E329" s="13">
        <v>5894</v>
      </c>
      <c r="F329" s="13">
        <v>5715</v>
      </c>
      <c r="G329" s="18" t="str">
        <f>IF(J329,"kbd",IF(K329,"kbcd",IF(L329,"kb","pct")))</f>
        <v>kb</v>
      </c>
      <c r="H329" s="19">
        <f>NOT(ISNA(MATCH(C329,python_mapping!$D:$D,0)))*1</f>
        <v>1</v>
      </c>
      <c r="I329" s="14" t="str">
        <f>_xlfn.XLOOKUP(xlsx!C329,python_mapping!D:D,python_mapping!E:E)</f>
        <v>P1 Fuel Oil Stocks (kb)</v>
      </c>
      <c r="J329" s="16">
        <f>NOT(ISERR(SEARCH(J$6,$D329)))*1</f>
        <v>0</v>
      </c>
      <c r="K329" s="16">
        <f>NOT(ISERR(SEARCH(K$6,$D329)))*1</f>
        <v>0</v>
      </c>
      <c r="L329" s="16">
        <f>NOT(ISERR(SEARCH(L$6,$D329)))*1</f>
        <v>1</v>
      </c>
      <c r="M329" s="16">
        <f>NOT(ISERR(SEARCH(M$6,$D329)))*1</f>
        <v>0</v>
      </c>
      <c r="N329" s="16">
        <f t="shared" si="15"/>
        <v>1</v>
      </c>
      <c r="O329" s="16">
        <f t="shared" si="15"/>
        <v>0</v>
      </c>
      <c r="P329" s="16">
        <f t="shared" si="16"/>
        <v>0</v>
      </c>
      <c r="Q329" s="16">
        <f t="shared" si="16"/>
        <v>0</v>
      </c>
      <c r="R329" s="16">
        <f t="shared" si="17"/>
        <v>0</v>
      </c>
    </row>
    <row r="330" spans="3:18" x14ac:dyDescent="0.25">
      <c r="C330" s="12" t="s">
        <v>785</v>
      </c>
      <c r="D330" s="12" t="s">
        <v>786</v>
      </c>
      <c r="E330" s="13">
        <v>114</v>
      </c>
      <c r="F330" s="13">
        <v>100</v>
      </c>
      <c r="G330" s="18" t="str">
        <f>IF(J330,"kbd",IF(K330,"kbcd",IF(L330,"kb","pct")))</f>
        <v>kb</v>
      </c>
      <c r="H330" s="19">
        <f>NOT(ISNA(MATCH(C330,python_mapping!$D:$D,0)))*1</f>
        <v>0</v>
      </c>
      <c r="I330" s="14" t="e">
        <f>_xlfn.XLOOKUP(xlsx!C330,python_mapping!D:D,python_mapping!E:E)</f>
        <v>#N/A</v>
      </c>
      <c r="J330" s="16">
        <f>NOT(ISERR(SEARCH(J$6,$D330)))*1</f>
        <v>0</v>
      </c>
      <c r="K330" s="16">
        <f>NOT(ISERR(SEARCH(K$6,$D330)))*1</f>
        <v>0</v>
      </c>
      <c r="L330" s="16">
        <f>NOT(ISERR(SEARCH(L$6,$D330)))*1</f>
        <v>1</v>
      </c>
      <c r="M330" s="16">
        <f>NOT(ISERR(SEARCH(M$6,$D330)))*1</f>
        <v>0</v>
      </c>
      <c r="N330" s="16">
        <f t="shared" si="15"/>
        <v>1</v>
      </c>
      <c r="O330" s="16">
        <f t="shared" si="15"/>
        <v>0</v>
      </c>
      <c r="P330" s="16">
        <f t="shared" si="16"/>
        <v>0</v>
      </c>
      <c r="Q330" s="16">
        <f t="shared" si="16"/>
        <v>0</v>
      </c>
      <c r="R330" s="16">
        <f t="shared" si="17"/>
        <v>1</v>
      </c>
    </row>
    <row r="331" spans="3:18" x14ac:dyDescent="0.25">
      <c r="C331" s="12" t="s">
        <v>787</v>
      </c>
      <c r="D331" s="12" t="s">
        <v>788</v>
      </c>
      <c r="E331" s="13">
        <v>4302</v>
      </c>
      <c r="F331" s="13">
        <v>4279</v>
      </c>
      <c r="G331" s="18" t="str">
        <f>IF(J331,"kbd",IF(K331,"kbcd",IF(L331,"kb","pct")))</f>
        <v>kb</v>
      </c>
      <c r="H331" s="19">
        <f>NOT(ISNA(MATCH(C331,python_mapping!$D:$D,0)))*1</f>
        <v>0</v>
      </c>
      <c r="I331" s="14" t="e">
        <f>_xlfn.XLOOKUP(xlsx!C331,python_mapping!D:D,python_mapping!E:E)</f>
        <v>#N/A</v>
      </c>
      <c r="J331" s="16">
        <f>NOT(ISERR(SEARCH(J$6,$D331)))*1</f>
        <v>0</v>
      </c>
      <c r="K331" s="16">
        <f>NOT(ISERR(SEARCH(K$6,$D331)))*1</f>
        <v>0</v>
      </c>
      <c r="L331" s="16">
        <f>NOT(ISERR(SEARCH(L$6,$D331)))*1</f>
        <v>1</v>
      </c>
      <c r="M331" s="16">
        <f>NOT(ISERR(SEARCH(M$6,$D331)))*1</f>
        <v>0</v>
      </c>
      <c r="N331" s="16">
        <f t="shared" si="15"/>
        <v>1</v>
      </c>
      <c r="O331" s="16">
        <f t="shared" si="15"/>
        <v>0</v>
      </c>
      <c r="P331" s="16">
        <f t="shared" si="16"/>
        <v>0</v>
      </c>
      <c r="Q331" s="16">
        <f t="shared" si="16"/>
        <v>0</v>
      </c>
      <c r="R331" s="16">
        <f t="shared" si="17"/>
        <v>1</v>
      </c>
    </row>
    <row r="332" spans="3:18" x14ac:dyDescent="0.25">
      <c r="C332" s="12" t="s">
        <v>789</v>
      </c>
      <c r="D332" s="12" t="s">
        <v>790</v>
      </c>
      <c r="E332" s="13">
        <v>1478</v>
      </c>
      <c r="F332" s="13">
        <v>1335</v>
      </c>
      <c r="G332" s="18" t="str">
        <f>IF(J332,"kbd",IF(K332,"kbcd",IF(L332,"kb","pct")))</f>
        <v>kb</v>
      </c>
      <c r="H332" s="19">
        <f>NOT(ISNA(MATCH(C332,python_mapping!$D:$D,0)))*1</f>
        <v>0</v>
      </c>
      <c r="I332" s="14" t="e">
        <f>_xlfn.XLOOKUP(xlsx!C332,python_mapping!D:D,python_mapping!E:E)</f>
        <v>#N/A</v>
      </c>
      <c r="J332" s="16">
        <f>NOT(ISERR(SEARCH(J$6,$D332)))*1</f>
        <v>0</v>
      </c>
      <c r="K332" s="16">
        <f>NOT(ISERR(SEARCH(K$6,$D332)))*1</f>
        <v>0</v>
      </c>
      <c r="L332" s="16">
        <f>NOT(ISERR(SEARCH(L$6,$D332)))*1</f>
        <v>1</v>
      </c>
      <c r="M332" s="16">
        <f>NOT(ISERR(SEARCH(M$6,$D332)))*1</f>
        <v>0</v>
      </c>
      <c r="N332" s="16">
        <f t="shared" si="15"/>
        <v>1</v>
      </c>
      <c r="O332" s="16">
        <f t="shared" si="15"/>
        <v>0</v>
      </c>
      <c r="P332" s="16">
        <f t="shared" si="16"/>
        <v>0</v>
      </c>
      <c r="Q332" s="16">
        <f t="shared" si="16"/>
        <v>0</v>
      </c>
      <c r="R332" s="16">
        <f t="shared" si="17"/>
        <v>1</v>
      </c>
    </row>
    <row r="333" spans="3:18" hidden="1" x14ac:dyDescent="0.25">
      <c r="C333" s="12" t="s">
        <v>165</v>
      </c>
      <c r="D333" s="12" t="s">
        <v>791</v>
      </c>
      <c r="E333" s="13">
        <v>1100</v>
      </c>
      <c r="F333" s="13">
        <v>984</v>
      </c>
      <c r="G333" s="18" t="str">
        <f>IF(J333,"kbd",IF(K333,"kbcd",IF(L333,"kb","pct")))</f>
        <v>kb</v>
      </c>
      <c r="H333" s="19">
        <f>NOT(ISNA(MATCH(C333,python_mapping!$D:$D,0)))*1</f>
        <v>1</v>
      </c>
      <c r="I333" s="14" t="str">
        <f>_xlfn.XLOOKUP(xlsx!C333,python_mapping!D:D,python_mapping!E:E)</f>
        <v>P2 Fuel Oil Stocks (kb)</v>
      </c>
      <c r="J333" s="16">
        <f>NOT(ISERR(SEARCH(J$6,$D333)))*1</f>
        <v>0</v>
      </c>
      <c r="K333" s="16">
        <f>NOT(ISERR(SEARCH(K$6,$D333)))*1</f>
        <v>0</v>
      </c>
      <c r="L333" s="16">
        <f>NOT(ISERR(SEARCH(L$6,$D333)))*1</f>
        <v>1</v>
      </c>
      <c r="M333" s="16">
        <f>NOT(ISERR(SEARCH(M$6,$D333)))*1</f>
        <v>0</v>
      </c>
      <c r="N333" s="16">
        <f t="shared" si="15"/>
        <v>1</v>
      </c>
      <c r="O333" s="16">
        <f t="shared" si="15"/>
        <v>0</v>
      </c>
      <c r="P333" s="16">
        <f t="shared" si="16"/>
        <v>0</v>
      </c>
      <c r="Q333" s="16">
        <f t="shared" si="16"/>
        <v>0</v>
      </c>
      <c r="R333" s="16">
        <f t="shared" si="17"/>
        <v>0</v>
      </c>
    </row>
    <row r="334" spans="3:18" hidden="1" x14ac:dyDescent="0.25">
      <c r="C334" s="12" t="s">
        <v>166</v>
      </c>
      <c r="D334" s="12" t="s">
        <v>792</v>
      </c>
      <c r="E334" s="13">
        <v>17089</v>
      </c>
      <c r="F334" s="13">
        <v>16734</v>
      </c>
      <c r="G334" s="18" t="str">
        <f>IF(J334,"kbd",IF(K334,"kbcd",IF(L334,"kb","pct")))</f>
        <v>kb</v>
      </c>
      <c r="H334" s="19">
        <f>NOT(ISNA(MATCH(C334,python_mapping!$D:$D,0)))*1</f>
        <v>1</v>
      </c>
      <c r="I334" s="14" t="str">
        <f>_xlfn.XLOOKUP(xlsx!C334,python_mapping!D:D,python_mapping!E:E)</f>
        <v>P3 Fuel Oil Stocks (kb)</v>
      </c>
      <c r="J334" s="16">
        <f>NOT(ISERR(SEARCH(J$6,$D334)))*1</f>
        <v>0</v>
      </c>
      <c r="K334" s="16">
        <f>NOT(ISERR(SEARCH(K$6,$D334)))*1</f>
        <v>0</v>
      </c>
      <c r="L334" s="16">
        <f>NOT(ISERR(SEARCH(L$6,$D334)))*1</f>
        <v>1</v>
      </c>
      <c r="M334" s="16">
        <f>NOT(ISERR(SEARCH(M$6,$D334)))*1</f>
        <v>0</v>
      </c>
      <c r="N334" s="16">
        <f t="shared" si="15"/>
        <v>1</v>
      </c>
      <c r="O334" s="16">
        <f t="shared" si="15"/>
        <v>0</v>
      </c>
      <c r="P334" s="16">
        <f t="shared" si="16"/>
        <v>0</v>
      </c>
      <c r="Q334" s="16">
        <f t="shared" si="16"/>
        <v>0</v>
      </c>
      <c r="R334" s="16">
        <f t="shared" si="17"/>
        <v>0</v>
      </c>
    </row>
    <row r="335" spans="3:18" hidden="1" x14ac:dyDescent="0.25">
      <c r="C335" s="12" t="s">
        <v>167</v>
      </c>
      <c r="D335" s="12" t="s">
        <v>793</v>
      </c>
      <c r="E335" s="13">
        <v>208</v>
      </c>
      <c r="F335" s="13">
        <v>208</v>
      </c>
      <c r="G335" s="18" t="str">
        <f>IF(J335,"kbd",IF(K335,"kbcd",IF(L335,"kb","pct")))</f>
        <v>kb</v>
      </c>
      <c r="H335" s="19">
        <f>NOT(ISNA(MATCH(C335,python_mapping!$D:$D,0)))*1</f>
        <v>1</v>
      </c>
      <c r="I335" s="14" t="str">
        <f>_xlfn.XLOOKUP(xlsx!C335,python_mapping!D:D,python_mapping!E:E)</f>
        <v>P4 Fuel Oil Stocks (kb)</v>
      </c>
      <c r="J335" s="16">
        <f>NOT(ISERR(SEARCH(J$6,$D335)))*1</f>
        <v>0</v>
      </c>
      <c r="K335" s="16">
        <f>NOT(ISERR(SEARCH(K$6,$D335)))*1</f>
        <v>0</v>
      </c>
      <c r="L335" s="16">
        <f>NOT(ISERR(SEARCH(L$6,$D335)))*1</f>
        <v>1</v>
      </c>
      <c r="M335" s="16">
        <f>NOT(ISERR(SEARCH(M$6,$D335)))*1</f>
        <v>0</v>
      </c>
      <c r="N335" s="16">
        <f t="shared" si="15"/>
        <v>1</v>
      </c>
      <c r="O335" s="16">
        <f t="shared" si="15"/>
        <v>0</v>
      </c>
      <c r="P335" s="16">
        <f t="shared" si="16"/>
        <v>0</v>
      </c>
      <c r="Q335" s="16">
        <f t="shared" si="16"/>
        <v>0</v>
      </c>
      <c r="R335" s="16">
        <f t="shared" si="17"/>
        <v>0</v>
      </c>
    </row>
    <row r="336" spans="3:18" hidden="1" x14ac:dyDescent="0.25">
      <c r="C336" s="12" t="s">
        <v>168</v>
      </c>
      <c r="D336" s="12" t="s">
        <v>794</v>
      </c>
      <c r="E336" s="13">
        <v>4172</v>
      </c>
      <c r="F336" s="13">
        <v>4551</v>
      </c>
      <c r="G336" s="18" t="str">
        <f>IF(J336,"kbd",IF(K336,"kbcd",IF(L336,"kb","pct")))</f>
        <v>kb</v>
      </c>
      <c r="H336" s="19">
        <f>NOT(ISNA(MATCH(C336,python_mapping!$D:$D,0)))*1</f>
        <v>1</v>
      </c>
      <c r="I336" s="14" t="str">
        <f>_xlfn.XLOOKUP(xlsx!C336,python_mapping!D:D,python_mapping!E:E)</f>
        <v>P5 Fuel Oil Stocks (kb)</v>
      </c>
      <c r="J336" s="16">
        <f>NOT(ISERR(SEARCH(J$6,$D336)))*1</f>
        <v>0</v>
      </c>
      <c r="K336" s="16">
        <f>NOT(ISERR(SEARCH(K$6,$D336)))*1</f>
        <v>0</v>
      </c>
      <c r="L336" s="16">
        <f>NOT(ISERR(SEARCH(L$6,$D336)))*1</f>
        <v>1</v>
      </c>
      <c r="M336" s="16">
        <f>NOT(ISERR(SEARCH(M$6,$D336)))*1</f>
        <v>0</v>
      </c>
      <c r="N336" s="16">
        <f t="shared" si="15"/>
        <v>1</v>
      </c>
      <c r="O336" s="16">
        <f t="shared" si="15"/>
        <v>0</v>
      </c>
      <c r="P336" s="16">
        <f t="shared" si="16"/>
        <v>0</v>
      </c>
      <c r="Q336" s="16">
        <f t="shared" si="16"/>
        <v>0</v>
      </c>
      <c r="R336" s="16">
        <f t="shared" si="17"/>
        <v>0</v>
      </c>
    </row>
    <row r="337" spans="3:18" hidden="1" x14ac:dyDescent="0.25">
      <c r="C337" s="12" t="s">
        <v>78</v>
      </c>
      <c r="D337" s="12" t="s">
        <v>795</v>
      </c>
      <c r="E337" s="13">
        <v>73535</v>
      </c>
      <c r="F337" s="13">
        <v>75836</v>
      </c>
      <c r="G337" s="18" t="str">
        <f>IF(J337,"kbd",IF(K337,"kbcd",IF(L337,"kb","pct")))</f>
        <v>kb</v>
      </c>
      <c r="H337" s="19">
        <f>NOT(ISNA(MATCH(C337,python_mapping!$D:$D,0)))*1</f>
        <v>1</v>
      </c>
      <c r="I337" s="14" t="str">
        <f>_xlfn.XLOOKUP(xlsx!C337,python_mapping!D:D,python_mapping!E:E)</f>
        <v>US C3/C3= Stocks (kb)</v>
      </c>
      <c r="J337" s="16">
        <f>NOT(ISERR(SEARCH(J$6,$D337)))*1</f>
        <v>0</v>
      </c>
      <c r="K337" s="16">
        <f>NOT(ISERR(SEARCH(K$6,$D337)))*1</f>
        <v>0</v>
      </c>
      <c r="L337" s="16">
        <f>NOT(ISERR(SEARCH(L$6,$D337)))*1</f>
        <v>1</v>
      </c>
      <c r="M337" s="16">
        <f>NOT(ISERR(SEARCH(M$6,$D337)))*1</f>
        <v>0</v>
      </c>
      <c r="N337" s="16">
        <f t="shared" si="15"/>
        <v>1</v>
      </c>
      <c r="O337" s="16">
        <f t="shared" si="15"/>
        <v>0</v>
      </c>
      <c r="P337" s="16">
        <f t="shared" si="16"/>
        <v>0</v>
      </c>
      <c r="Q337" s="16">
        <f t="shared" si="16"/>
        <v>0</v>
      </c>
      <c r="R337" s="16">
        <f t="shared" si="17"/>
        <v>0</v>
      </c>
    </row>
    <row r="338" spans="3:18" hidden="1" x14ac:dyDescent="0.25">
      <c r="C338" s="12" t="s">
        <v>79</v>
      </c>
      <c r="D338" s="12" t="s">
        <v>796</v>
      </c>
      <c r="E338" s="13">
        <v>6233</v>
      </c>
      <c r="F338" s="13">
        <v>6399</v>
      </c>
      <c r="G338" s="18" t="str">
        <f>IF(J338,"kbd",IF(K338,"kbcd",IF(L338,"kb","pct")))</f>
        <v>kb</v>
      </c>
      <c r="H338" s="19">
        <f>NOT(ISNA(MATCH(C338,python_mapping!$D:$D,0)))*1</f>
        <v>1</v>
      </c>
      <c r="I338" s="14" t="str">
        <f>_xlfn.XLOOKUP(xlsx!C338,python_mapping!D:D,python_mapping!E:E)</f>
        <v>P1 C3/C3= Stocks (kb)</v>
      </c>
      <c r="J338" s="16">
        <f>NOT(ISERR(SEARCH(J$6,$D338)))*1</f>
        <v>0</v>
      </c>
      <c r="K338" s="16">
        <f>NOT(ISERR(SEARCH(K$6,$D338)))*1</f>
        <v>0</v>
      </c>
      <c r="L338" s="16">
        <f>NOT(ISERR(SEARCH(L$6,$D338)))*1</f>
        <v>1</v>
      </c>
      <c r="M338" s="16">
        <f>NOT(ISERR(SEARCH(M$6,$D338)))*1</f>
        <v>0</v>
      </c>
      <c r="N338" s="16">
        <f t="shared" si="15"/>
        <v>1</v>
      </c>
      <c r="O338" s="16">
        <f t="shared" si="15"/>
        <v>0</v>
      </c>
      <c r="P338" s="16">
        <f t="shared" si="16"/>
        <v>0</v>
      </c>
      <c r="Q338" s="16">
        <f t="shared" si="16"/>
        <v>0</v>
      </c>
      <c r="R338" s="16">
        <f t="shared" si="17"/>
        <v>0</v>
      </c>
    </row>
    <row r="339" spans="3:18" x14ac:dyDescent="0.25">
      <c r="C339" s="12" t="s">
        <v>797</v>
      </c>
      <c r="D339" s="12" t="s">
        <v>798</v>
      </c>
      <c r="E339" s="13">
        <v>230</v>
      </c>
      <c r="F339" s="13">
        <v>235</v>
      </c>
      <c r="G339" s="18" t="str">
        <f>IF(J339,"kbd",IF(K339,"kbcd",IF(L339,"kb","pct")))</f>
        <v>kb</v>
      </c>
      <c r="H339" s="19">
        <f>NOT(ISNA(MATCH(C339,python_mapping!$D:$D,0)))*1</f>
        <v>0</v>
      </c>
      <c r="I339" s="14" t="e">
        <f>_xlfn.XLOOKUP(xlsx!C339,python_mapping!D:D,python_mapping!E:E)</f>
        <v>#N/A</v>
      </c>
      <c r="J339" s="16">
        <f>NOT(ISERR(SEARCH(J$6,$D339)))*1</f>
        <v>0</v>
      </c>
      <c r="K339" s="16">
        <f>NOT(ISERR(SEARCH(K$6,$D339)))*1</f>
        <v>0</v>
      </c>
      <c r="L339" s="16">
        <f>NOT(ISERR(SEARCH(L$6,$D339)))*1</f>
        <v>1</v>
      </c>
      <c r="M339" s="16">
        <f>NOT(ISERR(SEARCH(M$6,$D339)))*1</f>
        <v>0</v>
      </c>
      <c r="N339" s="16">
        <f t="shared" si="15"/>
        <v>1</v>
      </c>
      <c r="O339" s="16">
        <f t="shared" si="15"/>
        <v>0</v>
      </c>
      <c r="P339" s="16">
        <f t="shared" si="16"/>
        <v>0</v>
      </c>
      <c r="Q339" s="16">
        <f t="shared" si="16"/>
        <v>0</v>
      </c>
      <c r="R339" s="16">
        <f t="shared" si="17"/>
        <v>1</v>
      </c>
    </row>
    <row r="340" spans="3:18" x14ac:dyDescent="0.25">
      <c r="C340" s="12" t="s">
        <v>799</v>
      </c>
      <c r="D340" s="12" t="s">
        <v>800</v>
      </c>
      <c r="E340" s="13">
        <v>4316</v>
      </c>
      <c r="F340" s="13">
        <v>4427</v>
      </c>
      <c r="G340" s="18" t="str">
        <f>IF(J340,"kbd",IF(K340,"kbcd",IF(L340,"kb","pct")))</f>
        <v>kb</v>
      </c>
      <c r="H340" s="19">
        <f>NOT(ISNA(MATCH(C340,python_mapping!$D:$D,0)))*1</f>
        <v>0</v>
      </c>
      <c r="I340" s="14" t="e">
        <f>_xlfn.XLOOKUP(xlsx!C340,python_mapping!D:D,python_mapping!E:E)</f>
        <v>#N/A</v>
      </c>
      <c r="J340" s="16">
        <f>NOT(ISERR(SEARCH(J$6,$D340)))*1</f>
        <v>0</v>
      </c>
      <c r="K340" s="16">
        <f>NOT(ISERR(SEARCH(K$6,$D340)))*1</f>
        <v>0</v>
      </c>
      <c r="L340" s="16">
        <f>NOT(ISERR(SEARCH(L$6,$D340)))*1</f>
        <v>1</v>
      </c>
      <c r="M340" s="16">
        <f>NOT(ISERR(SEARCH(M$6,$D340)))*1</f>
        <v>0</v>
      </c>
      <c r="N340" s="16">
        <f t="shared" si="15"/>
        <v>1</v>
      </c>
      <c r="O340" s="16">
        <f t="shared" si="15"/>
        <v>0</v>
      </c>
      <c r="P340" s="16">
        <f t="shared" si="16"/>
        <v>0</v>
      </c>
      <c r="Q340" s="16">
        <f t="shared" si="16"/>
        <v>0</v>
      </c>
      <c r="R340" s="16">
        <f t="shared" si="17"/>
        <v>1</v>
      </c>
    </row>
    <row r="341" spans="3:18" x14ac:dyDescent="0.25">
      <c r="C341" s="12" t="s">
        <v>801</v>
      </c>
      <c r="D341" s="12" t="s">
        <v>802</v>
      </c>
      <c r="E341" s="13">
        <v>1687</v>
      </c>
      <c r="F341" s="13">
        <v>1738</v>
      </c>
      <c r="G341" s="18" t="str">
        <f>IF(J341,"kbd",IF(K341,"kbcd",IF(L341,"kb","pct")))</f>
        <v>kb</v>
      </c>
      <c r="H341" s="19">
        <f>NOT(ISNA(MATCH(C341,python_mapping!$D:$D,0)))*1</f>
        <v>0</v>
      </c>
      <c r="I341" s="14" t="e">
        <f>_xlfn.XLOOKUP(xlsx!C341,python_mapping!D:D,python_mapping!E:E)</f>
        <v>#N/A</v>
      </c>
      <c r="J341" s="16">
        <f>NOT(ISERR(SEARCH(J$6,$D341)))*1</f>
        <v>0</v>
      </c>
      <c r="K341" s="16">
        <f>NOT(ISERR(SEARCH(K$6,$D341)))*1</f>
        <v>0</v>
      </c>
      <c r="L341" s="16">
        <f>NOT(ISERR(SEARCH(L$6,$D341)))*1</f>
        <v>1</v>
      </c>
      <c r="M341" s="16">
        <f>NOT(ISERR(SEARCH(M$6,$D341)))*1</f>
        <v>0</v>
      </c>
      <c r="N341" s="16">
        <f t="shared" si="15"/>
        <v>1</v>
      </c>
      <c r="O341" s="16">
        <f t="shared" si="15"/>
        <v>0</v>
      </c>
      <c r="P341" s="16">
        <f t="shared" si="16"/>
        <v>0</v>
      </c>
      <c r="Q341" s="16">
        <f t="shared" si="16"/>
        <v>0</v>
      </c>
      <c r="R341" s="16">
        <f t="shared" si="17"/>
        <v>1</v>
      </c>
    </row>
    <row r="342" spans="3:18" hidden="1" x14ac:dyDescent="0.25">
      <c r="C342" s="12" t="s">
        <v>80</v>
      </c>
      <c r="D342" s="12" t="s">
        <v>803</v>
      </c>
      <c r="E342" s="13">
        <v>22297</v>
      </c>
      <c r="F342" s="13">
        <v>23358</v>
      </c>
      <c r="G342" s="18" t="str">
        <f>IF(J342,"kbd",IF(K342,"kbcd",IF(L342,"kb","pct")))</f>
        <v>kb</v>
      </c>
      <c r="H342" s="19">
        <f>NOT(ISNA(MATCH(C342,python_mapping!$D:$D,0)))*1</f>
        <v>1</v>
      </c>
      <c r="I342" s="14" t="str">
        <f>_xlfn.XLOOKUP(xlsx!C342,python_mapping!D:D,python_mapping!E:E)</f>
        <v>P2 C3/C3= Stocks (kb)</v>
      </c>
      <c r="J342" s="16">
        <f>NOT(ISERR(SEARCH(J$6,$D342)))*1</f>
        <v>0</v>
      </c>
      <c r="K342" s="16">
        <f>NOT(ISERR(SEARCH(K$6,$D342)))*1</f>
        <v>0</v>
      </c>
      <c r="L342" s="16">
        <f>NOT(ISERR(SEARCH(L$6,$D342)))*1</f>
        <v>1</v>
      </c>
      <c r="M342" s="16">
        <f>NOT(ISERR(SEARCH(M$6,$D342)))*1</f>
        <v>0</v>
      </c>
      <c r="N342" s="16">
        <f t="shared" si="15"/>
        <v>1</v>
      </c>
      <c r="O342" s="16">
        <f t="shared" si="15"/>
        <v>0</v>
      </c>
      <c r="P342" s="16">
        <f t="shared" si="16"/>
        <v>0</v>
      </c>
      <c r="Q342" s="16">
        <f t="shared" si="16"/>
        <v>0</v>
      </c>
      <c r="R342" s="16">
        <f t="shared" si="17"/>
        <v>0</v>
      </c>
    </row>
    <row r="343" spans="3:18" hidden="1" x14ac:dyDescent="0.25">
      <c r="C343" s="12" t="s">
        <v>81</v>
      </c>
      <c r="D343" s="12" t="s">
        <v>804</v>
      </c>
      <c r="E343" s="13">
        <v>40363</v>
      </c>
      <c r="F343" s="13">
        <v>41260</v>
      </c>
      <c r="G343" s="18" t="str">
        <f>IF(J343,"kbd",IF(K343,"kbcd",IF(L343,"kb","pct")))</f>
        <v>kb</v>
      </c>
      <c r="H343" s="19">
        <f>NOT(ISNA(MATCH(C343,python_mapping!$D:$D,0)))*1</f>
        <v>1</v>
      </c>
      <c r="I343" s="14" t="str">
        <f>_xlfn.XLOOKUP(xlsx!C343,python_mapping!D:D,python_mapping!E:E)</f>
        <v>P3 C3/C3= Stocks (kb)</v>
      </c>
      <c r="J343" s="16">
        <f>NOT(ISERR(SEARCH(J$6,$D343)))*1</f>
        <v>0</v>
      </c>
      <c r="K343" s="16">
        <f>NOT(ISERR(SEARCH(K$6,$D343)))*1</f>
        <v>0</v>
      </c>
      <c r="L343" s="16">
        <f>NOT(ISERR(SEARCH(L$6,$D343)))*1</f>
        <v>1</v>
      </c>
      <c r="M343" s="16">
        <f>NOT(ISERR(SEARCH(M$6,$D343)))*1</f>
        <v>0</v>
      </c>
      <c r="N343" s="16">
        <f t="shared" si="15"/>
        <v>1</v>
      </c>
      <c r="O343" s="16">
        <f t="shared" si="15"/>
        <v>0</v>
      </c>
      <c r="P343" s="16">
        <f t="shared" si="16"/>
        <v>0</v>
      </c>
      <c r="Q343" s="16">
        <f t="shared" si="16"/>
        <v>0</v>
      </c>
      <c r="R343" s="16">
        <f t="shared" si="17"/>
        <v>0</v>
      </c>
    </row>
    <row r="344" spans="3:18" hidden="1" x14ac:dyDescent="0.25">
      <c r="C344" s="12" t="s">
        <v>82</v>
      </c>
      <c r="D344" s="12" t="s">
        <v>805</v>
      </c>
      <c r="E344" s="13">
        <v>4643</v>
      </c>
      <c r="F344" s="13">
        <v>4818</v>
      </c>
      <c r="G344" s="18" t="str">
        <f>IF(J344,"kbd",IF(K344,"kbcd",IF(L344,"kb","pct")))</f>
        <v>kb</v>
      </c>
      <c r="H344" s="19">
        <f>NOT(ISNA(MATCH(C344,python_mapping!$D:$D,0)))*1</f>
        <v>1</v>
      </c>
      <c r="I344" s="14" t="str">
        <f>_xlfn.XLOOKUP(xlsx!C344,python_mapping!D:D,python_mapping!E:E)</f>
        <v>P4P5 C3/C3= Stocks (kb)</v>
      </c>
      <c r="J344" s="16">
        <f>NOT(ISERR(SEARCH(J$6,$D344)))*1</f>
        <v>0</v>
      </c>
      <c r="K344" s="16">
        <f>NOT(ISERR(SEARCH(K$6,$D344)))*1</f>
        <v>0</v>
      </c>
      <c r="L344" s="16">
        <f>NOT(ISERR(SEARCH(L$6,$D344)))*1</f>
        <v>1</v>
      </c>
      <c r="M344" s="16">
        <f>NOT(ISERR(SEARCH(M$6,$D344)))*1</f>
        <v>0</v>
      </c>
      <c r="N344" s="16">
        <f t="shared" si="15"/>
        <v>1</v>
      </c>
      <c r="O344" s="16">
        <f t="shared" si="15"/>
        <v>0</v>
      </c>
      <c r="P344" s="16">
        <f t="shared" si="16"/>
        <v>0</v>
      </c>
      <c r="Q344" s="16">
        <f t="shared" si="16"/>
        <v>0</v>
      </c>
      <c r="R344" s="16">
        <f t="shared" si="17"/>
        <v>0</v>
      </c>
    </row>
    <row r="345" spans="3:18" x14ac:dyDescent="0.25">
      <c r="C345" s="12" t="s">
        <v>806</v>
      </c>
      <c r="D345" s="12" t="s">
        <v>807</v>
      </c>
      <c r="E345" s="13">
        <v>46490</v>
      </c>
      <c r="F345" s="13">
        <v>47798</v>
      </c>
      <c r="G345" s="18" t="str">
        <f>IF(J345,"kbd",IF(K345,"kbcd",IF(L345,"kb","pct")))</f>
        <v>kb</v>
      </c>
      <c r="H345" s="19">
        <f>NOT(ISNA(MATCH(C345,python_mapping!$D:$D,0)))*1</f>
        <v>0</v>
      </c>
      <c r="I345" s="14" t="e">
        <f>_xlfn.XLOOKUP(xlsx!C345,python_mapping!D:D,python_mapping!E:E)</f>
        <v>#N/A</v>
      </c>
      <c r="J345" s="16">
        <f>NOT(ISERR(SEARCH(J$6,$D345)))*1</f>
        <v>0</v>
      </c>
      <c r="K345" s="16">
        <f>NOT(ISERR(SEARCH(K$6,$D345)))*1</f>
        <v>0</v>
      </c>
      <c r="L345" s="16">
        <f>NOT(ISERR(SEARCH(L$6,$D345)))*1</f>
        <v>1</v>
      </c>
      <c r="M345" s="16">
        <f>NOT(ISERR(SEARCH(M$6,$D345)))*1</f>
        <v>0</v>
      </c>
      <c r="N345" s="16">
        <f t="shared" si="15"/>
        <v>1</v>
      </c>
      <c r="O345" s="16">
        <f t="shared" si="15"/>
        <v>0</v>
      </c>
      <c r="P345" s="16">
        <f t="shared" si="16"/>
        <v>0</v>
      </c>
      <c r="Q345" s="16">
        <f t="shared" si="16"/>
        <v>0</v>
      </c>
      <c r="R345" s="16">
        <f t="shared" si="17"/>
        <v>0</v>
      </c>
    </row>
    <row r="346" spans="3:18" x14ac:dyDescent="0.25">
      <c r="C346" s="12" t="s">
        <v>808</v>
      </c>
      <c r="D346" s="12" t="s">
        <v>809</v>
      </c>
      <c r="E346" s="13">
        <v>310879</v>
      </c>
      <c r="F346" s="13">
        <v>312203</v>
      </c>
      <c r="G346" s="18" t="str">
        <f>IF(J346,"kbd",IF(K346,"kbcd",IF(L346,"kb","pct")))</f>
        <v>kb</v>
      </c>
      <c r="H346" s="19">
        <f>NOT(ISNA(MATCH(C346,python_mapping!$D:$D,0)))*1</f>
        <v>0</v>
      </c>
      <c r="I346" s="14" t="e">
        <f>_xlfn.XLOOKUP(xlsx!C346,python_mapping!D:D,python_mapping!E:E)</f>
        <v>#N/A</v>
      </c>
      <c r="J346" s="16">
        <f>NOT(ISERR(SEARCH(J$6,$D346)))*1</f>
        <v>0</v>
      </c>
      <c r="K346" s="16">
        <f>NOT(ISERR(SEARCH(K$6,$D346)))*1</f>
        <v>0</v>
      </c>
      <c r="L346" s="16">
        <f>NOT(ISERR(SEARCH(L$6,$D346)))*1</f>
        <v>1</v>
      </c>
      <c r="M346" s="16">
        <f>NOT(ISERR(SEARCH(M$6,$D346)))*1</f>
        <v>0</v>
      </c>
      <c r="N346" s="16">
        <f t="shared" si="15"/>
        <v>1</v>
      </c>
      <c r="O346" s="16">
        <f t="shared" si="15"/>
        <v>0</v>
      </c>
      <c r="P346" s="16">
        <f t="shared" si="16"/>
        <v>0</v>
      </c>
      <c r="Q346" s="16">
        <f t="shared" si="16"/>
        <v>0</v>
      </c>
      <c r="R346" s="16">
        <f t="shared" si="17"/>
        <v>0</v>
      </c>
    </row>
    <row r="347" spans="3:18" x14ac:dyDescent="0.25">
      <c r="C347" s="12" t="s">
        <v>810</v>
      </c>
      <c r="D347" s="12" t="s">
        <v>811</v>
      </c>
      <c r="E347" s="13">
        <v>87149</v>
      </c>
      <c r="F347" s="13">
        <v>87148</v>
      </c>
      <c r="G347" s="18" t="str">
        <f>IF(J347,"kbd",IF(K347,"kbcd",IF(L347,"kb","pct")))</f>
        <v>kb</v>
      </c>
      <c r="H347" s="19">
        <f>NOT(ISNA(MATCH(C347,python_mapping!$D:$D,0)))*1</f>
        <v>0</v>
      </c>
      <c r="I347" s="14" t="e">
        <f>_xlfn.XLOOKUP(xlsx!C347,python_mapping!D:D,python_mapping!E:E)</f>
        <v>#N/A</v>
      </c>
      <c r="J347" s="16">
        <f>NOT(ISERR(SEARCH(J$6,$D347)))*1</f>
        <v>0</v>
      </c>
      <c r="K347" s="16">
        <f>NOT(ISERR(SEARCH(K$6,$D347)))*1</f>
        <v>0</v>
      </c>
      <c r="L347" s="16">
        <f>NOT(ISERR(SEARCH(L$6,$D347)))*1</f>
        <v>1</v>
      </c>
      <c r="M347" s="16">
        <f>NOT(ISERR(SEARCH(M$6,$D347)))*1</f>
        <v>0</v>
      </c>
      <c r="N347" s="16">
        <f t="shared" si="15"/>
        <v>1</v>
      </c>
      <c r="O347" s="16">
        <f t="shared" si="15"/>
        <v>0</v>
      </c>
      <c r="P347" s="16">
        <f t="shared" si="16"/>
        <v>0</v>
      </c>
      <c r="Q347" s="16">
        <f t="shared" si="16"/>
        <v>0</v>
      </c>
      <c r="R347" s="16">
        <f t="shared" si="17"/>
        <v>0</v>
      </c>
    </row>
    <row r="348" spans="3:18" x14ac:dyDescent="0.25">
      <c r="C348" s="12" t="s">
        <v>812</v>
      </c>
      <c r="D348" s="12" t="s">
        <v>813</v>
      </c>
      <c r="E348" s="13">
        <v>1224</v>
      </c>
      <c r="F348" s="13">
        <v>1043</v>
      </c>
      <c r="G348" s="18" t="str">
        <f>IF(J348,"kbd",IF(K348,"kbcd",IF(L348,"kb","pct")))</f>
        <v>kb</v>
      </c>
      <c r="H348" s="19">
        <f>NOT(ISNA(MATCH(C348,python_mapping!$D:$D,0)))*1</f>
        <v>0</v>
      </c>
      <c r="I348" s="14" t="e">
        <f>_xlfn.XLOOKUP(xlsx!C348,python_mapping!D:D,python_mapping!E:E)</f>
        <v>#N/A</v>
      </c>
      <c r="J348" s="16">
        <f>NOT(ISERR(SEARCH(J$6,$D348)))*1</f>
        <v>0</v>
      </c>
      <c r="K348" s="16">
        <f>NOT(ISERR(SEARCH(K$6,$D348)))*1</f>
        <v>0</v>
      </c>
      <c r="L348" s="16">
        <f>NOT(ISERR(SEARCH(L$6,$D348)))*1</f>
        <v>1</v>
      </c>
      <c r="M348" s="16">
        <f>NOT(ISERR(SEARCH(M$6,$D348)))*1</f>
        <v>0</v>
      </c>
      <c r="N348" s="16">
        <f t="shared" si="15"/>
        <v>1</v>
      </c>
      <c r="O348" s="16">
        <f t="shared" si="15"/>
        <v>0</v>
      </c>
      <c r="P348" s="16">
        <f t="shared" si="16"/>
        <v>0</v>
      </c>
      <c r="Q348" s="16">
        <f t="shared" si="16"/>
        <v>0</v>
      </c>
      <c r="R348" s="16">
        <f t="shared" si="17"/>
        <v>0</v>
      </c>
    </row>
    <row r="349" spans="3:18" x14ac:dyDescent="0.25">
      <c r="C349" s="12" t="s">
        <v>814</v>
      </c>
      <c r="D349" s="12" t="s">
        <v>815</v>
      </c>
      <c r="E349" s="13">
        <v>32682</v>
      </c>
      <c r="F349" s="13">
        <v>31563</v>
      </c>
      <c r="G349" s="18" t="str">
        <f>IF(J349,"kbd",IF(K349,"kbcd",IF(L349,"kb","pct")))</f>
        <v>kb</v>
      </c>
      <c r="H349" s="19">
        <f>NOT(ISNA(MATCH(C349,python_mapping!$D:$D,0)))*1</f>
        <v>0</v>
      </c>
      <c r="I349" s="14" t="e">
        <f>_xlfn.XLOOKUP(xlsx!C349,python_mapping!D:D,python_mapping!E:E)</f>
        <v>#N/A</v>
      </c>
      <c r="J349" s="16">
        <f>NOT(ISERR(SEARCH(J$6,$D349)))*1</f>
        <v>0</v>
      </c>
      <c r="K349" s="16">
        <f>NOT(ISERR(SEARCH(K$6,$D349)))*1</f>
        <v>0</v>
      </c>
      <c r="L349" s="16">
        <f>NOT(ISERR(SEARCH(L$6,$D349)))*1</f>
        <v>1</v>
      </c>
      <c r="M349" s="16">
        <f>NOT(ISERR(SEARCH(M$6,$D349)))*1</f>
        <v>0</v>
      </c>
      <c r="N349" s="16">
        <f t="shared" si="15"/>
        <v>1</v>
      </c>
      <c r="O349" s="16">
        <f t="shared" si="15"/>
        <v>0</v>
      </c>
      <c r="P349" s="16">
        <f t="shared" si="16"/>
        <v>0</v>
      </c>
      <c r="Q349" s="16">
        <f t="shared" si="16"/>
        <v>0</v>
      </c>
      <c r="R349" s="16">
        <f t="shared" si="17"/>
        <v>0</v>
      </c>
    </row>
    <row r="350" spans="3:18" x14ac:dyDescent="0.25">
      <c r="C350" s="12" t="s">
        <v>816</v>
      </c>
      <c r="D350" s="12" t="s">
        <v>817</v>
      </c>
      <c r="E350" s="13">
        <v>157075</v>
      </c>
      <c r="F350" s="13">
        <v>159813</v>
      </c>
      <c r="G350" s="18" t="str">
        <f>IF(J350,"kbd",IF(K350,"kbcd",IF(L350,"kb","pct")))</f>
        <v>kb</v>
      </c>
      <c r="H350" s="19">
        <f>NOT(ISNA(MATCH(C350,python_mapping!$D:$D,0)))*1</f>
        <v>0</v>
      </c>
      <c r="I350" s="14" t="e">
        <f>_xlfn.XLOOKUP(xlsx!C350,python_mapping!D:D,python_mapping!E:E)</f>
        <v>#N/A</v>
      </c>
      <c r="J350" s="16">
        <f>NOT(ISERR(SEARCH(J$6,$D350)))*1</f>
        <v>0</v>
      </c>
      <c r="K350" s="16">
        <f>NOT(ISERR(SEARCH(K$6,$D350)))*1</f>
        <v>0</v>
      </c>
      <c r="L350" s="16">
        <f>NOT(ISERR(SEARCH(L$6,$D350)))*1</f>
        <v>1</v>
      </c>
      <c r="M350" s="16">
        <f>NOT(ISERR(SEARCH(M$6,$D350)))*1</f>
        <v>0</v>
      </c>
      <c r="N350" s="16">
        <f t="shared" si="15"/>
        <v>1</v>
      </c>
      <c r="O350" s="16">
        <f t="shared" si="15"/>
        <v>0</v>
      </c>
      <c r="P350" s="16">
        <f t="shared" si="16"/>
        <v>0</v>
      </c>
      <c r="Q350" s="16">
        <f t="shared" si="16"/>
        <v>0</v>
      </c>
      <c r="R350" s="16">
        <f t="shared" si="17"/>
        <v>0</v>
      </c>
    </row>
    <row r="351" spans="3:18" x14ac:dyDescent="0.25">
      <c r="C351" s="12" t="s">
        <v>818</v>
      </c>
      <c r="D351" s="12" t="s">
        <v>819</v>
      </c>
      <c r="E351" s="13">
        <v>1296025</v>
      </c>
      <c r="F351" s="13">
        <v>1283067</v>
      </c>
      <c r="G351" s="18" t="str">
        <f>IF(J351,"kbd",IF(K351,"kbcd",IF(L351,"kb","pct")))</f>
        <v>kb</v>
      </c>
      <c r="H351" s="19">
        <f>NOT(ISNA(MATCH(C351,python_mapping!$D:$D,0)))*1</f>
        <v>0</v>
      </c>
      <c r="I351" s="14" t="e">
        <f>_xlfn.XLOOKUP(xlsx!C351,python_mapping!D:D,python_mapping!E:E)</f>
        <v>#N/A</v>
      </c>
      <c r="J351" s="16">
        <f>NOT(ISERR(SEARCH(J$6,$D351)))*1</f>
        <v>0</v>
      </c>
      <c r="K351" s="16">
        <f>NOT(ISERR(SEARCH(K$6,$D351)))*1</f>
        <v>0</v>
      </c>
      <c r="L351" s="16">
        <f>NOT(ISERR(SEARCH(L$6,$D351)))*1</f>
        <v>1</v>
      </c>
      <c r="M351" s="16">
        <f>NOT(ISERR(SEARCH(M$6,$D351)))*1</f>
        <v>0</v>
      </c>
      <c r="N351" s="16">
        <f t="shared" si="15"/>
        <v>1</v>
      </c>
      <c r="O351" s="16">
        <f t="shared" si="15"/>
        <v>1</v>
      </c>
      <c r="P351" s="16">
        <f t="shared" si="16"/>
        <v>0</v>
      </c>
      <c r="Q351" s="16">
        <f t="shared" si="16"/>
        <v>0</v>
      </c>
      <c r="R351" s="16">
        <f t="shared" si="17"/>
        <v>0</v>
      </c>
    </row>
    <row r="352" spans="3:18" x14ac:dyDescent="0.25">
      <c r="C352" s="12" t="s">
        <v>820</v>
      </c>
      <c r="D352" s="12" t="s">
        <v>821</v>
      </c>
      <c r="E352" s="13">
        <v>1668222</v>
      </c>
      <c r="F352" s="13">
        <v>1655662</v>
      </c>
      <c r="G352" s="18" t="str">
        <f>IF(J352,"kbd",IF(K352,"kbcd",IF(L352,"kb","pct")))</f>
        <v>kb</v>
      </c>
      <c r="H352" s="19">
        <f>NOT(ISNA(MATCH(C352,python_mapping!$D:$D,0)))*1</f>
        <v>0</v>
      </c>
      <c r="I352" s="14" t="e">
        <f>_xlfn.XLOOKUP(xlsx!C352,python_mapping!D:D,python_mapping!E:E)</f>
        <v>#N/A</v>
      </c>
      <c r="J352" s="16">
        <f>NOT(ISERR(SEARCH(J$6,$D352)))*1</f>
        <v>0</v>
      </c>
      <c r="K352" s="16">
        <f>NOT(ISERR(SEARCH(K$6,$D352)))*1</f>
        <v>0</v>
      </c>
      <c r="L352" s="16">
        <f>NOT(ISERR(SEARCH(L$6,$D352)))*1</f>
        <v>1</v>
      </c>
      <c r="M352" s="16">
        <f>NOT(ISERR(SEARCH(M$6,$D352)))*1</f>
        <v>0</v>
      </c>
      <c r="N352" s="16">
        <f t="shared" si="15"/>
        <v>1</v>
      </c>
      <c r="O352" s="16">
        <f t="shared" si="15"/>
        <v>1</v>
      </c>
      <c r="P352" s="16">
        <f t="shared" si="16"/>
        <v>0</v>
      </c>
      <c r="Q352" s="16">
        <f t="shared" si="16"/>
        <v>0</v>
      </c>
      <c r="R352" s="16">
        <f t="shared" si="17"/>
        <v>0</v>
      </c>
    </row>
    <row r="353" spans="3:18" x14ac:dyDescent="0.25">
      <c r="C353" s="12" t="s">
        <v>822</v>
      </c>
      <c r="D353" s="12" t="s">
        <v>823</v>
      </c>
      <c r="E353" s="13">
        <v>4623</v>
      </c>
      <c r="F353" s="13">
        <v>4833</v>
      </c>
      <c r="G353" s="18" t="str">
        <f>IF(J353,"kbd",IF(K353,"kbcd",IF(L353,"kb","pct")))</f>
        <v>kb</v>
      </c>
      <c r="H353" s="19">
        <f>NOT(ISNA(MATCH(C353,python_mapping!$D:$D,0)))*1</f>
        <v>0</v>
      </c>
      <c r="I353" s="14" t="e">
        <f>_xlfn.XLOOKUP(xlsx!C353,python_mapping!D:D,python_mapping!E:E)</f>
        <v>#N/A</v>
      </c>
      <c r="J353" s="16">
        <f>NOT(ISERR(SEARCH(J$6,$D353)))*1</f>
        <v>0</v>
      </c>
      <c r="K353" s="16">
        <f>NOT(ISERR(SEARCH(K$6,$D353)))*1</f>
        <v>0</v>
      </c>
      <c r="L353" s="16">
        <f>NOT(ISERR(SEARCH(L$6,$D353)))*1</f>
        <v>1</v>
      </c>
      <c r="M353" s="16">
        <f>NOT(ISERR(SEARCH(M$6,$D353)))*1</f>
        <v>0</v>
      </c>
      <c r="N353" s="16">
        <f t="shared" si="15"/>
        <v>1</v>
      </c>
      <c r="O353" s="16">
        <f t="shared" si="15"/>
        <v>0</v>
      </c>
      <c r="P353" s="16">
        <f t="shared" si="16"/>
        <v>0</v>
      </c>
      <c r="Q353" s="16">
        <f t="shared" si="16"/>
        <v>0</v>
      </c>
      <c r="R353" s="16">
        <f t="shared" si="17"/>
        <v>0</v>
      </c>
    </row>
    <row r="354" spans="3:18" x14ac:dyDescent="0.25">
      <c r="C354" s="12" t="s">
        <v>824</v>
      </c>
      <c r="D354" s="12" t="s">
        <v>825</v>
      </c>
      <c r="E354" s="13">
        <v>230</v>
      </c>
      <c r="F354" s="13">
        <v>235</v>
      </c>
      <c r="G354" s="18" t="str">
        <f>IF(J354,"kbd",IF(K354,"kbcd",IF(L354,"kb","pct")))</f>
        <v>kb</v>
      </c>
      <c r="H354" s="19">
        <f>NOT(ISNA(MATCH(C354,python_mapping!$D:$D,0)))*1</f>
        <v>0</v>
      </c>
      <c r="I354" s="14" t="e">
        <f>_xlfn.XLOOKUP(xlsx!C354,python_mapping!D:D,python_mapping!E:E)</f>
        <v>#N/A</v>
      </c>
      <c r="J354" s="16">
        <f>NOT(ISERR(SEARCH(J$6,$D354)))*1</f>
        <v>0</v>
      </c>
      <c r="K354" s="16">
        <f>NOT(ISERR(SEARCH(K$6,$D354)))*1</f>
        <v>0</v>
      </c>
      <c r="L354" s="16">
        <f>NOT(ISERR(SEARCH(L$6,$D354)))*1</f>
        <v>1</v>
      </c>
      <c r="M354" s="16">
        <f>NOT(ISERR(SEARCH(M$6,$D354)))*1</f>
        <v>0</v>
      </c>
      <c r="N354" s="16">
        <f t="shared" si="15"/>
        <v>1</v>
      </c>
      <c r="O354" s="16">
        <f t="shared" si="15"/>
        <v>0</v>
      </c>
      <c r="P354" s="16">
        <f t="shared" si="16"/>
        <v>0</v>
      </c>
      <c r="Q354" s="16">
        <f t="shared" si="16"/>
        <v>0</v>
      </c>
      <c r="R354" s="16">
        <f t="shared" si="17"/>
        <v>1</v>
      </c>
    </row>
    <row r="355" spans="3:18" x14ac:dyDescent="0.25">
      <c r="C355" s="12" t="s">
        <v>826</v>
      </c>
      <c r="D355" s="12" t="s">
        <v>827</v>
      </c>
      <c r="E355" s="13">
        <v>3125</v>
      </c>
      <c r="F355" s="13">
        <v>3268</v>
      </c>
      <c r="G355" s="18" t="str">
        <f>IF(J355,"kbd",IF(K355,"kbcd",IF(L355,"kb","pct")))</f>
        <v>kb</v>
      </c>
      <c r="H355" s="19">
        <f>NOT(ISNA(MATCH(C355,python_mapping!$D:$D,0)))*1</f>
        <v>0</v>
      </c>
      <c r="I355" s="14" t="e">
        <f>_xlfn.XLOOKUP(xlsx!C355,python_mapping!D:D,python_mapping!E:E)</f>
        <v>#N/A</v>
      </c>
      <c r="J355" s="16">
        <f>NOT(ISERR(SEARCH(J$6,$D355)))*1</f>
        <v>0</v>
      </c>
      <c r="K355" s="16">
        <f>NOT(ISERR(SEARCH(K$6,$D355)))*1</f>
        <v>0</v>
      </c>
      <c r="L355" s="16">
        <f>NOT(ISERR(SEARCH(L$6,$D355)))*1</f>
        <v>1</v>
      </c>
      <c r="M355" s="16">
        <f>NOT(ISERR(SEARCH(M$6,$D355)))*1</f>
        <v>0</v>
      </c>
      <c r="N355" s="16">
        <f t="shared" si="15"/>
        <v>1</v>
      </c>
      <c r="O355" s="16">
        <f t="shared" si="15"/>
        <v>0</v>
      </c>
      <c r="P355" s="16">
        <f t="shared" si="16"/>
        <v>0</v>
      </c>
      <c r="Q355" s="16">
        <f t="shared" si="16"/>
        <v>0</v>
      </c>
      <c r="R355" s="16">
        <f t="shared" si="17"/>
        <v>1</v>
      </c>
    </row>
    <row r="356" spans="3:18" x14ac:dyDescent="0.25">
      <c r="C356" s="12" t="s">
        <v>828</v>
      </c>
      <c r="D356" s="12" t="s">
        <v>829</v>
      </c>
      <c r="E356" s="13">
        <v>1268</v>
      </c>
      <c r="F356" s="13">
        <v>1329</v>
      </c>
      <c r="G356" s="18" t="str">
        <f>IF(J356,"kbd",IF(K356,"kbcd",IF(L356,"kb","pct")))</f>
        <v>kb</v>
      </c>
      <c r="H356" s="19">
        <f>NOT(ISNA(MATCH(C356,python_mapping!$D:$D,0)))*1</f>
        <v>0</v>
      </c>
      <c r="I356" s="14" t="e">
        <f>_xlfn.XLOOKUP(xlsx!C356,python_mapping!D:D,python_mapping!E:E)</f>
        <v>#N/A</v>
      </c>
      <c r="J356" s="16">
        <f>NOT(ISERR(SEARCH(J$6,$D356)))*1</f>
        <v>0</v>
      </c>
      <c r="K356" s="16">
        <f>NOT(ISERR(SEARCH(K$6,$D356)))*1</f>
        <v>0</v>
      </c>
      <c r="L356" s="16">
        <f>NOT(ISERR(SEARCH(L$6,$D356)))*1</f>
        <v>1</v>
      </c>
      <c r="M356" s="16">
        <f>NOT(ISERR(SEARCH(M$6,$D356)))*1</f>
        <v>0</v>
      </c>
      <c r="N356" s="16">
        <f t="shared" si="15"/>
        <v>1</v>
      </c>
      <c r="O356" s="16">
        <f t="shared" si="15"/>
        <v>0</v>
      </c>
      <c r="P356" s="16">
        <f t="shared" si="16"/>
        <v>0</v>
      </c>
      <c r="Q356" s="16">
        <f t="shared" si="16"/>
        <v>0</v>
      </c>
      <c r="R356" s="16">
        <f t="shared" si="17"/>
        <v>1</v>
      </c>
    </row>
    <row r="357" spans="3:18" x14ac:dyDescent="0.25">
      <c r="C357" s="12" t="s">
        <v>830</v>
      </c>
      <c r="D357" s="12" t="s">
        <v>831</v>
      </c>
      <c r="E357" s="13">
        <v>15846</v>
      </c>
      <c r="F357" s="13">
        <v>16528</v>
      </c>
      <c r="G357" s="18" t="str">
        <f>IF(J357,"kbd",IF(K357,"kbcd",IF(L357,"kb","pct")))</f>
        <v>kb</v>
      </c>
      <c r="H357" s="19">
        <f>NOT(ISNA(MATCH(C357,python_mapping!$D:$D,0)))*1</f>
        <v>0</v>
      </c>
      <c r="I357" s="14" t="e">
        <f>_xlfn.XLOOKUP(xlsx!C357,python_mapping!D:D,python_mapping!E:E)</f>
        <v>#N/A</v>
      </c>
      <c r="J357" s="16">
        <f>NOT(ISERR(SEARCH(J$6,$D357)))*1</f>
        <v>0</v>
      </c>
      <c r="K357" s="16">
        <f>NOT(ISERR(SEARCH(K$6,$D357)))*1</f>
        <v>0</v>
      </c>
      <c r="L357" s="16">
        <f>NOT(ISERR(SEARCH(L$6,$D357)))*1</f>
        <v>1</v>
      </c>
      <c r="M357" s="16">
        <f>NOT(ISERR(SEARCH(M$6,$D357)))*1</f>
        <v>0</v>
      </c>
      <c r="N357" s="16">
        <f t="shared" si="15"/>
        <v>1</v>
      </c>
      <c r="O357" s="16">
        <f t="shared" si="15"/>
        <v>0</v>
      </c>
      <c r="P357" s="16">
        <f t="shared" si="16"/>
        <v>0</v>
      </c>
      <c r="Q357" s="16">
        <f t="shared" si="16"/>
        <v>0</v>
      </c>
      <c r="R357" s="16">
        <f t="shared" si="17"/>
        <v>0</v>
      </c>
    </row>
    <row r="358" spans="3:18" x14ac:dyDescent="0.25">
      <c r="C358" s="12" t="s">
        <v>832</v>
      </c>
      <c r="D358" s="12" t="s">
        <v>833</v>
      </c>
      <c r="E358" s="13">
        <v>23441</v>
      </c>
      <c r="F358" s="13">
        <v>23690</v>
      </c>
      <c r="G358" s="18" t="str">
        <f>IF(J358,"kbd",IF(K358,"kbcd",IF(L358,"kb","pct")))</f>
        <v>kb</v>
      </c>
      <c r="H358" s="19">
        <f>NOT(ISNA(MATCH(C358,python_mapping!$D:$D,0)))*1</f>
        <v>0</v>
      </c>
      <c r="I358" s="14" t="e">
        <f>_xlfn.XLOOKUP(xlsx!C358,python_mapping!D:D,python_mapping!E:E)</f>
        <v>#N/A</v>
      </c>
      <c r="J358" s="16">
        <f>NOT(ISERR(SEARCH(J$6,$D358)))*1</f>
        <v>0</v>
      </c>
      <c r="K358" s="16">
        <f>NOT(ISERR(SEARCH(K$6,$D358)))*1</f>
        <v>0</v>
      </c>
      <c r="L358" s="16">
        <f>NOT(ISERR(SEARCH(L$6,$D358)))*1</f>
        <v>1</v>
      </c>
      <c r="M358" s="16">
        <f>NOT(ISERR(SEARCH(M$6,$D358)))*1</f>
        <v>0</v>
      </c>
      <c r="N358" s="16">
        <f t="shared" si="15"/>
        <v>1</v>
      </c>
      <c r="O358" s="16">
        <f t="shared" si="15"/>
        <v>0</v>
      </c>
      <c r="P358" s="16">
        <f t="shared" si="16"/>
        <v>0</v>
      </c>
      <c r="Q358" s="16">
        <f t="shared" si="16"/>
        <v>0</v>
      </c>
      <c r="R358" s="16">
        <f t="shared" si="17"/>
        <v>0</v>
      </c>
    </row>
    <row r="359" spans="3:18" x14ac:dyDescent="0.25">
      <c r="C359" s="12" t="s">
        <v>834</v>
      </c>
      <c r="D359" s="12" t="s">
        <v>835</v>
      </c>
      <c r="E359" s="13">
        <v>971</v>
      </c>
      <c r="F359" s="13">
        <v>1005</v>
      </c>
      <c r="G359" s="18" t="str">
        <f>IF(J359,"kbd",IF(K359,"kbcd",IF(L359,"kb","pct")))</f>
        <v>kb</v>
      </c>
      <c r="H359" s="19">
        <f>NOT(ISNA(MATCH(C359,python_mapping!$D:$D,0)))*1</f>
        <v>0</v>
      </c>
      <c r="I359" s="14" t="e">
        <f>_xlfn.XLOOKUP(xlsx!C359,python_mapping!D:D,python_mapping!E:E)</f>
        <v>#N/A</v>
      </c>
      <c r="J359" s="16">
        <f>NOT(ISERR(SEARCH(J$6,$D359)))*1</f>
        <v>0</v>
      </c>
      <c r="K359" s="16">
        <f>NOT(ISERR(SEARCH(K$6,$D359)))*1</f>
        <v>0</v>
      </c>
      <c r="L359" s="16">
        <f>NOT(ISERR(SEARCH(L$6,$D359)))*1</f>
        <v>1</v>
      </c>
      <c r="M359" s="16">
        <f>NOT(ISERR(SEARCH(M$6,$D359)))*1</f>
        <v>0</v>
      </c>
      <c r="N359" s="16">
        <f t="shared" si="15"/>
        <v>1</v>
      </c>
      <c r="O359" s="16">
        <f t="shared" si="15"/>
        <v>0</v>
      </c>
      <c r="P359" s="16">
        <f t="shared" si="16"/>
        <v>0</v>
      </c>
      <c r="Q359" s="16">
        <f t="shared" si="16"/>
        <v>0</v>
      </c>
      <c r="R359" s="16">
        <f t="shared" si="17"/>
        <v>0</v>
      </c>
    </row>
    <row r="360" spans="3:18" x14ac:dyDescent="0.25">
      <c r="C360" s="12" t="s">
        <v>836</v>
      </c>
      <c r="D360" s="12" t="s">
        <v>837</v>
      </c>
      <c r="E360" s="13">
        <v>1609</v>
      </c>
      <c r="F360" s="13">
        <v>1743</v>
      </c>
      <c r="G360" s="18" t="str">
        <f>IF(J360,"kbd",IF(K360,"kbcd",IF(L360,"kb","pct")))</f>
        <v>kb</v>
      </c>
      <c r="H360" s="19">
        <f>NOT(ISNA(MATCH(C360,python_mapping!$D:$D,0)))*1</f>
        <v>0</v>
      </c>
      <c r="I360" s="14" t="e">
        <f>_xlfn.XLOOKUP(xlsx!C360,python_mapping!D:D,python_mapping!E:E)</f>
        <v>#N/A</v>
      </c>
      <c r="J360" s="16">
        <f>NOT(ISERR(SEARCH(J$6,$D360)))*1</f>
        <v>0</v>
      </c>
      <c r="K360" s="16">
        <f>NOT(ISERR(SEARCH(K$6,$D360)))*1</f>
        <v>0</v>
      </c>
      <c r="L360" s="16">
        <f>NOT(ISERR(SEARCH(L$6,$D360)))*1</f>
        <v>1</v>
      </c>
      <c r="M360" s="16">
        <f>NOT(ISERR(SEARCH(M$6,$D360)))*1</f>
        <v>0</v>
      </c>
      <c r="N360" s="16">
        <f t="shared" si="15"/>
        <v>1</v>
      </c>
      <c r="O360" s="16">
        <f t="shared" si="15"/>
        <v>0</v>
      </c>
      <c r="P360" s="16">
        <f t="shared" si="16"/>
        <v>0</v>
      </c>
      <c r="Q360" s="16">
        <f t="shared" si="16"/>
        <v>0</v>
      </c>
      <c r="R360" s="16">
        <f t="shared" si="17"/>
        <v>0</v>
      </c>
    </row>
    <row r="361" spans="3:18" x14ac:dyDescent="0.25">
      <c r="C361" s="12" t="s">
        <v>838</v>
      </c>
      <c r="D361" s="12" t="s">
        <v>839</v>
      </c>
      <c r="E361" s="13">
        <v>6611</v>
      </c>
      <c r="F361" s="13">
        <v>6547</v>
      </c>
      <c r="G361" s="18" t="str">
        <f>IF(J361,"kbd",IF(K361,"kbcd",IF(L361,"kb","pct")))</f>
        <v>kbd</v>
      </c>
      <c r="H361" s="19">
        <f>NOT(ISNA(MATCH(C361,python_mapping!$D:$D,0)))*1</f>
        <v>0</v>
      </c>
      <c r="I361" s="14" t="e">
        <f>_xlfn.XLOOKUP(xlsx!C361,python_mapping!D:D,python_mapping!E:E)</f>
        <v>#N/A</v>
      </c>
      <c r="J361" s="16">
        <f>NOT(ISERR(SEARCH(J$6,$D361)))*1</f>
        <v>1</v>
      </c>
      <c r="K361" s="16">
        <f>NOT(ISERR(SEARCH(K$6,$D361)))*1</f>
        <v>0</v>
      </c>
      <c r="L361" s="16">
        <f>NOT(ISERR(SEARCH(L$6,$D361)))*1</f>
        <v>0</v>
      </c>
      <c r="M361" s="16">
        <f>NOT(ISERR(SEARCH(M$6,$D361)))*1</f>
        <v>0</v>
      </c>
      <c r="N361" s="16">
        <f t="shared" si="15"/>
        <v>0</v>
      </c>
      <c r="O361" s="16">
        <f t="shared" si="15"/>
        <v>0</v>
      </c>
      <c r="P361" s="16">
        <f t="shared" si="16"/>
        <v>1</v>
      </c>
      <c r="Q361" s="16">
        <f t="shared" si="16"/>
        <v>0</v>
      </c>
      <c r="R361" s="16">
        <f t="shared" si="17"/>
        <v>0</v>
      </c>
    </row>
    <row r="362" spans="3:18" hidden="1" x14ac:dyDescent="0.25">
      <c r="C362" s="12" t="s">
        <v>83</v>
      </c>
      <c r="D362" s="12" t="s">
        <v>840</v>
      </c>
      <c r="E362" s="13">
        <v>6611</v>
      </c>
      <c r="F362" s="13">
        <v>6547</v>
      </c>
      <c r="G362" s="18" t="str">
        <f>IF(J362,"kbd",IF(K362,"kbcd",IF(L362,"kb","pct")))</f>
        <v>kbd</v>
      </c>
      <c r="H362" s="19">
        <f>NOT(ISNA(MATCH(C362,python_mapping!$D:$D,0)))*1</f>
        <v>1</v>
      </c>
      <c r="I362" s="14" t="str">
        <f>_xlfn.XLOOKUP(xlsx!C362,python_mapping!D:D,python_mapping!E:E)</f>
        <v>US Imports (kbd)</v>
      </c>
      <c r="J362" s="16">
        <f>NOT(ISERR(SEARCH(J$6,$D362)))*1</f>
        <v>1</v>
      </c>
      <c r="K362" s="16">
        <f>NOT(ISERR(SEARCH(K$6,$D362)))*1</f>
        <v>0</v>
      </c>
      <c r="L362" s="16">
        <f>NOT(ISERR(SEARCH(L$6,$D362)))*1</f>
        <v>0</v>
      </c>
      <c r="M362" s="16">
        <f>NOT(ISERR(SEARCH(M$6,$D362)))*1</f>
        <v>0</v>
      </c>
      <c r="N362" s="16">
        <f t="shared" si="15"/>
        <v>0</v>
      </c>
      <c r="O362" s="16">
        <f t="shared" si="15"/>
        <v>0</v>
      </c>
      <c r="P362" s="16">
        <f t="shared" si="16"/>
        <v>1</v>
      </c>
      <c r="Q362" s="16">
        <f t="shared" si="16"/>
        <v>0</v>
      </c>
      <c r="R362" s="16">
        <f t="shared" si="17"/>
        <v>0</v>
      </c>
    </row>
    <row r="363" spans="3:18" hidden="1" x14ac:dyDescent="0.25">
      <c r="C363" s="12" t="s">
        <v>84</v>
      </c>
      <c r="D363" s="12" t="s">
        <v>841</v>
      </c>
      <c r="E363" s="13">
        <v>458</v>
      </c>
      <c r="F363" s="13">
        <v>988</v>
      </c>
      <c r="G363" s="18" t="str">
        <f>IF(J363,"kbd",IF(K363,"kbcd",IF(L363,"kb","pct")))</f>
        <v>kbd</v>
      </c>
      <c r="H363" s="19">
        <f>NOT(ISNA(MATCH(C363,python_mapping!$D:$D,0)))*1</f>
        <v>1</v>
      </c>
      <c r="I363" s="14" t="str">
        <f>_xlfn.XLOOKUP(xlsx!C363,python_mapping!D:D,python_mapping!E:E)</f>
        <v>P1 Imports (kbd)</v>
      </c>
      <c r="J363" s="16">
        <f>NOT(ISERR(SEARCH(J$6,$D363)))*1</f>
        <v>1</v>
      </c>
      <c r="K363" s="16">
        <f>NOT(ISERR(SEARCH(K$6,$D363)))*1</f>
        <v>0</v>
      </c>
      <c r="L363" s="16">
        <f>NOT(ISERR(SEARCH(L$6,$D363)))*1</f>
        <v>0</v>
      </c>
      <c r="M363" s="16">
        <f>NOT(ISERR(SEARCH(M$6,$D363)))*1</f>
        <v>0</v>
      </c>
      <c r="N363" s="16">
        <f t="shared" si="15"/>
        <v>0</v>
      </c>
      <c r="O363" s="16">
        <f t="shared" si="15"/>
        <v>0</v>
      </c>
      <c r="P363" s="16">
        <f t="shared" si="16"/>
        <v>1</v>
      </c>
      <c r="Q363" s="16">
        <f t="shared" si="16"/>
        <v>0</v>
      </c>
      <c r="R363" s="16">
        <f t="shared" si="17"/>
        <v>0</v>
      </c>
    </row>
    <row r="364" spans="3:18" hidden="1" x14ac:dyDescent="0.25">
      <c r="C364" s="12" t="s">
        <v>85</v>
      </c>
      <c r="D364" s="12" t="s">
        <v>842</v>
      </c>
      <c r="E364" s="13">
        <v>2989</v>
      </c>
      <c r="F364" s="13">
        <v>3092</v>
      </c>
      <c r="G364" s="18" t="str">
        <f>IF(J364,"kbd",IF(K364,"kbcd",IF(L364,"kb","pct")))</f>
        <v>kbd</v>
      </c>
      <c r="H364" s="19">
        <f>NOT(ISNA(MATCH(C364,python_mapping!$D:$D,0)))*1</f>
        <v>1</v>
      </c>
      <c r="I364" s="14" t="str">
        <f>_xlfn.XLOOKUP(xlsx!C364,python_mapping!D:D,python_mapping!E:E)</f>
        <v>P2 Imports (kbd)</v>
      </c>
      <c r="J364" s="16">
        <f>NOT(ISERR(SEARCH(J$6,$D364)))*1</f>
        <v>1</v>
      </c>
      <c r="K364" s="16">
        <f>NOT(ISERR(SEARCH(K$6,$D364)))*1</f>
        <v>0</v>
      </c>
      <c r="L364" s="16">
        <f>NOT(ISERR(SEARCH(L$6,$D364)))*1</f>
        <v>0</v>
      </c>
      <c r="M364" s="16">
        <f>NOT(ISERR(SEARCH(M$6,$D364)))*1</f>
        <v>0</v>
      </c>
      <c r="N364" s="16">
        <f t="shared" si="15"/>
        <v>0</v>
      </c>
      <c r="O364" s="16">
        <f t="shared" si="15"/>
        <v>0</v>
      </c>
      <c r="P364" s="16">
        <f t="shared" si="16"/>
        <v>1</v>
      </c>
      <c r="Q364" s="16">
        <f t="shared" si="16"/>
        <v>0</v>
      </c>
      <c r="R364" s="16">
        <f t="shared" si="17"/>
        <v>0</v>
      </c>
    </row>
    <row r="365" spans="3:18" hidden="1" x14ac:dyDescent="0.25">
      <c r="C365" s="12" t="s">
        <v>86</v>
      </c>
      <c r="D365" s="12" t="s">
        <v>843</v>
      </c>
      <c r="E365" s="13">
        <v>976</v>
      </c>
      <c r="F365" s="13">
        <v>1226</v>
      </c>
      <c r="G365" s="18" t="str">
        <f>IF(J365,"kbd",IF(K365,"kbcd",IF(L365,"kb","pct")))</f>
        <v>kbd</v>
      </c>
      <c r="H365" s="19">
        <f>NOT(ISNA(MATCH(C365,python_mapping!$D:$D,0)))*1</f>
        <v>1</v>
      </c>
      <c r="I365" s="14" t="str">
        <f>_xlfn.XLOOKUP(xlsx!C365,python_mapping!D:D,python_mapping!E:E)</f>
        <v>P3 Imports (kbd)</v>
      </c>
      <c r="J365" s="16">
        <f>NOT(ISERR(SEARCH(J$6,$D365)))*1</f>
        <v>1</v>
      </c>
      <c r="K365" s="16">
        <f>NOT(ISERR(SEARCH(K$6,$D365)))*1</f>
        <v>0</v>
      </c>
      <c r="L365" s="16">
        <f>NOT(ISERR(SEARCH(L$6,$D365)))*1</f>
        <v>0</v>
      </c>
      <c r="M365" s="16">
        <f>NOT(ISERR(SEARCH(M$6,$D365)))*1</f>
        <v>0</v>
      </c>
      <c r="N365" s="16">
        <f t="shared" si="15"/>
        <v>0</v>
      </c>
      <c r="O365" s="16">
        <f t="shared" si="15"/>
        <v>0</v>
      </c>
      <c r="P365" s="16">
        <f t="shared" si="16"/>
        <v>1</v>
      </c>
      <c r="Q365" s="16">
        <f t="shared" si="16"/>
        <v>0</v>
      </c>
      <c r="R365" s="16">
        <f t="shared" si="17"/>
        <v>0</v>
      </c>
    </row>
    <row r="366" spans="3:18" hidden="1" x14ac:dyDescent="0.25">
      <c r="C366" s="12" t="s">
        <v>87</v>
      </c>
      <c r="D366" s="12" t="s">
        <v>844</v>
      </c>
      <c r="E366" s="13">
        <v>375</v>
      </c>
      <c r="F366" s="13">
        <v>439</v>
      </c>
      <c r="G366" s="18" t="str">
        <f>IF(J366,"kbd",IF(K366,"kbcd",IF(L366,"kb","pct")))</f>
        <v>kbd</v>
      </c>
      <c r="H366" s="19">
        <f>NOT(ISNA(MATCH(C366,python_mapping!$D:$D,0)))*1</f>
        <v>1</v>
      </c>
      <c r="I366" s="14" t="str">
        <f>_xlfn.XLOOKUP(xlsx!C366,python_mapping!D:D,python_mapping!E:E)</f>
        <v>P4 Imports (kbd)</v>
      </c>
      <c r="J366" s="16">
        <f>NOT(ISERR(SEARCH(J$6,$D366)))*1</f>
        <v>1</v>
      </c>
      <c r="K366" s="16">
        <f>NOT(ISERR(SEARCH(K$6,$D366)))*1</f>
        <v>0</v>
      </c>
      <c r="L366" s="16">
        <f>NOT(ISERR(SEARCH(L$6,$D366)))*1</f>
        <v>0</v>
      </c>
      <c r="M366" s="16">
        <f>NOT(ISERR(SEARCH(M$6,$D366)))*1</f>
        <v>0</v>
      </c>
      <c r="N366" s="16">
        <f t="shared" si="15"/>
        <v>0</v>
      </c>
      <c r="O366" s="16">
        <f t="shared" si="15"/>
        <v>0</v>
      </c>
      <c r="P366" s="16">
        <f t="shared" si="16"/>
        <v>1</v>
      </c>
      <c r="Q366" s="16">
        <f t="shared" si="16"/>
        <v>0</v>
      </c>
      <c r="R366" s="16">
        <f t="shared" si="17"/>
        <v>0</v>
      </c>
    </row>
    <row r="367" spans="3:18" hidden="1" x14ac:dyDescent="0.25">
      <c r="C367" s="12" t="s">
        <v>88</v>
      </c>
      <c r="D367" s="12" t="s">
        <v>845</v>
      </c>
      <c r="E367" s="13">
        <v>1813</v>
      </c>
      <c r="F367" s="13">
        <v>802</v>
      </c>
      <c r="G367" s="18" t="str">
        <f>IF(J367,"kbd",IF(K367,"kbcd",IF(L367,"kb","pct")))</f>
        <v>kbd</v>
      </c>
      <c r="H367" s="19">
        <f>NOT(ISNA(MATCH(C367,python_mapping!$D:$D,0)))*1</f>
        <v>1</v>
      </c>
      <c r="I367" s="14" t="str">
        <f>_xlfn.XLOOKUP(xlsx!C367,python_mapping!D:D,python_mapping!E:E)</f>
        <v>P5 Imports (kbd)</v>
      </c>
      <c r="J367" s="16">
        <f>NOT(ISERR(SEARCH(J$6,$D367)))*1</f>
        <v>1</v>
      </c>
      <c r="K367" s="16">
        <f>NOT(ISERR(SEARCH(K$6,$D367)))*1</f>
        <v>0</v>
      </c>
      <c r="L367" s="16">
        <f>NOT(ISERR(SEARCH(L$6,$D367)))*1</f>
        <v>0</v>
      </c>
      <c r="M367" s="16">
        <f>NOT(ISERR(SEARCH(M$6,$D367)))*1</f>
        <v>0</v>
      </c>
      <c r="N367" s="16">
        <f t="shared" si="15"/>
        <v>0</v>
      </c>
      <c r="O367" s="16">
        <f t="shared" si="15"/>
        <v>0</v>
      </c>
      <c r="P367" s="16">
        <f t="shared" si="16"/>
        <v>1</v>
      </c>
      <c r="Q367" s="16">
        <f t="shared" si="16"/>
        <v>0</v>
      </c>
      <c r="R367" s="16">
        <f t="shared" si="17"/>
        <v>0</v>
      </c>
    </row>
    <row r="368" spans="3:18" x14ac:dyDescent="0.25">
      <c r="C368" s="12" t="s">
        <v>846</v>
      </c>
      <c r="D368" s="12" t="s">
        <v>847</v>
      </c>
      <c r="E368" s="13">
        <v>0</v>
      </c>
      <c r="F368" s="13">
        <v>0</v>
      </c>
      <c r="G368" s="18" t="str">
        <f>IF(J368,"kbd",IF(K368,"kbcd",IF(L368,"kb","pct")))</f>
        <v>kbd</v>
      </c>
      <c r="H368" s="19">
        <f>NOT(ISNA(MATCH(C368,python_mapping!$D:$D,0)))*1</f>
        <v>0</v>
      </c>
      <c r="I368" s="14" t="e">
        <f>_xlfn.XLOOKUP(xlsx!C368,python_mapping!D:D,python_mapping!E:E)</f>
        <v>#N/A</v>
      </c>
      <c r="J368" s="16">
        <f>NOT(ISERR(SEARCH(J$6,$D368)))*1</f>
        <v>1</v>
      </c>
      <c r="K368" s="16">
        <f>NOT(ISERR(SEARCH(K$6,$D368)))*1</f>
        <v>0</v>
      </c>
      <c r="L368" s="16">
        <f>NOT(ISERR(SEARCH(L$6,$D368)))*1</f>
        <v>0</v>
      </c>
      <c r="M368" s="16">
        <f>NOT(ISERR(SEARCH(M$6,$D368)))*1</f>
        <v>0</v>
      </c>
      <c r="N368" s="16">
        <f t="shared" si="15"/>
        <v>0</v>
      </c>
      <c r="O368" s="16">
        <f t="shared" si="15"/>
        <v>0</v>
      </c>
      <c r="P368" s="16">
        <f t="shared" si="16"/>
        <v>1</v>
      </c>
      <c r="Q368" s="16">
        <f t="shared" si="16"/>
        <v>0</v>
      </c>
      <c r="R368" s="16">
        <f t="shared" si="17"/>
        <v>0</v>
      </c>
    </row>
    <row r="369" spans="3:18" x14ac:dyDescent="0.25">
      <c r="C369" s="12" t="s">
        <v>848</v>
      </c>
      <c r="D369" s="12" t="s">
        <v>849</v>
      </c>
      <c r="E369" s="13">
        <v>0</v>
      </c>
      <c r="F369" s="13">
        <v>0</v>
      </c>
      <c r="G369" s="18" t="str">
        <f>IF(J369,"kbd",IF(K369,"kbcd",IF(L369,"kb","pct")))</f>
        <v>kbd</v>
      </c>
      <c r="H369" s="19">
        <f>NOT(ISNA(MATCH(C369,python_mapping!$D:$D,0)))*1</f>
        <v>0</v>
      </c>
      <c r="I369" s="14" t="e">
        <f>_xlfn.XLOOKUP(xlsx!C369,python_mapping!D:D,python_mapping!E:E)</f>
        <v>#N/A</v>
      </c>
      <c r="J369" s="16">
        <f>NOT(ISERR(SEARCH(J$6,$D369)))*1</f>
        <v>1</v>
      </c>
      <c r="K369" s="16">
        <f>NOT(ISERR(SEARCH(K$6,$D369)))*1</f>
        <v>0</v>
      </c>
      <c r="L369" s="16">
        <f>NOT(ISERR(SEARCH(L$6,$D369)))*1</f>
        <v>0</v>
      </c>
      <c r="M369" s="16">
        <f>NOT(ISERR(SEARCH(M$6,$D369)))*1</f>
        <v>0</v>
      </c>
      <c r="N369" s="16">
        <f t="shared" si="15"/>
        <v>0</v>
      </c>
      <c r="O369" s="16">
        <f t="shared" si="15"/>
        <v>0</v>
      </c>
      <c r="P369" s="16">
        <f t="shared" si="16"/>
        <v>1</v>
      </c>
      <c r="Q369" s="16">
        <f t="shared" si="16"/>
        <v>0</v>
      </c>
      <c r="R369" s="16">
        <f t="shared" si="17"/>
        <v>0</v>
      </c>
    </row>
    <row r="370" spans="3:18" hidden="1" x14ac:dyDescent="0.25">
      <c r="C370" s="12" t="s">
        <v>89</v>
      </c>
      <c r="D370" s="12" t="s">
        <v>850</v>
      </c>
      <c r="E370" s="13">
        <v>762</v>
      </c>
      <c r="F370" s="13">
        <v>851</v>
      </c>
      <c r="G370" s="18" t="str">
        <f>IF(J370,"kbd",IF(K370,"kbcd",IF(L370,"kb","pct")))</f>
        <v>kbd</v>
      </c>
      <c r="H370" s="19">
        <f>NOT(ISNA(MATCH(C370,python_mapping!$D:$D,0)))*1</f>
        <v>1</v>
      </c>
      <c r="I370" s="14" t="str">
        <f>_xlfn.XLOOKUP(xlsx!C370,python_mapping!D:D,python_mapping!E:E)</f>
        <v>US Gasoline Imports (kbd)</v>
      </c>
      <c r="J370" s="16">
        <f>NOT(ISERR(SEARCH(J$6,$D370)))*1</f>
        <v>1</v>
      </c>
      <c r="K370" s="16">
        <f>NOT(ISERR(SEARCH(K$6,$D370)))*1</f>
        <v>0</v>
      </c>
      <c r="L370" s="16">
        <f>NOT(ISERR(SEARCH(L$6,$D370)))*1</f>
        <v>0</v>
      </c>
      <c r="M370" s="16">
        <f>NOT(ISERR(SEARCH(M$6,$D370)))*1</f>
        <v>0</v>
      </c>
      <c r="N370" s="16">
        <f t="shared" si="15"/>
        <v>0</v>
      </c>
      <c r="O370" s="16">
        <f t="shared" si="15"/>
        <v>0</v>
      </c>
      <c r="P370" s="16">
        <f t="shared" si="16"/>
        <v>0</v>
      </c>
      <c r="Q370" s="16">
        <f t="shared" si="16"/>
        <v>0</v>
      </c>
      <c r="R370" s="16">
        <f t="shared" si="17"/>
        <v>0</v>
      </c>
    </row>
    <row r="371" spans="3:18" hidden="1" x14ac:dyDescent="0.25">
      <c r="C371" s="12" t="s">
        <v>90</v>
      </c>
      <c r="D371" s="12" t="s">
        <v>851</v>
      </c>
      <c r="E371" s="13">
        <v>577</v>
      </c>
      <c r="F371" s="13">
        <v>596</v>
      </c>
      <c r="G371" s="18" t="str">
        <f>IF(J371,"kbd",IF(K371,"kbcd",IF(L371,"kb","pct")))</f>
        <v>kbd</v>
      </c>
      <c r="H371" s="19">
        <f>NOT(ISNA(MATCH(C371,python_mapping!$D:$D,0)))*1</f>
        <v>1</v>
      </c>
      <c r="I371" s="14" t="str">
        <f>_xlfn.XLOOKUP(xlsx!C371,python_mapping!D:D,python_mapping!E:E)</f>
        <v>P1 Gasoline Imports (kbd)</v>
      </c>
      <c r="J371" s="16">
        <f>NOT(ISERR(SEARCH(J$6,$D371)))*1</f>
        <v>1</v>
      </c>
      <c r="K371" s="16">
        <f>NOT(ISERR(SEARCH(K$6,$D371)))*1</f>
        <v>0</v>
      </c>
      <c r="L371" s="16">
        <f>NOT(ISERR(SEARCH(L$6,$D371)))*1</f>
        <v>0</v>
      </c>
      <c r="M371" s="16">
        <f>NOT(ISERR(SEARCH(M$6,$D371)))*1</f>
        <v>0</v>
      </c>
      <c r="N371" s="16">
        <f t="shared" si="15"/>
        <v>0</v>
      </c>
      <c r="O371" s="16">
        <f t="shared" si="15"/>
        <v>0</v>
      </c>
      <c r="P371" s="16">
        <f t="shared" si="16"/>
        <v>0</v>
      </c>
      <c r="Q371" s="16">
        <f t="shared" si="16"/>
        <v>0</v>
      </c>
      <c r="R371" s="16">
        <f t="shared" si="17"/>
        <v>0</v>
      </c>
    </row>
    <row r="372" spans="3:18" hidden="1" x14ac:dyDescent="0.25">
      <c r="C372" s="12" t="s">
        <v>91</v>
      </c>
      <c r="D372" s="12" t="s">
        <v>852</v>
      </c>
      <c r="E372" s="13">
        <v>3</v>
      </c>
      <c r="F372" s="13">
        <v>6</v>
      </c>
      <c r="G372" s="18" t="str">
        <f>IF(J372,"kbd",IF(K372,"kbcd",IF(L372,"kb","pct")))</f>
        <v>kbd</v>
      </c>
      <c r="H372" s="19">
        <f>NOT(ISNA(MATCH(C372,python_mapping!$D:$D,0)))*1</f>
        <v>1</v>
      </c>
      <c r="I372" s="14" t="str">
        <f>_xlfn.XLOOKUP(xlsx!C372,python_mapping!D:D,python_mapping!E:E)</f>
        <v>P2 Gasoline Imports (kbd)</v>
      </c>
      <c r="J372" s="16">
        <f>NOT(ISERR(SEARCH(J$6,$D372)))*1</f>
        <v>1</v>
      </c>
      <c r="K372" s="16">
        <f>NOT(ISERR(SEARCH(K$6,$D372)))*1</f>
        <v>0</v>
      </c>
      <c r="L372" s="16">
        <f>NOT(ISERR(SEARCH(L$6,$D372)))*1</f>
        <v>0</v>
      </c>
      <c r="M372" s="16">
        <f>NOT(ISERR(SEARCH(M$6,$D372)))*1</f>
        <v>0</v>
      </c>
      <c r="N372" s="16">
        <f t="shared" si="15"/>
        <v>0</v>
      </c>
      <c r="O372" s="16">
        <f t="shared" si="15"/>
        <v>0</v>
      </c>
      <c r="P372" s="16">
        <f t="shared" si="16"/>
        <v>0</v>
      </c>
      <c r="Q372" s="16">
        <f t="shared" si="16"/>
        <v>0</v>
      </c>
      <c r="R372" s="16">
        <f t="shared" si="17"/>
        <v>0</v>
      </c>
    </row>
    <row r="373" spans="3:18" hidden="1" x14ac:dyDescent="0.25">
      <c r="C373" s="12" t="s">
        <v>92</v>
      </c>
      <c r="D373" s="12" t="s">
        <v>853</v>
      </c>
      <c r="E373" s="13">
        <v>27</v>
      </c>
      <c r="F373" s="13">
        <v>141</v>
      </c>
      <c r="G373" s="18" t="str">
        <f>IF(J373,"kbd",IF(K373,"kbcd",IF(L373,"kb","pct")))</f>
        <v>kbd</v>
      </c>
      <c r="H373" s="19">
        <f>NOT(ISNA(MATCH(C373,python_mapping!$D:$D,0)))*1</f>
        <v>1</v>
      </c>
      <c r="I373" s="14" t="str">
        <f>_xlfn.XLOOKUP(xlsx!C373,python_mapping!D:D,python_mapping!E:E)</f>
        <v>P3 Gasoline Imports (kbd)</v>
      </c>
      <c r="J373" s="16">
        <f>NOT(ISERR(SEARCH(J$6,$D373)))*1</f>
        <v>1</v>
      </c>
      <c r="K373" s="16">
        <f>NOT(ISERR(SEARCH(K$6,$D373)))*1</f>
        <v>0</v>
      </c>
      <c r="L373" s="16">
        <f>NOT(ISERR(SEARCH(L$6,$D373)))*1</f>
        <v>0</v>
      </c>
      <c r="M373" s="16">
        <f>NOT(ISERR(SEARCH(M$6,$D373)))*1</f>
        <v>0</v>
      </c>
      <c r="N373" s="16">
        <f t="shared" si="15"/>
        <v>0</v>
      </c>
      <c r="O373" s="16">
        <f t="shared" si="15"/>
        <v>0</v>
      </c>
      <c r="P373" s="16">
        <f t="shared" si="16"/>
        <v>0</v>
      </c>
      <c r="Q373" s="16">
        <f t="shared" si="16"/>
        <v>0</v>
      </c>
      <c r="R373" s="16">
        <f t="shared" si="17"/>
        <v>0</v>
      </c>
    </row>
    <row r="374" spans="3:18" hidden="1" x14ac:dyDescent="0.25">
      <c r="C374" s="12" t="s">
        <v>93</v>
      </c>
      <c r="D374" s="12" t="s">
        <v>854</v>
      </c>
      <c r="E374" s="13">
        <v>3</v>
      </c>
      <c r="F374" s="13">
        <v>5</v>
      </c>
      <c r="G374" s="18" t="str">
        <f>IF(J374,"kbd",IF(K374,"kbcd",IF(L374,"kb","pct")))</f>
        <v>kbd</v>
      </c>
      <c r="H374" s="19">
        <f>NOT(ISNA(MATCH(C374,python_mapping!$D:$D,0)))*1</f>
        <v>1</v>
      </c>
      <c r="I374" s="14" t="str">
        <f>_xlfn.XLOOKUP(xlsx!C374,python_mapping!D:D,python_mapping!E:E)</f>
        <v>P4 Gasoline Imports (kbd)</v>
      </c>
      <c r="J374" s="16">
        <f>NOT(ISERR(SEARCH(J$6,$D374)))*1</f>
        <v>1</v>
      </c>
      <c r="K374" s="16">
        <f>NOT(ISERR(SEARCH(K$6,$D374)))*1</f>
        <v>0</v>
      </c>
      <c r="L374" s="16">
        <f>NOT(ISERR(SEARCH(L$6,$D374)))*1</f>
        <v>0</v>
      </c>
      <c r="M374" s="16">
        <f>NOT(ISERR(SEARCH(M$6,$D374)))*1</f>
        <v>0</v>
      </c>
      <c r="N374" s="16">
        <f t="shared" si="15"/>
        <v>0</v>
      </c>
      <c r="O374" s="16">
        <f t="shared" si="15"/>
        <v>0</v>
      </c>
      <c r="P374" s="16">
        <f t="shared" si="16"/>
        <v>0</v>
      </c>
      <c r="Q374" s="16">
        <f t="shared" si="16"/>
        <v>0</v>
      </c>
      <c r="R374" s="16">
        <f t="shared" si="17"/>
        <v>0</v>
      </c>
    </row>
    <row r="375" spans="3:18" hidden="1" x14ac:dyDescent="0.25">
      <c r="C375" s="12" t="s">
        <v>94</v>
      </c>
      <c r="D375" s="12" t="s">
        <v>855</v>
      </c>
      <c r="E375" s="13">
        <v>151</v>
      </c>
      <c r="F375" s="13">
        <v>104</v>
      </c>
      <c r="G375" s="18" t="str">
        <f>IF(J375,"kbd",IF(K375,"kbcd",IF(L375,"kb","pct")))</f>
        <v>kbd</v>
      </c>
      <c r="H375" s="19">
        <f>NOT(ISNA(MATCH(C375,python_mapping!$D:$D,0)))*1</f>
        <v>1</v>
      </c>
      <c r="I375" s="14" t="str">
        <f>_xlfn.XLOOKUP(xlsx!C375,python_mapping!D:D,python_mapping!E:E)</f>
        <v>P5 Gasoline Imports (kbd)</v>
      </c>
      <c r="J375" s="16">
        <f>NOT(ISERR(SEARCH(J$6,$D375)))*1</f>
        <v>1</v>
      </c>
      <c r="K375" s="16">
        <f>NOT(ISERR(SEARCH(K$6,$D375)))*1</f>
        <v>0</v>
      </c>
      <c r="L375" s="16">
        <f>NOT(ISERR(SEARCH(L$6,$D375)))*1</f>
        <v>0</v>
      </c>
      <c r="M375" s="16">
        <f>NOT(ISERR(SEARCH(M$6,$D375)))*1</f>
        <v>0</v>
      </c>
      <c r="N375" s="16">
        <f t="shared" si="15"/>
        <v>0</v>
      </c>
      <c r="O375" s="16">
        <f t="shared" si="15"/>
        <v>0</v>
      </c>
      <c r="P375" s="16">
        <f t="shared" si="16"/>
        <v>0</v>
      </c>
      <c r="Q375" s="16">
        <f t="shared" si="16"/>
        <v>0</v>
      </c>
      <c r="R375" s="16">
        <f t="shared" si="17"/>
        <v>0</v>
      </c>
    </row>
    <row r="376" spans="3:18" x14ac:dyDescent="0.25">
      <c r="C376" s="12" t="s">
        <v>856</v>
      </c>
      <c r="D376" s="12" t="s">
        <v>857</v>
      </c>
      <c r="E376" s="13">
        <v>166</v>
      </c>
      <c r="F376" s="13">
        <v>64</v>
      </c>
      <c r="G376" s="18" t="str">
        <f>IF(J376,"kbd",IF(K376,"kbcd",IF(L376,"kb","pct")))</f>
        <v>kbd</v>
      </c>
      <c r="H376" s="19">
        <f>NOT(ISNA(MATCH(C376,python_mapping!$D:$D,0)))*1</f>
        <v>0</v>
      </c>
      <c r="I376" s="14" t="e">
        <f>_xlfn.XLOOKUP(xlsx!C376,python_mapping!D:D,python_mapping!E:E)</f>
        <v>#N/A</v>
      </c>
      <c r="J376" s="16">
        <f>NOT(ISERR(SEARCH(J$6,$D376)))*1</f>
        <v>1</v>
      </c>
      <c r="K376" s="16">
        <f>NOT(ISERR(SEARCH(K$6,$D376)))*1</f>
        <v>0</v>
      </c>
      <c r="L376" s="16">
        <f>NOT(ISERR(SEARCH(L$6,$D376)))*1</f>
        <v>0</v>
      </c>
      <c r="M376" s="16">
        <f>NOT(ISERR(SEARCH(M$6,$D376)))*1</f>
        <v>0</v>
      </c>
      <c r="N376" s="16">
        <f t="shared" si="15"/>
        <v>0</v>
      </c>
      <c r="O376" s="16">
        <f t="shared" si="15"/>
        <v>0</v>
      </c>
      <c r="P376" s="16">
        <f t="shared" si="16"/>
        <v>0</v>
      </c>
      <c r="Q376" s="16">
        <f t="shared" si="16"/>
        <v>0</v>
      </c>
      <c r="R376" s="16">
        <f t="shared" si="17"/>
        <v>0</v>
      </c>
    </row>
    <row r="377" spans="3:18" x14ac:dyDescent="0.25">
      <c r="C377" s="12" t="s">
        <v>858</v>
      </c>
      <c r="D377" s="12" t="s">
        <v>859</v>
      </c>
      <c r="E377" s="13">
        <v>146</v>
      </c>
      <c r="F377" s="13">
        <v>53</v>
      </c>
      <c r="G377" s="18" t="str">
        <f>IF(J377,"kbd",IF(K377,"kbcd",IF(L377,"kb","pct")))</f>
        <v>kbd</v>
      </c>
      <c r="H377" s="19">
        <f>NOT(ISNA(MATCH(C377,python_mapping!$D:$D,0)))*1</f>
        <v>0</v>
      </c>
      <c r="I377" s="14" t="e">
        <f>_xlfn.XLOOKUP(xlsx!C377,python_mapping!D:D,python_mapping!E:E)</f>
        <v>#N/A</v>
      </c>
      <c r="J377" s="16">
        <f>NOT(ISERR(SEARCH(J$6,$D377)))*1</f>
        <v>1</v>
      </c>
      <c r="K377" s="16">
        <f>NOT(ISERR(SEARCH(K$6,$D377)))*1</f>
        <v>0</v>
      </c>
      <c r="L377" s="16">
        <f>NOT(ISERR(SEARCH(L$6,$D377)))*1</f>
        <v>0</v>
      </c>
      <c r="M377" s="16">
        <f>NOT(ISERR(SEARCH(M$6,$D377)))*1</f>
        <v>0</v>
      </c>
      <c r="N377" s="16">
        <f t="shared" si="15"/>
        <v>0</v>
      </c>
      <c r="O377" s="16">
        <f t="shared" si="15"/>
        <v>0</v>
      </c>
      <c r="P377" s="16">
        <f t="shared" si="16"/>
        <v>0</v>
      </c>
      <c r="Q377" s="16">
        <f t="shared" si="16"/>
        <v>0</v>
      </c>
      <c r="R377" s="16">
        <f t="shared" si="17"/>
        <v>0</v>
      </c>
    </row>
    <row r="378" spans="3:18" x14ac:dyDescent="0.25">
      <c r="C378" s="12" t="s">
        <v>860</v>
      </c>
      <c r="D378" s="12" t="s">
        <v>861</v>
      </c>
      <c r="E378" s="13">
        <v>0</v>
      </c>
      <c r="F378" s="13">
        <v>0</v>
      </c>
      <c r="G378" s="18" t="str">
        <f>IF(J378,"kbd",IF(K378,"kbcd",IF(L378,"kb","pct")))</f>
        <v>kbd</v>
      </c>
      <c r="H378" s="19">
        <f>NOT(ISNA(MATCH(C378,python_mapping!$D:$D,0)))*1</f>
        <v>0</v>
      </c>
      <c r="I378" s="14" t="e">
        <f>_xlfn.XLOOKUP(xlsx!C378,python_mapping!D:D,python_mapping!E:E)</f>
        <v>#N/A</v>
      </c>
      <c r="J378" s="16">
        <f>NOT(ISERR(SEARCH(J$6,$D378)))*1</f>
        <v>1</v>
      </c>
      <c r="K378" s="16">
        <f>NOT(ISERR(SEARCH(K$6,$D378)))*1</f>
        <v>0</v>
      </c>
      <c r="L378" s="16">
        <f>NOT(ISERR(SEARCH(L$6,$D378)))*1</f>
        <v>0</v>
      </c>
      <c r="M378" s="16">
        <f>NOT(ISERR(SEARCH(M$6,$D378)))*1</f>
        <v>0</v>
      </c>
      <c r="N378" s="16">
        <f t="shared" si="15"/>
        <v>0</v>
      </c>
      <c r="O378" s="16">
        <f t="shared" si="15"/>
        <v>0</v>
      </c>
      <c r="P378" s="16">
        <f t="shared" si="16"/>
        <v>0</v>
      </c>
      <c r="Q378" s="16">
        <f t="shared" si="16"/>
        <v>0</v>
      </c>
      <c r="R378" s="16">
        <f t="shared" si="17"/>
        <v>0</v>
      </c>
    </row>
    <row r="379" spans="3:18" x14ac:dyDescent="0.25">
      <c r="C379" s="12" t="s">
        <v>862</v>
      </c>
      <c r="D379" s="12" t="s">
        <v>863</v>
      </c>
      <c r="E379" s="13">
        <v>0</v>
      </c>
      <c r="F379" s="13">
        <v>0</v>
      </c>
      <c r="G379" s="18" t="str">
        <f>IF(J379,"kbd",IF(K379,"kbcd",IF(L379,"kb","pct")))</f>
        <v>kbd</v>
      </c>
      <c r="H379" s="19">
        <f>NOT(ISNA(MATCH(C379,python_mapping!$D:$D,0)))*1</f>
        <v>0</v>
      </c>
      <c r="I379" s="14" t="e">
        <f>_xlfn.XLOOKUP(xlsx!C379,python_mapping!D:D,python_mapping!E:E)</f>
        <v>#N/A</v>
      </c>
      <c r="J379" s="16">
        <f>NOT(ISERR(SEARCH(J$6,$D379)))*1</f>
        <v>1</v>
      </c>
      <c r="K379" s="16">
        <f>NOT(ISERR(SEARCH(K$6,$D379)))*1</f>
        <v>0</v>
      </c>
      <c r="L379" s="16">
        <f>NOT(ISERR(SEARCH(L$6,$D379)))*1</f>
        <v>0</v>
      </c>
      <c r="M379" s="16">
        <f>NOT(ISERR(SEARCH(M$6,$D379)))*1</f>
        <v>0</v>
      </c>
      <c r="N379" s="16">
        <f t="shared" si="15"/>
        <v>0</v>
      </c>
      <c r="O379" s="16">
        <f t="shared" si="15"/>
        <v>0</v>
      </c>
      <c r="P379" s="16">
        <f t="shared" si="16"/>
        <v>0</v>
      </c>
      <c r="Q379" s="16">
        <f t="shared" si="16"/>
        <v>0</v>
      </c>
      <c r="R379" s="16">
        <f t="shared" si="17"/>
        <v>0</v>
      </c>
    </row>
    <row r="380" spans="3:18" x14ac:dyDescent="0.25">
      <c r="C380" s="12" t="s">
        <v>864</v>
      </c>
      <c r="D380" s="12" t="s">
        <v>865</v>
      </c>
      <c r="E380" s="13">
        <v>0</v>
      </c>
      <c r="F380" s="13">
        <v>0</v>
      </c>
      <c r="G380" s="18" t="str">
        <f>IF(J380,"kbd",IF(K380,"kbcd",IF(L380,"kb","pct")))</f>
        <v>kbd</v>
      </c>
      <c r="H380" s="19">
        <f>NOT(ISNA(MATCH(C380,python_mapping!$D:$D,0)))*1</f>
        <v>0</v>
      </c>
      <c r="I380" s="14" t="e">
        <f>_xlfn.XLOOKUP(xlsx!C380,python_mapping!D:D,python_mapping!E:E)</f>
        <v>#N/A</v>
      </c>
      <c r="J380" s="16">
        <f>NOT(ISERR(SEARCH(J$6,$D380)))*1</f>
        <v>1</v>
      </c>
      <c r="K380" s="16">
        <f>NOT(ISERR(SEARCH(K$6,$D380)))*1</f>
        <v>0</v>
      </c>
      <c r="L380" s="16">
        <f>NOT(ISERR(SEARCH(L$6,$D380)))*1</f>
        <v>0</v>
      </c>
      <c r="M380" s="16">
        <f>NOT(ISERR(SEARCH(M$6,$D380)))*1</f>
        <v>0</v>
      </c>
      <c r="N380" s="16">
        <f t="shared" si="15"/>
        <v>0</v>
      </c>
      <c r="O380" s="16">
        <f t="shared" si="15"/>
        <v>0</v>
      </c>
      <c r="P380" s="16">
        <f t="shared" si="16"/>
        <v>0</v>
      </c>
      <c r="Q380" s="16">
        <f t="shared" si="16"/>
        <v>0</v>
      </c>
      <c r="R380" s="16">
        <f t="shared" si="17"/>
        <v>0</v>
      </c>
    </row>
    <row r="381" spans="3:18" x14ac:dyDescent="0.25">
      <c r="C381" s="12" t="s">
        <v>866</v>
      </c>
      <c r="D381" s="12" t="s">
        <v>867</v>
      </c>
      <c r="E381" s="13">
        <v>20</v>
      </c>
      <c r="F381" s="13">
        <v>11</v>
      </c>
      <c r="G381" s="18" t="str">
        <f>IF(J381,"kbd",IF(K381,"kbcd",IF(L381,"kb","pct")))</f>
        <v>kbd</v>
      </c>
      <c r="H381" s="19">
        <f>NOT(ISNA(MATCH(C381,python_mapping!$D:$D,0)))*1</f>
        <v>0</v>
      </c>
      <c r="I381" s="14" t="e">
        <f>_xlfn.XLOOKUP(xlsx!C381,python_mapping!D:D,python_mapping!E:E)</f>
        <v>#N/A</v>
      </c>
      <c r="J381" s="16">
        <f>NOT(ISERR(SEARCH(J$6,$D381)))*1</f>
        <v>1</v>
      </c>
      <c r="K381" s="16">
        <f>NOT(ISERR(SEARCH(K$6,$D381)))*1</f>
        <v>0</v>
      </c>
      <c r="L381" s="16">
        <f>NOT(ISERR(SEARCH(L$6,$D381)))*1</f>
        <v>0</v>
      </c>
      <c r="M381" s="16">
        <f>NOT(ISERR(SEARCH(M$6,$D381)))*1</f>
        <v>0</v>
      </c>
      <c r="N381" s="16">
        <f t="shared" si="15"/>
        <v>0</v>
      </c>
      <c r="O381" s="16">
        <f t="shared" si="15"/>
        <v>0</v>
      </c>
      <c r="P381" s="16">
        <f t="shared" si="16"/>
        <v>0</v>
      </c>
      <c r="Q381" s="16">
        <f t="shared" si="16"/>
        <v>0</v>
      </c>
      <c r="R381" s="16">
        <f t="shared" si="17"/>
        <v>0</v>
      </c>
    </row>
    <row r="382" spans="3:18" x14ac:dyDescent="0.25">
      <c r="C382" s="12" t="s">
        <v>868</v>
      </c>
      <c r="D382" s="12" t="s">
        <v>869</v>
      </c>
      <c r="E382" s="13">
        <v>0</v>
      </c>
      <c r="F382" s="13">
        <v>0</v>
      </c>
      <c r="G382" s="18" t="str">
        <f>IF(J382,"kbd",IF(K382,"kbcd",IF(L382,"kb","pct")))</f>
        <v>kbd</v>
      </c>
      <c r="H382" s="19">
        <f>NOT(ISNA(MATCH(C382,python_mapping!$D:$D,0)))*1</f>
        <v>0</v>
      </c>
      <c r="I382" s="14" t="e">
        <f>_xlfn.XLOOKUP(xlsx!C382,python_mapping!D:D,python_mapping!E:E)</f>
        <v>#N/A</v>
      </c>
      <c r="J382" s="16">
        <f>NOT(ISERR(SEARCH(J$6,$D382)))*1</f>
        <v>1</v>
      </c>
      <c r="K382" s="16">
        <f>NOT(ISERR(SEARCH(K$6,$D382)))*1</f>
        <v>0</v>
      </c>
      <c r="L382" s="16">
        <f>NOT(ISERR(SEARCH(L$6,$D382)))*1</f>
        <v>0</v>
      </c>
      <c r="M382" s="16">
        <f>NOT(ISERR(SEARCH(M$6,$D382)))*1</f>
        <v>0</v>
      </c>
      <c r="N382" s="16">
        <f t="shared" si="15"/>
        <v>0</v>
      </c>
      <c r="O382" s="16">
        <f t="shared" si="15"/>
        <v>0</v>
      </c>
      <c r="P382" s="16">
        <f t="shared" si="16"/>
        <v>0</v>
      </c>
      <c r="Q382" s="16">
        <f t="shared" si="16"/>
        <v>0</v>
      </c>
      <c r="R382" s="16">
        <f t="shared" si="17"/>
        <v>0</v>
      </c>
    </row>
    <row r="383" spans="3:18" x14ac:dyDescent="0.25">
      <c r="C383" s="12" t="s">
        <v>870</v>
      </c>
      <c r="D383" s="12" t="s">
        <v>871</v>
      </c>
      <c r="E383" s="13">
        <v>0</v>
      </c>
      <c r="F383" s="13">
        <v>0</v>
      </c>
      <c r="G383" s="18" t="str">
        <f>IF(J383,"kbd",IF(K383,"kbcd",IF(L383,"kb","pct")))</f>
        <v>kbd</v>
      </c>
      <c r="H383" s="19">
        <f>NOT(ISNA(MATCH(C383,python_mapping!$D:$D,0)))*1</f>
        <v>0</v>
      </c>
      <c r="I383" s="14" t="e">
        <f>_xlfn.XLOOKUP(xlsx!C383,python_mapping!D:D,python_mapping!E:E)</f>
        <v>#N/A</v>
      </c>
      <c r="J383" s="16">
        <f>NOT(ISERR(SEARCH(J$6,$D383)))*1</f>
        <v>1</v>
      </c>
      <c r="K383" s="16">
        <f>NOT(ISERR(SEARCH(K$6,$D383)))*1</f>
        <v>0</v>
      </c>
      <c r="L383" s="16">
        <f>NOT(ISERR(SEARCH(L$6,$D383)))*1</f>
        <v>0</v>
      </c>
      <c r="M383" s="16">
        <f>NOT(ISERR(SEARCH(M$6,$D383)))*1</f>
        <v>0</v>
      </c>
      <c r="N383" s="16">
        <f t="shared" si="15"/>
        <v>0</v>
      </c>
      <c r="O383" s="16">
        <f t="shared" si="15"/>
        <v>0</v>
      </c>
      <c r="P383" s="16">
        <f t="shared" si="16"/>
        <v>0</v>
      </c>
      <c r="Q383" s="16">
        <f t="shared" si="16"/>
        <v>0</v>
      </c>
      <c r="R383" s="16">
        <f t="shared" si="17"/>
        <v>0</v>
      </c>
    </row>
    <row r="384" spans="3:18" x14ac:dyDescent="0.25">
      <c r="C384" s="12" t="s">
        <v>872</v>
      </c>
      <c r="D384" s="12" t="s">
        <v>873</v>
      </c>
      <c r="E384" s="13">
        <v>0</v>
      </c>
      <c r="F384" s="13">
        <v>0</v>
      </c>
      <c r="G384" s="18" t="str">
        <f>IF(J384,"kbd",IF(K384,"kbcd",IF(L384,"kb","pct")))</f>
        <v>kbd</v>
      </c>
      <c r="H384" s="19">
        <f>NOT(ISNA(MATCH(C384,python_mapping!$D:$D,0)))*1</f>
        <v>0</v>
      </c>
      <c r="I384" s="14" t="e">
        <f>_xlfn.XLOOKUP(xlsx!C384,python_mapping!D:D,python_mapping!E:E)</f>
        <v>#N/A</v>
      </c>
      <c r="J384" s="16">
        <f>NOT(ISERR(SEARCH(J$6,$D384)))*1</f>
        <v>1</v>
      </c>
      <c r="K384" s="16">
        <f>NOT(ISERR(SEARCH(K$6,$D384)))*1</f>
        <v>0</v>
      </c>
      <c r="L384" s="16">
        <f>NOT(ISERR(SEARCH(L$6,$D384)))*1</f>
        <v>0</v>
      </c>
      <c r="M384" s="16">
        <f>NOT(ISERR(SEARCH(M$6,$D384)))*1</f>
        <v>0</v>
      </c>
      <c r="N384" s="16">
        <f t="shared" si="15"/>
        <v>0</v>
      </c>
      <c r="O384" s="16">
        <f t="shared" si="15"/>
        <v>0</v>
      </c>
      <c r="P384" s="16">
        <f t="shared" si="16"/>
        <v>0</v>
      </c>
      <c r="Q384" s="16">
        <f t="shared" si="16"/>
        <v>0</v>
      </c>
      <c r="R384" s="16">
        <f t="shared" si="17"/>
        <v>0</v>
      </c>
    </row>
    <row r="385" spans="3:18" x14ac:dyDescent="0.25">
      <c r="C385" s="12" t="s">
        <v>874</v>
      </c>
      <c r="D385" s="12" t="s">
        <v>875</v>
      </c>
      <c r="E385" s="13">
        <v>0</v>
      </c>
      <c r="F385" s="13">
        <v>0</v>
      </c>
      <c r="G385" s="18" t="str">
        <f>IF(J385,"kbd",IF(K385,"kbcd",IF(L385,"kb","pct")))</f>
        <v>kbd</v>
      </c>
      <c r="H385" s="19">
        <f>NOT(ISNA(MATCH(C385,python_mapping!$D:$D,0)))*1</f>
        <v>0</v>
      </c>
      <c r="I385" s="14" t="e">
        <f>_xlfn.XLOOKUP(xlsx!C385,python_mapping!D:D,python_mapping!E:E)</f>
        <v>#N/A</v>
      </c>
      <c r="J385" s="16">
        <f>NOT(ISERR(SEARCH(J$6,$D385)))*1</f>
        <v>1</v>
      </c>
      <c r="K385" s="16">
        <f>NOT(ISERR(SEARCH(K$6,$D385)))*1</f>
        <v>0</v>
      </c>
      <c r="L385" s="16">
        <f>NOT(ISERR(SEARCH(L$6,$D385)))*1</f>
        <v>0</v>
      </c>
      <c r="M385" s="16">
        <f>NOT(ISERR(SEARCH(M$6,$D385)))*1</f>
        <v>0</v>
      </c>
      <c r="N385" s="16">
        <f t="shared" si="15"/>
        <v>0</v>
      </c>
      <c r="O385" s="16">
        <f t="shared" si="15"/>
        <v>0</v>
      </c>
      <c r="P385" s="16">
        <f t="shared" si="16"/>
        <v>0</v>
      </c>
      <c r="Q385" s="16">
        <f t="shared" si="16"/>
        <v>0</v>
      </c>
      <c r="R385" s="16">
        <f t="shared" si="17"/>
        <v>0</v>
      </c>
    </row>
    <row r="386" spans="3:18" x14ac:dyDescent="0.25">
      <c r="C386" s="12" t="s">
        <v>876</v>
      </c>
      <c r="D386" s="12" t="s">
        <v>877</v>
      </c>
      <c r="E386" s="13">
        <v>0</v>
      </c>
      <c r="F386" s="13">
        <v>0</v>
      </c>
      <c r="G386" s="18" t="str">
        <f>IF(J386,"kbd",IF(K386,"kbcd",IF(L386,"kb","pct")))</f>
        <v>kbd</v>
      </c>
      <c r="H386" s="19">
        <f>NOT(ISNA(MATCH(C386,python_mapping!$D:$D,0)))*1</f>
        <v>0</v>
      </c>
      <c r="I386" s="14" t="e">
        <f>_xlfn.XLOOKUP(xlsx!C386,python_mapping!D:D,python_mapping!E:E)</f>
        <v>#N/A</v>
      </c>
      <c r="J386" s="16">
        <f>NOT(ISERR(SEARCH(J$6,$D386)))*1</f>
        <v>1</v>
      </c>
      <c r="K386" s="16">
        <f>NOT(ISERR(SEARCH(K$6,$D386)))*1</f>
        <v>0</v>
      </c>
      <c r="L386" s="16">
        <f>NOT(ISERR(SEARCH(L$6,$D386)))*1</f>
        <v>0</v>
      </c>
      <c r="M386" s="16">
        <f>NOT(ISERR(SEARCH(M$6,$D386)))*1</f>
        <v>0</v>
      </c>
      <c r="N386" s="16">
        <f t="shared" si="15"/>
        <v>0</v>
      </c>
      <c r="O386" s="16">
        <f t="shared" si="15"/>
        <v>0</v>
      </c>
      <c r="P386" s="16">
        <f t="shared" si="16"/>
        <v>0</v>
      </c>
      <c r="Q386" s="16">
        <f t="shared" si="16"/>
        <v>0</v>
      </c>
      <c r="R386" s="16">
        <f t="shared" si="17"/>
        <v>0</v>
      </c>
    </row>
    <row r="387" spans="3:18" x14ac:dyDescent="0.25">
      <c r="C387" s="12" t="s">
        <v>878</v>
      </c>
      <c r="D387" s="12" t="s">
        <v>879</v>
      </c>
      <c r="E387" s="13">
        <v>0</v>
      </c>
      <c r="F387" s="13">
        <v>0</v>
      </c>
      <c r="G387" s="18" t="str">
        <f>IF(J387,"kbd",IF(K387,"kbcd",IF(L387,"kb","pct")))</f>
        <v>kbd</v>
      </c>
      <c r="H387" s="19">
        <f>NOT(ISNA(MATCH(C387,python_mapping!$D:$D,0)))*1</f>
        <v>0</v>
      </c>
      <c r="I387" s="14" t="e">
        <f>_xlfn.XLOOKUP(xlsx!C387,python_mapping!D:D,python_mapping!E:E)</f>
        <v>#N/A</v>
      </c>
      <c r="J387" s="16">
        <f>NOT(ISERR(SEARCH(J$6,$D387)))*1</f>
        <v>1</v>
      </c>
      <c r="K387" s="16">
        <f>NOT(ISERR(SEARCH(K$6,$D387)))*1</f>
        <v>0</v>
      </c>
      <c r="L387" s="16">
        <f>NOT(ISERR(SEARCH(L$6,$D387)))*1</f>
        <v>0</v>
      </c>
      <c r="M387" s="16">
        <f>NOT(ISERR(SEARCH(M$6,$D387)))*1</f>
        <v>0</v>
      </c>
      <c r="N387" s="16">
        <f t="shared" si="15"/>
        <v>0</v>
      </c>
      <c r="O387" s="16">
        <f t="shared" si="15"/>
        <v>0</v>
      </c>
      <c r="P387" s="16">
        <f t="shared" si="16"/>
        <v>0</v>
      </c>
      <c r="Q387" s="16">
        <f t="shared" si="16"/>
        <v>0</v>
      </c>
      <c r="R387" s="16">
        <f t="shared" si="17"/>
        <v>0</v>
      </c>
    </row>
    <row r="388" spans="3:18" x14ac:dyDescent="0.25">
      <c r="C388" s="12" t="s">
        <v>880</v>
      </c>
      <c r="D388" s="12" t="s">
        <v>881</v>
      </c>
      <c r="E388" s="13">
        <v>0</v>
      </c>
      <c r="F388" s="13">
        <v>0</v>
      </c>
      <c r="G388" s="18" t="str">
        <f>IF(J388,"kbd",IF(K388,"kbcd",IF(L388,"kb","pct")))</f>
        <v>kbd</v>
      </c>
      <c r="H388" s="19">
        <f>NOT(ISNA(MATCH(C388,python_mapping!$D:$D,0)))*1</f>
        <v>0</v>
      </c>
      <c r="I388" s="14" t="e">
        <f>_xlfn.XLOOKUP(xlsx!C388,python_mapping!D:D,python_mapping!E:E)</f>
        <v>#N/A</v>
      </c>
      <c r="J388" s="16">
        <f>NOT(ISERR(SEARCH(J$6,$D388)))*1</f>
        <v>1</v>
      </c>
      <c r="K388" s="16">
        <f>NOT(ISERR(SEARCH(K$6,$D388)))*1</f>
        <v>0</v>
      </c>
      <c r="L388" s="16">
        <f>NOT(ISERR(SEARCH(L$6,$D388)))*1</f>
        <v>0</v>
      </c>
      <c r="M388" s="16">
        <f>NOT(ISERR(SEARCH(M$6,$D388)))*1</f>
        <v>0</v>
      </c>
      <c r="N388" s="16">
        <f t="shared" si="15"/>
        <v>0</v>
      </c>
      <c r="O388" s="16">
        <f t="shared" si="15"/>
        <v>0</v>
      </c>
      <c r="P388" s="16">
        <f t="shared" si="16"/>
        <v>0</v>
      </c>
      <c r="Q388" s="16">
        <f t="shared" si="16"/>
        <v>0</v>
      </c>
      <c r="R388" s="16">
        <f t="shared" si="17"/>
        <v>0</v>
      </c>
    </row>
    <row r="389" spans="3:18" x14ac:dyDescent="0.25">
      <c r="C389" s="12" t="s">
        <v>882</v>
      </c>
      <c r="D389" s="12" t="s">
        <v>883</v>
      </c>
      <c r="E389" s="13">
        <v>0</v>
      </c>
      <c r="F389" s="13">
        <v>0</v>
      </c>
      <c r="G389" s="18" t="str">
        <f>IF(J389,"kbd",IF(K389,"kbcd",IF(L389,"kb","pct")))</f>
        <v>kbd</v>
      </c>
      <c r="H389" s="19">
        <f>NOT(ISNA(MATCH(C389,python_mapping!$D:$D,0)))*1</f>
        <v>0</v>
      </c>
      <c r="I389" s="14" t="e">
        <f>_xlfn.XLOOKUP(xlsx!C389,python_mapping!D:D,python_mapping!E:E)</f>
        <v>#N/A</v>
      </c>
      <c r="J389" s="16">
        <f>NOT(ISERR(SEARCH(J$6,$D389)))*1</f>
        <v>1</v>
      </c>
      <c r="K389" s="16">
        <f>NOT(ISERR(SEARCH(K$6,$D389)))*1</f>
        <v>0</v>
      </c>
      <c r="L389" s="16">
        <f>NOT(ISERR(SEARCH(L$6,$D389)))*1</f>
        <v>0</v>
      </c>
      <c r="M389" s="16">
        <f>NOT(ISERR(SEARCH(M$6,$D389)))*1</f>
        <v>0</v>
      </c>
      <c r="N389" s="16">
        <f t="shared" si="15"/>
        <v>0</v>
      </c>
      <c r="O389" s="16">
        <f t="shared" si="15"/>
        <v>0</v>
      </c>
      <c r="P389" s="16">
        <f t="shared" si="16"/>
        <v>0</v>
      </c>
      <c r="Q389" s="16">
        <f t="shared" si="16"/>
        <v>0</v>
      </c>
      <c r="R389" s="16">
        <f t="shared" si="17"/>
        <v>0</v>
      </c>
    </row>
    <row r="390" spans="3:18" x14ac:dyDescent="0.25">
      <c r="C390" s="12" t="s">
        <v>884</v>
      </c>
      <c r="D390" s="12" t="s">
        <v>885</v>
      </c>
      <c r="E390" s="13">
        <v>0</v>
      </c>
      <c r="F390" s="13">
        <v>0</v>
      </c>
      <c r="G390" s="18" t="str">
        <f>IF(J390,"kbd",IF(K390,"kbcd",IF(L390,"kb","pct")))</f>
        <v>kbd</v>
      </c>
      <c r="H390" s="19">
        <f>NOT(ISNA(MATCH(C390,python_mapping!$D:$D,0)))*1</f>
        <v>0</v>
      </c>
      <c r="I390" s="14" t="e">
        <f>_xlfn.XLOOKUP(xlsx!C390,python_mapping!D:D,python_mapping!E:E)</f>
        <v>#N/A</v>
      </c>
      <c r="J390" s="16">
        <f>NOT(ISERR(SEARCH(J$6,$D390)))*1</f>
        <v>1</v>
      </c>
      <c r="K390" s="16">
        <f>NOT(ISERR(SEARCH(K$6,$D390)))*1</f>
        <v>0</v>
      </c>
      <c r="L390" s="16">
        <f>NOT(ISERR(SEARCH(L$6,$D390)))*1</f>
        <v>0</v>
      </c>
      <c r="M390" s="16">
        <f>NOT(ISERR(SEARCH(M$6,$D390)))*1</f>
        <v>0</v>
      </c>
      <c r="N390" s="16">
        <f t="shared" si="15"/>
        <v>0</v>
      </c>
      <c r="O390" s="16">
        <f t="shared" si="15"/>
        <v>0</v>
      </c>
      <c r="P390" s="16">
        <f t="shared" si="16"/>
        <v>0</v>
      </c>
      <c r="Q390" s="16">
        <f t="shared" si="16"/>
        <v>0</v>
      </c>
      <c r="R390" s="16">
        <f t="shared" si="17"/>
        <v>0</v>
      </c>
    </row>
    <row r="391" spans="3:18" x14ac:dyDescent="0.25">
      <c r="C391" s="12" t="s">
        <v>886</v>
      </c>
      <c r="D391" s="12" t="s">
        <v>887</v>
      </c>
      <c r="E391" s="13">
        <v>0</v>
      </c>
      <c r="F391" s="13">
        <v>0</v>
      </c>
      <c r="G391" s="18" t="str">
        <f>IF(J391,"kbd",IF(K391,"kbcd",IF(L391,"kb","pct")))</f>
        <v>kbd</v>
      </c>
      <c r="H391" s="19">
        <f>NOT(ISNA(MATCH(C391,python_mapping!$D:$D,0)))*1</f>
        <v>0</v>
      </c>
      <c r="I391" s="14" t="e">
        <f>_xlfn.XLOOKUP(xlsx!C391,python_mapping!D:D,python_mapping!E:E)</f>
        <v>#N/A</v>
      </c>
      <c r="J391" s="16">
        <f>NOT(ISERR(SEARCH(J$6,$D391)))*1</f>
        <v>1</v>
      </c>
      <c r="K391" s="16">
        <f>NOT(ISERR(SEARCH(K$6,$D391)))*1</f>
        <v>0</v>
      </c>
      <c r="L391" s="16">
        <f>NOT(ISERR(SEARCH(L$6,$D391)))*1</f>
        <v>0</v>
      </c>
      <c r="M391" s="16">
        <f>NOT(ISERR(SEARCH(M$6,$D391)))*1</f>
        <v>0</v>
      </c>
      <c r="N391" s="16">
        <f t="shared" si="15"/>
        <v>0</v>
      </c>
      <c r="O391" s="16">
        <f t="shared" si="15"/>
        <v>0</v>
      </c>
      <c r="P391" s="16">
        <f t="shared" si="16"/>
        <v>0</v>
      </c>
      <c r="Q391" s="16">
        <f t="shared" si="16"/>
        <v>0</v>
      </c>
      <c r="R391" s="16">
        <f t="shared" si="17"/>
        <v>0</v>
      </c>
    </row>
    <row r="392" spans="3:18" x14ac:dyDescent="0.25">
      <c r="C392" s="12" t="s">
        <v>888</v>
      </c>
      <c r="D392" s="12" t="s">
        <v>889</v>
      </c>
      <c r="E392" s="13">
        <v>0</v>
      </c>
      <c r="F392" s="13">
        <v>0</v>
      </c>
      <c r="G392" s="18" t="str">
        <f>IF(J392,"kbd",IF(K392,"kbcd",IF(L392,"kb","pct")))</f>
        <v>kbd</v>
      </c>
      <c r="H392" s="19">
        <f>NOT(ISNA(MATCH(C392,python_mapping!$D:$D,0)))*1</f>
        <v>0</v>
      </c>
      <c r="I392" s="14" t="e">
        <f>_xlfn.XLOOKUP(xlsx!C392,python_mapping!D:D,python_mapping!E:E)</f>
        <v>#N/A</v>
      </c>
      <c r="J392" s="16">
        <f>NOT(ISERR(SEARCH(J$6,$D392)))*1</f>
        <v>1</v>
      </c>
      <c r="K392" s="16">
        <f>NOT(ISERR(SEARCH(K$6,$D392)))*1</f>
        <v>0</v>
      </c>
      <c r="L392" s="16">
        <f>NOT(ISERR(SEARCH(L$6,$D392)))*1</f>
        <v>0</v>
      </c>
      <c r="M392" s="16">
        <f>NOT(ISERR(SEARCH(M$6,$D392)))*1</f>
        <v>0</v>
      </c>
      <c r="N392" s="16">
        <f t="shared" ref="N392:O455" si="18">NOT(ISERR(SEARCH(N$6,$D392)))*1</f>
        <v>0</v>
      </c>
      <c r="O392" s="16">
        <f t="shared" si="18"/>
        <v>0</v>
      </c>
      <c r="P392" s="16">
        <f t="shared" ref="P392:Q455" si="19">IF(O392=1,0,NOT(ISERR(SEARCH(P$6,$D392)))*1)</f>
        <v>0</v>
      </c>
      <c r="Q392" s="16">
        <f t="shared" si="19"/>
        <v>0</v>
      </c>
      <c r="R392" s="16">
        <f t="shared" ref="R392:R455" si="20">OR(NOT(ISERR(SEARCH("PADD 1A",$D392))),NOT(ISERR(SEARCH("PADD 1B",$D392))),NOT(ISERR(SEARCH("PADD 1C",$D392))))*1</f>
        <v>0</v>
      </c>
    </row>
    <row r="393" spans="3:18" x14ac:dyDescent="0.25">
      <c r="C393" s="12" t="s">
        <v>890</v>
      </c>
      <c r="D393" s="12" t="s">
        <v>891</v>
      </c>
      <c r="E393" s="13">
        <v>0</v>
      </c>
      <c r="F393" s="13">
        <v>0</v>
      </c>
      <c r="G393" s="18" t="str">
        <f>IF(J393,"kbd",IF(K393,"kbcd",IF(L393,"kb","pct")))</f>
        <v>kbd</v>
      </c>
      <c r="H393" s="19">
        <f>NOT(ISNA(MATCH(C393,python_mapping!$D:$D,0)))*1</f>
        <v>0</v>
      </c>
      <c r="I393" s="14" t="e">
        <f>_xlfn.XLOOKUP(xlsx!C393,python_mapping!D:D,python_mapping!E:E)</f>
        <v>#N/A</v>
      </c>
      <c r="J393" s="16">
        <f>NOT(ISERR(SEARCH(J$6,$D393)))*1</f>
        <v>1</v>
      </c>
      <c r="K393" s="16">
        <f>NOT(ISERR(SEARCH(K$6,$D393)))*1</f>
        <v>0</v>
      </c>
      <c r="L393" s="16">
        <f>NOT(ISERR(SEARCH(L$6,$D393)))*1</f>
        <v>0</v>
      </c>
      <c r="M393" s="16">
        <f>NOT(ISERR(SEARCH(M$6,$D393)))*1</f>
        <v>0</v>
      </c>
      <c r="N393" s="16">
        <f t="shared" si="18"/>
        <v>0</v>
      </c>
      <c r="O393" s="16">
        <f t="shared" si="18"/>
        <v>0</v>
      </c>
      <c r="P393" s="16">
        <f t="shared" si="19"/>
        <v>0</v>
      </c>
      <c r="Q393" s="16">
        <f t="shared" si="19"/>
        <v>0</v>
      </c>
      <c r="R393" s="16">
        <f t="shared" si="20"/>
        <v>0</v>
      </c>
    </row>
    <row r="394" spans="3:18" x14ac:dyDescent="0.25">
      <c r="C394" s="12" t="s">
        <v>892</v>
      </c>
      <c r="D394" s="12" t="s">
        <v>893</v>
      </c>
      <c r="E394" s="13">
        <v>0</v>
      </c>
      <c r="F394" s="13">
        <v>0</v>
      </c>
      <c r="G394" s="18" t="str">
        <f>IF(J394,"kbd",IF(K394,"kbcd",IF(L394,"kb","pct")))</f>
        <v>kbd</v>
      </c>
      <c r="H394" s="19">
        <f>NOT(ISNA(MATCH(C394,python_mapping!$D:$D,0)))*1</f>
        <v>0</v>
      </c>
      <c r="I394" s="14" t="e">
        <f>_xlfn.XLOOKUP(xlsx!C394,python_mapping!D:D,python_mapping!E:E)</f>
        <v>#N/A</v>
      </c>
      <c r="J394" s="16">
        <f>NOT(ISERR(SEARCH(J$6,$D394)))*1</f>
        <v>1</v>
      </c>
      <c r="K394" s="16">
        <f>NOT(ISERR(SEARCH(K$6,$D394)))*1</f>
        <v>0</v>
      </c>
      <c r="L394" s="16">
        <f>NOT(ISERR(SEARCH(L$6,$D394)))*1</f>
        <v>0</v>
      </c>
      <c r="M394" s="16">
        <f>NOT(ISERR(SEARCH(M$6,$D394)))*1</f>
        <v>0</v>
      </c>
      <c r="N394" s="16">
        <f t="shared" si="18"/>
        <v>0</v>
      </c>
      <c r="O394" s="16">
        <f t="shared" si="18"/>
        <v>0</v>
      </c>
      <c r="P394" s="16">
        <f t="shared" si="19"/>
        <v>0</v>
      </c>
      <c r="Q394" s="16">
        <f t="shared" si="19"/>
        <v>0</v>
      </c>
      <c r="R394" s="16">
        <f t="shared" si="20"/>
        <v>0</v>
      </c>
    </row>
    <row r="395" spans="3:18" x14ac:dyDescent="0.25">
      <c r="C395" s="12" t="s">
        <v>894</v>
      </c>
      <c r="D395" s="12" t="s">
        <v>895</v>
      </c>
      <c r="E395" s="13">
        <v>0</v>
      </c>
      <c r="F395" s="13">
        <v>0</v>
      </c>
      <c r="G395" s="18" t="str">
        <f>IF(J395,"kbd",IF(K395,"kbcd",IF(L395,"kb","pct")))</f>
        <v>kbd</v>
      </c>
      <c r="H395" s="19">
        <f>NOT(ISNA(MATCH(C395,python_mapping!$D:$D,0)))*1</f>
        <v>0</v>
      </c>
      <c r="I395" s="14" t="e">
        <f>_xlfn.XLOOKUP(xlsx!C395,python_mapping!D:D,python_mapping!E:E)</f>
        <v>#N/A</v>
      </c>
      <c r="J395" s="16">
        <f>NOT(ISERR(SEARCH(J$6,$D395)))*1</f>
        <v>1</v>
      </c>
      <c r="K395" s="16">
        <f>NOT(ISERR(SEARCH(K$6,$D395)))*1</f>
        <v>0</v>
      </c>
      <c r="L395" s="16">
        <f>NOT(ISERR(SEARCH(L$6,$D395)))*1</f>
        <v>0</v>
      </c>
      <c r="M395" s="16">
        <f>NOT(ISERR(SEARCH(M$6,$D395)))*1</f>
        <v>0</v>
      </c>
      <c r="N395" s="16">
        <f t="shared" si="18"/>
        <v>0</v>
      </c>
      <c r="O395" s="16">
        <f t="shared" si="18"/>
        <v>0</v>
      </c>
      <c r="P395" s="16">
        <f t="shared" si="19"/>
        <v>0</v>
      </c>
      <c r="Q395" s="16">
        <f t="shared" si="19"/>
        <v>0</v>
      </c>
      <c r="R395" s="16">
        <f t="shared" si="20"/>
        <v>0</v>
      </c>
    </row>
    <row r="396" spans="3:18" x14ac:dyDescent="0.25">
      <c r="C396" s="12" t="s">
        <v>896</v>
      </c>
      <c r="D396" s="12" t="s">
        <v>897</v>
      </c>
      <c r="E396" s="13">
        <v>0</v>
      </c>
      <c r="F396" s="13">
        <v>0</v>
      </c>
      <c r="G396" s="18" t="str">
        <f>IF(J396,"kbd",IF(K396,"kbcd",IF(L396,"kb","pct")))</f>
        <v>kbd</v>
      </c>
      <c r="H396" s="19">
        <f>NOT(ISNA(MATCH(C396,python_mapping!$D:$D,0)))*1</f>
        <v>0</v>
      </c>
      <c r="I396" s="14" t="e">
        <f>_xlfn.XLOOKUP(xlsx!C396,python_mapping!D:D,python_mapping!E:E)</f>
        <v>#N/A</v>
      </c>
      <c r="J396" s="16">
        <f>NOT(ISERR(SEARCH(J$6,$D396)))*1</f>
        <v>1</v>
      </c>
      <c r="K396" s="16">
        <f>NOT(ISERR(SEARCH(K$6,$D396)))*1</f>
        <v>0</v>
      </c>
      <c r="L396" s="16">
        <f>NOT(ISERR(SEARCH(L$6,$D396)))*1</f>
        <v>0</v>
      </c>
      <c r="M396" s="16">
        <f>NOT(ISERR(SEARCH(M$6,$D396)))*1</f>
        <v>0</v>
      </c>
      <c r="N396" s="16">
        <f t="shared" si="18"/>
        <v>0</v>
      </c>
      <c r="O396" s="16">
        <f t="shared" si="18"/>
        <v>0</v>
      </c>
      <c r="P396" s="16">
        <f t="shared" si="19"/>
        <v>0</v>
      </c>
      <c r="Q396" s="16">
        <f t="shared" si="19"/>
        <v>0</v>
      </c>
      <c r="R396" s="16">
        <f t="shared" si="20"/>
        <v>0</v>
      </c>
    </row>
    <row r="397" spans="3:18" x14ac:dyDescent="0.25">
      <c r="C397" s="12" t="s">
        <v>898</v>
      </c>
      <c r="D397" s="12" t="s">
        <v>899</v>
      </c>
      <c r="E397" s="13">
        <v>0</v>
      </c>
      <c r="F397" s="13">
        <v>0</v>
      </c>
      <c r="G397" s="18" t="str">
        <f>IF(J397,"kbd",IF(K397,"kbcd",IF(L397,"kb","pct")))</f>
        <v>kbd</v>
      </c>
      <c r="H397" s="19">
        <f>NOT(ISNA(MATCH(C397,python_mapping!$D:$D,0)))*1</f>
        <v>0</v>
      </c>
      <c r="I397" s="14" t="e">
        <f>_xlfn.XLOOKUP(xlsx!C397,python_mapping!D:D,python_mapping!E:E)</f>
        <v>#N/A</v>
      </c>
      <c r="J397" s="16">
        <f>NOT(ISERR(SEARCH(J$6,$D397)))*1</f>
        <v>1</v>
      </c>
      <c r="K397" s="16">
        <f>NOT(ISERR(SEARCH(K$6,$D397)))*1</f>
        <v>0</v>
      </c>
      <c r="L397" s="16">
        <f>NOT(ISERR(SEARCH(L$6,$D397)))*1</f>
        <v>0</v>
      </c>
      <c r="M397" s="16">
        <f>NOT(ISERR(SEARCH(M$6,$D397)))*1</f>
        <v>0</v>
      </c>
      <c r="N397" s="16">
        <f t="shared" si="18"/>
        <v>0</v>
      </c>
      <c r="O397" s="16">
        <f t="shared" si="18"/>
        <v>0</v>
      </c>
      <c r="P397" s="16">
        <f t="shared" si="19"/>
        <v>0</v>
      </c>
      <c r="Q397" s="16">
        <f t="shared" si="19"/>
        <v>0</v>
      </c>
      <c r="R397" s="16">
        <f t="shared" si="20"/>
        <v>0</v>
      </c>
    </row>
    <row r="398" spans="3:18" x14ac:dyDescent="0.25">
      <c r="C398" s="12" t="s">
        <v>900</v>
      </c>
      <c r="D398" s="12" t="s">
        <v>901</v>
      </c>
      <c r="E398" s="13">
        <v>0</v>
      </c>
      <c r="F398" s="13">
        <v>0</v>
      </c>
      <c r="G398" s="18" t="str">
        <f>IF(J398,"kbd",IF(K398,"kbcd",IF(L398,"kb","pct")))</f>
        <v>kbd</v>
      </c>
      <c r="H398" s="19">
        <f>NOT(ISNA(MATCH(C398,python_mapping!$D:$D,0)))*1</f>
        <v>0</v>
      </c>
      <c r="I398" s="14" t="e">
        <f>_xlfn.XLOOKUP(xlsx!C398,python_mapping!D:D,python_mapping!E:E)</f>
        <v>#N/A</v>
      </c>
      <c r="J398" s="16">
        <f>NOT(ISERR(SEARCH(J$6,$D398)))*1</f>
        <v>1</v>
      </c>
      <c r="K398" s="16">
        <f>NOT(ISERR(SEARCH(K$6,$D398)))*1</f>
        <v>0</v>
      </c>
      <c r="L398" s="16">
        <f>NOT(ISERR(SEARCH(L$6,$D398)))*1</f>
        <v>0</v>
      </c>
      <c r="M398" s="16">
        <f>NOT(ISERR(SEARCH(M$6,$D398)))*1</f>
        <v>0</v>
      </c>
      <c r="N398" s="16">
        <f t="shared" si="18"/>
        <v>0</v>
      </c>
      <c r="O398" s="16">
        <f t="shared" si="18"/>
        <v>0</v>
      </c>
      <c r="P398" s="16">
        <f t="shared" si="19"/>
        <v>0</v>
      </c>
      <c r="Q398" s="16">
        <f t="shared" si="19"/>
        <v>0</v>
      </c>
      <c r="R398" s="16">
        <f t="shared" si="20"/>
        <v>0</v>
      </c>
    </row>
    <row r="399" spans="3:18" x14ac:dyDescent="0.25">
      <c r="C399" s="12" t="s">
        <v>902</v>
      </c>
      <c r="D399" s="12" t="s">
        <v>903</v>
      </c>
      <c r="E399" s="13">
        <v>0</v>
      </c>
      <c r="F399" s="13">
        <v>0</v>
      </c>
      <c r="G399" s="18" t="str">
        <f>IF(J399,"kbd",IF(K399,"kbcd",IF(L399,"kb","pct")))</f>
        <v>kbd</v>
      </c>
      <c r="H399" s="19">
        <f>NOT(ISNA(MATCH(C399,python_mapping!$D:$D,0)))*1</f>
        <v>0</v>
      </c>
      <c r="I399" s="14" t="e">
        <f>_xlfn.XLOOKUP(xlsx!C399,python_mapping!D:D,python_mapping!E:E)</f>
        <v>#N/A</v>
      </c>
      <c r="J399" s="16">
        <f>NOT(ISERR(SEARCH(J$6,$D399)))*1</f>
        <v>1</v>
      </c>
      <c r="K399" s="16">
        <f>NOT(ISERR(SEARCH(K$6,$D399)))*1</f>
        <v>0</v>
      </c>
      <c r="L399" s="16">
        <f>NOT(ISERR(SEARCH(L$6,$D399)))*1</f>
        <v>0</v>
      </c>
      <c r="M399" s="16">
        <f>NOT(ISERR(SEARCH(M$6,$D399)))*1</f>
        <v>0</v>
      </c>
      <c r="N399" s="16">
        <f t="shared" si="18"/>
        <v>0</v>
      </c>
      <c r="O399" s="16">
        <f t="shared" si="18"/>
        <v>0</v>
      </c>
      <c r="P399" s="16">
        <f t="shared" si="19"/>
        <v>0</v>
      </c>
      <c r="Q399" s="16">
        <f t="shared" si="19"/>
        <v>0</v>
      </c>
      <c r="R399" s="16">
        <f t="shared" si="20"/>
        <v>0</v>
      </c>
    </row>
    <row r="400" spans="3:18" x14ac:dyDescent="0.25">
      <c r="C400" s="12" t="s">
        <v>904</v>
      </c>
      <c r="D400" s="12" t="s">
        <v>905</v>
      </c>
      <c r="E400" s="13">
        <v>166</v>
      </c>
      <c r="F400" s="13">
        <v>64</v>
      </c>
      <c r="G400" s="18" t="str">
        <f>IF(J400,"kbd",IF(K400,"kbcd",IF(L400,"kb","pct")))</f>
        <v>kbd</v>
      </c>
      <c r="H400" s="19">
        <f>NOT(ISNA(MATCH(C400,python_mapping!$D:$D,0)))*1</f>
        <v>0</v>
      </c>
      <c r="I400" s="14" t="e">
        <f>_xlfn.XLOOKUP(xlsx!C400,python_mapping!D:D,python_mapping!E:E)</f>
        <v>#N/A</v>
      </c>
      <c r="J400" s="16">
        <f>NOT(ISERR(SEARCH(J$6,$D400)))*1</f>
        <v>1</v>
      </c>
      <c r="K400" s="16">
        <f>NOT(ISERR(SEARCH(K$6,$D400)))*1</f>
        <v>0</v>
      </c>
      <c r="L400" s="16">
        <f>NOT(ISERR(SEARCH(L$6,$D400)))*1</f>
        <v>0</v>
      </c>
      <c r="M400" s="16">
        <f>NOT(ISERR(SEARCH(M$6,$D400)))*1</f>
        <v>0</v>
      </c>
      <c r="N400" s="16">
        <f t="shared" si="18"/>
        <v>0</v>
      </c>
      <c r="O400" s="16">
        <f t="shared" si="18"/>
        <v>0</v>
      </c>
      <c r="P400" s="16">
        <f t="shared" si="19"/>
        <v>0</v>
      </c>
      <c r="Q400" s="16">
        <f t="shared" si="19"/>
        <v>0</v>
      </c>
      <c r="R400" s="16">
        <f t="shared" si="20"/>
        <v>0</v>
      </c>
    </row>
    <row r="401" spans="3:18" x14ac:dyDescent="0.25">
      <c r="C401" s="12" t="s">
        <v>906</v>
      </c>
      <c r="D401" s="12" t="s">
        <v>907</v>
      </c>
      <c r="E401" s="13">
        <v>146</v>
      </c>
      <c r="F401" s="13">
        <v>53</v>
      </c>
      <c r="G401" s="18" t="str">
        <f>IF(J401,"kbd",IF(K401,"kbcd",IF(L401,"kb","pct")))</f>
        <v>kbd</v>
      </c>
      <c r="H401" s="19">
        <f>NOT(ISNA(MATCH(C401,python_mapping!$D:$D,0)))*1</f>
        <v>0</v>
      </c>
      <c r="I401" s="14" t="e">
        <f>_xlfn.XLOOKUP(xlsx!C401,python_mapping!D:D,python_mapping!E:E)</f>
        <v>#N/A</v>
      </c>
      <c r="J401" s="16">
        <f>NOT(ISERR(SEARCH(J$6,$D401)))*1</f>
        <v>1</v>
      </c>
      <c r="K401" s="16">
        <f>NOT(ISERR(SEARCH(K$6,$D401)))*1</f>
        <v>0</v>
      </c>
      <c r="L401" s="16">
        <f>NOT(ISERR(SEARCH(L$6,$D401)))*1</f>
        <v>0</v>
      </c>
      <c r="M401" s="16">
        <f>NOT(ISERR(SEARCH(M$6,$D401)))*1</f>
        <v>0</v>
      </c>
      <c r="N401" s="16">
        <f t="shared" si="18"/>
        <v>0</v>
      </c>
      <c r="O401" s="16">
        <f t="shared" si="18"/>
        <v>0</v>
      </c>
      <c r="P401" s="16">
        <f t="shared" si="19"/>
        <v>0</v>
      </c>
      <c r="Q401" s="16">
        <f t="shared" si="19"/>
        <v>0</v>
      </c>
      <c r="R401" s="16">
        <f t="shared" si="20"/>
        <v>0</v>
      </c>
    </row>
    <row r="402" spans="3:18" x14ac:dyDescent="0.25">
      <c r="C402" s="12" t="s">
        <v>908</v>
      </c>
      <c r="D402" s="12" t="s">
        <v>909</v>
      </c>
      <c r="E402" s="13">
        <v>0</v>
      </c>
      <c r="F402" s="13">
        <v>0</v>
      </c>
      <c r="G402" s="18" t="str">
        <f>IF(J402,"kbd",IF(K402,"kbcd",IF(L402,"kb","pct")))</f>
        <v>kbd</v>
      </c>
      <c r="H402" s="19">
        <f>NOT(ISNA(MATCH(C402,python_mapping!$D:$D,0)))*1</f>
        <v>0</v>
      </c>
      <c r="I402" s="14" t="e">
        <f>_xlfn.XLOOKUP(xlsx!C402,python_mapping!D:D,python_mapping!E:E)</f>
        <v>#N/A</v>
      </c>
      <c r="J402" s="16">
        <f>NOT(ISERR(SEARCH(J$6,$D402)))*1</f>
        <v>1</v>
      </c>
      <c r="K402" s="16">
        <f>NOT(ISERR(SEARCH(K$6,$D402)))*1</f>
        <v>0</v>
      </c>
      <c r="L402" s="16">
        <f>NOT(ISERR(SEARCH(L$6,$D402)))*1</f>
        <v>0</v>
      </c>
      <c r="M402" s="16">
        <f>NOT(ISERR(SEARCH(M$6,$D402)))*1</f>
        <v>0</v>
      </c>
      <c r="N402" s="16">
        <f t="shared" si="18"/>
        <v>0</v>
      </c>
      <c r="O402" s="16">
        <f t="shared" si="18"/>
        <v>0</v>
      </c>
      <c r="P402" s="16">
        <f t="shared" si="19"/>
        <v>0</v>
      </c>
      <c r="Q402" s="16">
        <f t="shared" si="19"/>
        <v>0</v>
      </c>
      <c r="R402" s="16">
        <f t="shared" si="20"/>
        <v>0</v>
      </c>
    </row>
    <row r="403" spans="3:18" x14ac:dyDescent="0.25">
      <c r="C403" s="12" t="s">
        <v>910</v>
      </c>
      <c r="D403" s="12" t="s">
        <v>911</v>
      </c>
      <c r="E403" s="13">
        <v>0</v>
      </c>
      <c r="F403" s="13">
        <v>0</v>
      </c>
      <c r="G403" s="18" t="str">
        <f>IF(J403,"kbd",IF(K403,"kbcd",IF(L403,"kb","pct")))</f>
        <v>kbd</v>
      </c>
      <c r="H403" s="19">
        <f>NOT(ISNA(MATCH(C403,python_mapping!$D:$D,0)))*1</f>
        <v>0</v>
      </c>
      <c r="I403" s="14" t="e">
        <f>_xlfn.XLOOKUP(xlsx!C403,python_mapping!D:D,python_mapping!E:E)</f>
        <v>#N/A</v>
      </c>
      <c r="J403" s="16">
        <f>NOT(ISERR(SEARCH(J$6,$D403)))*1</f>
        <v>1</v>
      </c>
      <c r="K403" s="16">
        <f>NOT(ISERR(SEARCH(K$6,$D403)))*1</f>
        <v>0</v>
      </c>
      <c r="L403" s="16">
        <f>NOT(ISERR(SEARCH(L$6,$D403)))*1</f>
        <v>0</v>
      </c>
      <c r="M403" s="16">
        <f>NOT(ISERR(SEARCH(M$6,$D403)))*1</f>
        <v>0</v>
      </c>
      <c r="N403" s="16">
        <f t="shared" si="18"/>
        <v>0</v>
      </c>
      <c r="O403" s="16">
        <f t="shared" si="18"/>
        <v>0</v>
      </c>
      <c r="P403" s="16">
        <f t="shared" si="19"/>
        <v>0</v>
      </c>
      <c r="Q403" s="16">
        <f t="shared" si="19"/>
        <v>0</v>
      </c>
      <c r="R403" s="16">
        <f t="shared" si="20"/>
        <v>0</v>
      </c>
    </row>
    <row r="404" spans="3:18" x14ac:dyDescent="0.25">
      <c r="C404" s="12" t="s">
        <v>912</v>
      </c>
      <c r="D404" s="12" t="s">
        <v>913</v>
      </c>
      <c r="E404" s="13">
        <v>0</v>
      </c>
      <c r="F404" s="13">
        <v>0</v>
      </c>
      <c r="G404" s="18" t="str">
        <f>IF(J404,"kbd",IF(K404,"kbcd",IF(L404,"kb","pct")))</f>
        <v>kbd</v>
      </c>
      <c r="H404" s="19">
        <f>NOT(ISNA(MATCH(C404,python_mapping!$D:$D,0)))*1</f>
        <v>0</v>
      </c>
      <c r="I404" s="14" t="e">
        <f>_xlfn.XLOOKUP(xlsx!C404,python_mapping!D:D,python_mapping!E:E)</f>
        <v>#N/A</v>
      </c>
      <c r="J404" s="16">
        <f>NOT(ISERR(SEARCH(J$6,$D404)))*1</f>
        <v>1</v>
      </c>
      <c r="K404" s="16">
        <f>NOT(ISERR(SEARCH(K$6,$D404)))*1</f>
        <v>0</v>
      </c>
      <c r="L404" s="16">
        <f>NOT(ISERR(SEARCH(L$6,$D404)))*1</f>
        <v>0</v>
      </c>
      <c r="M404" s="16">
        <f>NOT(ISERR(SEARCH(M$6,$D404)))*1</f>
        <v>0</v>
      </c>
      <c r="N404" s="16">
        <f t="shared" si="18"/>
        <v>0</v>
      </c>
      <c r="O404" s="16">
        <f t="shared" si="18"/>
        <v>0</v>
      </c>
      <c r="P404" s="16">
        <f t="shared" si="19"/>
        <v>0</v>
      </c>
      <c r="Q404" s="16">
        <f t="shared" si="19"/>
        <v>0</v>
      </c>
      <c r="R404" s="16">
        <f t="shared" si="20"/>
        <v>0</v>
      </c>
    </row>
    <row r="405" spans="3:18" x14ac:dyDescent="0.25">
      <c r="C405" s="12" t="s">
        <v>914</v>
      </c>
      <c r="D405" s="12" t="s">
        <v>915</v>
      </c>
      <c r="E405" s="13">
        <v>20</v>
      </c>
      <c r="F405" s="13">
        <v>11</v>
      </c>
      <c r="G405" s="18" t="str">
        <f>IF(J405,"kbd",IF(K405,"kbcd",IF(L405,"kb","pct")))</f>
        <v>kbd</v>
      </c>
      <c r="H405" s="19">
        <f>NOT(ISNA(MATCH(C405,python_mapping!$D:$D,0)))*1</f>
        <v>0</v>
      </c>
      <c r="I405" s="14" t="e">
        <f>_xlfn.XLOOKUP(xlsx!C405,python_mapping!D:D,python_mapping!E:E)</f>
        <v>#N/A</v>
      </c>
      <c r="J405" s="16">
        <f>NOT(ISERR(SEARCH(J$6,$D405)))*1</f>
        <v>1</v>
      </c>
      <c r="K405" s="16">
        <f>NOT(ISERR(SEARCH(K$6,$D405)))*1</f>
        <v>0</v>
      </c>
      <c r="L405" s="16">
        <f>NOT(ISERR(SEARCH(L$6,$D405)))*1</f>
        <v>0</v>
      </c>
      <c r="M405" s="16">
        <f>NOT(ISERR(SEARCH(M$6,$D405)))*1</f>
        <v>0</v>
      </c>
      <c r="N405" s="16">
        <f t="shared" si="18"/>
        <v>0</v>
      </c>
      <c r="O405" s="16">
        <f t="shared" si="18"/>
        <v>0</v>
      </c>
      <c r="P405" s="16">
        <f t="shared" si="19"/>
        <v>0</v>
      </c>
      <c r="Q405" s="16">
        <f t="shared" si="19"/>
        <v>0</v>
      </c>
      <c r="R405" s="16">
        <f t="shared" si="20"/>
        <v>0</v>
      </c>
    </row>
    <row r="406" spans="3:18" x14ac:dyDescent="0.25">
      <c r="C406" s="12" t="s">
        <v>916</v>
      </c>
      <c r="D406" s="12" t="s">
        <v>917</v>
      </c>
      <c r="E406" s="13">
        <v>0</v>
      </c>
      <c r="F406" s="13">
        <v>0</v>
      </c>
      <c r="G406" s="18" t="str">
        <f>IF(J406,"kbd",IF(K406,"kbcd",IF(L406,"kb","pct")))</f>
        <v>kbd</v>
      </c>
      <c r="H406" s="19">
        <f>NOT(ISNA(MATCH(C406,python_mapping!$D:$D,0)))*1</f>
        <v>0</v>
      </c>
      <c r="I406" s="14" t="e">
        <f>_xlfn.XLOOKUP(xlsx!C406,python_mapping!D:D,python_mapping!E:E)</f>
        <v>#N/A</v>
      </c>
      <c r="J406" s="16">
        <f>NOT(ISERR(SEARCH(J$6,$D406)))*1</f>
        <v>1</v>
      </c>
      <c r="K406" s="16">
        <f>NOT(ISERR(SEARCH(K$6,$D406)))*1</f>
        <v>0</v>
      </c>
      <c r="L406" s="16">
        <f>NOT(ISERR(SEARCH(L$6,$D406)))*1</f>
        <v>0</v>
      </c>
      <c r="M406" s="16">
        <f>NOT(ISERR(SEARCH(M$6,$D406)))*1</f>
        <v>0</v>
      </c>
      <c r="N406" s="16">
        <f t="shared" si="18"/>
        <v>0</v>
      </c>
      <c r="O406" s="16">
        <f t="shared" si="18"/>
        <v>0</v>
      </c>
      <c r="P406" s="16">
        <f t="shared" si="19"/>
        <v>0</v>
      </c>
      <c r="Q406" s="16">
        <f t="shared" si="19"/>
        <v>0</v>
      </c>
      <c r="R406" s="16">
        <f t="shared" si="20"/>
        <v>0</v>
      </c>
    </row>
    <row r="407" spans="3:18" x14ac:dyDescent="0.25">
      <c r="C407" s="12" t="s">
        <v>918</v>
      </c>
      <c r="D407" s="12" t="s">
        <v>919</v>
      </c>
      <c r="E407" s="13">
        <v>0</v>
      </c>
      <c r="F407" s="13">
        <v>0</v>
      </c>
      <c r="G407" s="18" t="str">
        <f>IF(J407,"kbd",IF(K407,"kbcd",IF(L407,"kb","pct")))</f>
        <v>kbd</v>
      </c>
      <c r="H407" s="19">
        <f>NOT(ISNA(MATCH(C407,python_mapping!$D:$D,0)))*1</f>
        <v>0</v>
      </c>
      <c r="I407" s="14" t="e">
        <f>_xlfn.XLOOKUP(xlsx!C407,python_mapping!D:D,python_mapping!E:E)</f>
        <v>#N/A</v>
      </c>
      <c r="J407" s="16">
        <f>NOT(ISERR(SEARCH(J$6,$D407)))*1</f>
        <v>1</v>
      </c>
      <c r="K407" s="16">
        <f>NOT(ISERR(SEARCH(K$6,$D407)))*1</f>
        <v>0</v>
      </c>
      <c r="L407" s="16">
        <f>NOT(ISERR(SEARCH(L$6,$D407)))*1</f>
        <v>0</v>
      </c>
      <c r="M407" s="16">
        <f>NOT(ISERR(SEARCH(M$6,$D407)))*1</f>
        <v>0</v>
      </c>
      <c r="N407" s="16">
        <f t="shared" si="18"/>
        <v>0</v>
      </c>
      <c r="O407" s="16">
        <f t="shared" si="18"/>
        <v>0</v>
      </c>
      <c r="P407" s="16">
        <f t="shared" si="19"/>
        <v>0</v>
      </c>
      <c r="Q407" s="16">
        <f t="shared" si="19"/>
        <v>0</v>
      </c>
      <c r="R407" s="16">
        <f t="shared" si="20"/>
        <v>0</v>
      </c>
    </row>
    <row r="408" spans="3:18" x14ac:dyDescent="0.25">
      <c r="C408" s="12" t="s">
        <v>920</v>
      </c>
      <c r="D408" s="12" t="s">
        <v>921</v>
      </c>
      <c r="E408" s="13">
        <v>0</v>
      </c>
      <c r="F408" s="13">
        <v>0</v>
      </c>
      <c r="G408" s="18" t="str">
        <f>IF(J408,"kbd",IF(K408,"kbcd",IF(L408,"kb","pct")))</f>
        <v>kbd</v>
      </c>
      <c r="H408" s="19">
        <f>NOT(ISNA(MATCH(C408,python_mapping!$D:$D,0)))*1</f>
        <v>0</v>
      </c>
      <c r="I408" s="14" t="e">
        <f>_xlfn.XLOOKUP(xlsx!C408,python_mapping!D:D,python_mapping!E:E)</f>
        <v>#N/A</v>
      </c>
      <c r="J408" s="16">
        <f>NOT(ISERR(SEARCH(J$6,$D408)))*1</f>
        <v>1</v>
      </c>
      <c r="K408" s="16">
        <f>NOT(ISERR(SEARCH(K$6,$D408)))*1</f>
        <v>0</v>
      </c>
      <c r="L408" s="16">
        <f>NOT(ISERR(SEARCH(L$6,$D408)))*1</f>
        <v>0</v>
      </c>
      <c r="M408" s="16">
        <f>NOT(ISERR(SEARCH(M$6,$D408)))*1</f>
        <v>0</v>
      </c>
      <c r="N408" s="16">
        <f t="shared" si="18"/>
        <v>0</v>
      </c>
      <c r="O408" s="16">
        <f t="shared" si="18"/>
        <v>0</v>
      </c>
      <c r="P408" s="16">
        <f t="shared" si="19"/>
        <v>0</v>
      </c>
      <c r="Q408" s="16">
        <f t="shared" si="19"/>
        <v>0</v>
      </c>
      <c r="R408" s="16">
        <f t="shared" si="20"/>
        <v>0</v>
      </c>
    </row>
    <row r="409" spans="3:18" x14ac:dyDescent="0.25">
      <c r="C409" s="12" t="s">
        <v>922</v>
      </c>
      <c r="D409" s="12" t="s">
        <v>923</v>
      </c>
      <c r="E409" s="13">
        <v>0</v>
      </c>
      <c r="F409" s="13">
        <v>0</v>
      </c>
      <c r="G409" s="18" t="str">
        <f>IF(J409,"kbd",IF(K409,"kbcd",IF(L409,"kb","pct")))</f>
        <v>kbd</v>
      </c>
      <c r="H409" s="19">
        <f>NOT(ISNA(MATCH(C409,python_mapping!$D:$D,0)))*1</f>
        <v>0</v>
      </c>
      <c r="I409" s="14" t="e">
        <f>_xlfn.XLOOKUP(xlsx!C409,python_mapping!D:D,python_mapping!E:E)</f>
        <v>#N/A</v>
      </c>
      <c r="J409" s="16">
        <f>NOT(ISERR(SEARCH(J$6,$D409)))*1</f>
        <v>1</v>
      </c>
      <c r="K409" s="16">
        <f>NOT(ISERR(SEARCH(K$6,$D409)))*1</f>
        <v>0</v>
      </c>
      <c r="L409" s="16">
        <f>NOT(ISERR(SEARCH(L$6,$D409)))*1</f>
        <v>0</v>
      </c>
      <c r="M409" s="16">
        <f>NOT(ISERR(SEARCH(M$6,$D409)))*1</f>
        <v>0</v>
      </c>
      <c r="N409" s="16">
        <f t="shared" si="18"/>
        <v>0</v>
      </c>
      <c r="O409" s="16">
        <f t="shared" si="18"/>
        <v>0</v>
      </c>
      <c r="P409" s="16">
        <f t="shared" si="19"/>
        <v>0</v>
      </c>
      <c r="Q409" s="16">
        <f t="shared" si="19"/>
        <v>0</v>
      </c>
      <c r="R409" s="16">
        <f t="shared" si="20"/>
        <v>0</v>
      </c>
    </row>
    <row r="410" spans="3:18" x14ac:dyDescent="0.25">
      <c r="C410" s="12" t="s">
        <v>924</v>
      </c>
      <c r="D410" s="12" t="s">
        <v>925</v>
      </c>
      <c r="E410" s="13">
        <v>0</v>
      </c>
      <c r="F410" s="13">
        <v>0</v>
      </c>
      <c r="G410" s="18" t="str">
        <f>IF(J410,"kbd",IF(K410,"kbcd",IF(L410,"kb","pct")))</f>
        <v>kbd</v>
      </c>
      <c r="H410" s="19">
        <f>NOT(ISNA(MATCH(C410,python_mapping!$D:$D,0)))*1</f>
        <v>0</v>
      </c>
      <c r="I410" s="14" t="e">
        <f>_xlfn.XLOOKUP(xlsx!C410,python_mapping!D:D,python_mapping!E:E)</f>
        <v>#N/A</v>
      </c>
      <c r="J410" s="16">
        <f>NOT(ISERR(SEARCH(J$6,$D410)))*1</f>
        <v>1</v>
      </c>
      <c r="K410" s="16">
        <f>NOT(ISERR(SEARCH(K$6,$D410)))*1</f>
        <v>0</v>
      </c>
      <c r="L410" s="16">
        <f>NOT(ISERR(SEARCH(L$6,$D410)))*1</f>
        <v>0</v>
      </c>
      <c r="M410" s="16">
        <f>NOT(ISERR(SEARCH(M$6,$D410)))*1</f>
        <v>0</v>
      </c>
      <c r="N410" s="16">
        <f t="shared" si="18"/>
        <v>0</v>
      </c>
      <c r="O410" s="16">
        <f t="shared" si="18"/>
        <v>0</v>
      </c>
      <c r="P410" s="16">
        <f t="shared" si="19"/>
        <v>0</v>
      </c>
      <c r="Q410" s="16">
        <f t="shared" si="19"/>
        <v>0</v>
      </c>
      <c r="R410" s="16">
        <f t="shared" si="20"/>
        <v>0</v>
      </c>
    </row>
    <row r="411" spans="3:18" x14ac:dyDescent="0.25">
      <c r="C411" s="12" t="s">
        <v>926</v>
      </c>
      <c r="D411" s="12" t="s">
        <v>927</v>
      </c>
      <c r="E411" s="13">
        <v>0</v>
      </c>
      <c r="F411" s="13">
        <v>0</v>
      </c>
      <c r="G411" s="18" t="str">
        <f>IF(J411,"kbd",IF(K411,"kbcd",IF(L411,"kb","pct")))</f>
        <v>kbd</v>
      </c>
      <c r="H411" s="19">
        <f>NOT(ISNA(MATCH(C411,python_mapping!$D:$D,0)))*1</f>
        <v>0</v>
      </c>
      <c r="I411" s="14" t="e">
        <f>_xlfn.XLOOKUP(xlsx!C411,python_mapping!D:D,python_mapping!E:E)</f>
        <v>#N/A</v>
      </c>
      <c r="J411" s="16">
        <f>NOT(ISERR(SEARCH(J$6,$D411)))*1</f>
        <v>1</v>
      </c>
      <c r="K411" s="16">
        <f>NOT(ISERR(SEARCH(K$6,$D411)))*1</f>
        <v>0</v>
      </c>
      <c r="L411" s="16">
        <f>NOT(ISERR(SEARCH(L$6,$D411)))*1</f>
        <v>0</v>
      </c>
      <c r="M411" s="16">
        <f>NOT(ISERR(SEARCH(M$6,$D411)))*1</f>
        <v>0</v>
      </c>
      <c r="N411" s="16">
        <f t="shared" si="18"/>
        <v>0</v>
      </c>
      <c r="O411" s="16">
        <f t="shared" si="18"/>
        <v>0</v>
      </c>
      <c r="P411" s="16">
        <f t="shared" si="19"/>
        <v>0</v>
      </c>
      <c r="Q411" s="16">
        <f t="shared" si="19"/>
        <v>0</v>
      </c>
      <c r="R411" s="16">
        <f t="shared" si="20"/>
        <v>0</v>
      </c>
    </row>
    <row r="412" spans="3:18" x14ac:dyDescent="0.25">
      <c r="C412" s="12" t="s">
        <v>928</v>
      </c>
      <c r="D412" s="12" t="s">
        <v>929</v>
      </c>
      <c r="E412" s="13">
        <v>0</v>
      </c>
      <c r="F412" s="13">
        <v>0</v>
      </c>
      <c r="G412" s="18" t="str">
        <f>IF(J412,"kbd",IF(K412,"kbcd",IF(L412,"kb","pct")))</f>
        <v>kbd</v>
      </c>
      <c r="H412" s="19">
        <f>NOT(ISNA(MATCH(C412,python_mapping!$D:$D,0)))*1</f>
        <v>0</v>
      </c>
      <c r="I412" s="14" t="e">
        <f>_xlfn.XLOOKUP(xlsx!C412,python_mapping!D:D,python_mapping!E:E)</f>
        <v>#N/A</v>
      </c>
      <c r="J412" s="16">
        <f>NOT(ISERR(SEARCH(J$6,$D412)))*1</f>
        <v>1</v>
      </c>
      <c r="K412" s="16">
        <f>NOT(ISERR(SEARCH(K$6,$D412)))*1</f>
        <v>0</v>
      </c>
      <c r="L412" s="16">
        <f>NOT(ISERR(SEARCH(L$6,$D412)))*1</f>
        <v>0</v>
      </c>
      <c r="M412" s="16">
        <f>NOT(ISERR(SEARCH(M$6,$D412)))*1</f>
        <v>0</v>
      </c>
      <c r="N412" s="16">
        <f t="shared" si="18"/>
        <v>0</v>
      </c>
      <c r="O412" s="16">
        <f t="shared" si="18"/>
        <v>0</v>
      </c>
      <c r="P412" s="16">
        <f t="shared" si="19"/>
        <v>0</v>
      </c>
      <c r="Q412" s="16">
        <f t="shared" si="19"/>
        <v>0</v>
      </c>
      <c r="R412" s="16">
        <f t="shared" si="20"/>
        <v>0</v>
      </c>
    </row>
    <row r="413" spans="3:18" x14ac:dyDescent="0.25">
      <c r="C413" s="12" t="s">
        <v>930</v>
      </c>
      <c r="D413" s="12" t="s">
        <v>931</v>
      </c>
      <c r="E413" s="13">
        <v>0</v>
      </c>
      <c r="F413" s="13">
        <v>0</v>
      </c>
      <c r="G413" s="18" t="str">
        <f>IF(J413,"kbd",IF(K413,"kbcd",IF(L413,"kb","pct")))</f>
        <v>kbd</v>
      </c>
      <c r="H413" s="19">
        <f>NOT(ISNA(MATCH(C413,python_mapping!$D:$D,0)))*1</f>
        <v>0</v>
      </c>
      <c r="I413" s="14" t="e">
        <f>_xlfn.XLOOKUP(xlsx!C413,python_mapping!D:D,python_mapping!E:E)</f>
        <v>#N/A</v>
      </c>
      <c r="J413" s="16">
        <f>NOT(ISERR(SEARCH(J$6,$D413)))*1</f>
        <v>1</v>
      </c>
      <c r="K413" s="16">
        <f>NOT(ISERR(SEARCH(K$6,$D413)))*1</f>
        <v>0</v>
      </c>
      <c r="L413" s="16">
        <f>NOT(ISERR(SEARCH(L$6,$D413)))*1</f>
        <v>0</v>
      </c>
      <c r="M413" s="16">
        <f>NOT(ISERR(SEARCH(M$6,$D413)))*1</f>
        <v>0</v>
      </c>
      <c r="N413" s="16">
        <f t="shared" si="18"/>
        <v>0</v>
      </c>
      <c r="O413" s="16">
        <f t="shared" si="18"/>
        <v>0</v>
      </c>
      <c r="P413" s="16">
        <f t="shared" si="19"/>
        <v>0</v>
      </c>
      <c r="Q413" s="16">
        <f t="shared" si="19"/>
        <v>0</v>
      </c>
      <c r="R413" s="16">
        <f t="shared" si="20"/>
        <v>0</v>
      </c>
    </row>
    <row r="414" spans="3:18" x14ac:dyDescent="0.25">
      <c r="C414" s="12" t="s">
        <v>932</v>
      </c>
      <c r="D414" s="12" t="s">
        <v>933</v>
      </c>
      <c r="E414" s="13">
        <v>0</v>
      </c>
      <c r="F414" s="13">
        <v>0</v>
      </c>
      <c r="G414" s="18" t="str">
        <f>IF(J414,"kbd",IF(K414,"kbcd",IF(L414,"kb","pct")))</f>
        <v>kbd</v>
      </c>
      <c r="H414" s="19">
        <f>NOT(ISNA(MATCH(C414,python_mapping!$D:$D,0)))*1</f>
        <v>0</v>
      </c>
      <c r="I414" s="14" t="e">
        <f>_xlfn.XLOOKUP(xlsx!C414,python_mapping!D:D,python_mapping!E:E)</f>
        <v>#N/A</v>
      </c>
      <c r="J414" s="16">
        <f>NOT(ISERR(SEARCH(J$6,$D414)))*1</f>
        <v>1</v>
      </c>
      <c r="K414" s="16">
        <f>NOT(ISERR(SEARCH(K$6,$D414)))*1</f>
        <v>0</v>
      </c>
      <c r="L414" s="16">
        <f>NOT(ISERR(SEARCH(L$6,$D414)))*1</f>
        <v>0</v>
      </c>
      <c r="M414" s="16">
        <f>NOT(ISERR(SEARCH(M$6,$D414)))*1</f>
        <v>0</v>
      </c>
      <c r="N414" s="16">
        <f t="shared" si="18"/>
        <v>0</v>
      </c>
      <c r="O414" s="16">
        <f t="shared" si="18"/>
        <v>0</v>
      </c>
      <c r="P414" s="16">
        <f t="shared" si="19"/>
        <v>0</v>
      </c>
      <c r="Q414" s="16">
        <f t="shared" si="19"/>
        <v>0</v>
      </c>
      <c r="R414" s="16">
        <f t="shared" si="20"/>
        <v>0</v>
      </c>
    </row>
    <row r="415" spans="3:18" x14ac:dyDescent="0.25">
      <c r="C415" s="12" t="s">
        <v>934</v>
      </c>
      <c r="D415" s="12" t="s">
        <v>935</v>
      </c>
      <c r="E415" s="13">
        <v>0</v>
      </c>
      <c r="F415" s="13">
        <v>0</v>
      </c>
      <c r="G415" s="18" t="str">
        <f>IF(J415,"kbd",IF(K415,"kbcd",IF(L415,"kb","pct")))</f>
        <v>kbd</v>
      </c>
      <c r="H415" s="19">
        <f>NOT(ISNA(MATCH(C415,python_mapping!$D:$D,0)))*1</f>
        <v>0</v>
      </c>
      <c r="I415" s="14" t="e">
        <f>_xlfn.XLOOKUP(xlsx!C415,python_mapping!D:D,python_mapping!E:E)</f>
        <v>#N/A</v>
      </c>
      <c r="J415" s="16">
        <f>NOT(ISERR(SEARCH(J$6,$D415)))*1</f>
        <v>1</v>
      </c>
      <c r="K415" s="16">
        <f>NOT(ISERR(SEARCH(K$6,$D415)))*1</f>
        <v>0</v>
      </c>
      <c r="L415" s="16">
        <f>NOT(ISERR(SEARCH(L$6,$D415)))*1</f>
        <v>0</v>
      </c>
      <c r="M415" s="16">
        <f>NOT(ISERR(SEARCH(M$6,$D415)))*1</f>
        <v>0</v>
      </c>
      <c r="N415" s="16">
        <f t="shared" si="18"/>
        <v>0</v>
      </c>
      <c r="O415" s="16">
        <f t="shared" si="18"/>
        <v>0</v>
      </c>
      <c r="P415" s="16">
        <f t="shared" si="19"/>
        <v>0</v>
      </c>
      <c r="Q415" s="16">
        <f t="shared" si="19"/>
        <v>0</v>
      </c>
      <c r="R415" s="16">
        <f t="shared" si="20"/>
        <v>0</v>
      </c>
    </row>
    <row r="416" spans="3:18" x14ac:dyDescent="0.25">
      <c r="C416" s="12" t="s">
        <v>936</v>
      </c>
      <c r="D416" s="12" t="s">
        <v>937</v>
      </c>
      <c r="E416" s="13">
        <v>0</v>
      </c>
      <c r="F416" s="13">
        <v>0</v>
      </c>
      <c r="G416" s="18" t="str">
        <f>IF(J416,"kbd",IF(K416,"kbcd",IF(L416,"kb","pct")))</f>
        <v>kbd</v>
      </c>
      <c r="H416" s="19">
        <f>NOT(ISNA(MATCH(C416,python_mapping!$D:$D,0)))*1</f>
        <v>0</v>
      </c>
      <c r="I416" s="14" t="e">
        <f>_xlfn.XLOOKUP(xlsx!C416,python_mapping!D:D,python_mapping!E:E)</f>
        <v>#N/A</v>
      </c>
      <c r="J416" s="16">
        <f>NOT(ISERR(SEARCH(J$6,$D416)))*1</f>
        <v>1</v>
      </c>
      <c r="K416" s="16">
        <f>NOT(ISERR(SEARCH(K$6,$D416)))*1</f>
        <v>0</v>
      </c>
      <c r="L416" s="16">
        <f>NOT(ISERR(SEARCH(L$6,$D416)))*1</f>
        <v>0</v>
      </c>
      <c r="M416" s="16">
        <f>NOT(ISERR(SEARCH(M$6,$D416)))*1</f>
        <v>0</v>
      </c>
      <c r="N416" s="16">
        <f t="shared" si="18"/>
        <v>0</v>
      </c>
      <c r="O416" s="16">
        <f t="shared" si="18"/>
        <v>0</v>
      </c>
      <c r="P416" s="16">
        <f t="shared" si="19"/>
        <v>0</v>
      </c>
      <c r="Q416" s="16">
        <f t="shared" si="19"/>
        <v>0</v>
      </c>
      <c r="R416" s="16">
        <f t="shared" si="20"/>
        <v>0</v>
      </c>
    </row>
    <row r="417" spans="3:18" x14ac:dyDescent="0.25">
      <c r="C417" s="12" t="s">
        <v>938</v>
      </c>
      <c r="D417" s="12" t="s">
        <v>939</v>
      </c>
      <c r="E417" s="13">
        <v>0</v>
      </c>
      <c r="F417" s="13">
        <v>0</v>
      </c>
      <c r="G417" s="18" t="str">
        <f>IF(J417,"kbd",IF(K417,"kbcd",IF(L417,"kb","pct")))</f>
        <v>kbd</v>
      </c>
      <c r="H417" s="19">
        <f>NOT(ISNA(MATCH(C417,python_mapping!$D:$D,0)))*1</f>
        <v>0</v>
      </c>
      <c r="I417" s="14" t="e">
        <f>_xlfn.XLOOKUP(xlsx!C417,python_mapping!D:D,python_mapping!E:E)</f>
        <v>#N/A</v>
      </c>
      <c r="J417" s="16">
        <f>NOT(ISERR(SEARCH(J$6,$D417)))*1</f>
        <v>1</v>
      </c>
      <c r="K417" s="16">
        <f>NOT(ISERR(SEARCH(K$6,$D417)))*1</f>
        <v>0</v>
      </c>
      <c r="L417" s="16">
        <f>NOT(ISERR(SEARCH(L$6,$D417)))*1</f>
        <v>0</v>
      </c>
      <c r="M417" s="16">
        <f>NOT(ISERR(SEARCH(M$6,$D417)))*1</f>
        <v>0</v>
      </c>
      <c r="N417" s="16">
        <f t="shared" si="18"/>
        <v>0</v>
      </c>
      <c r="O417" s="16">
        <f t="shared" si="18"/>
        <v>0</v>
      </c>
      <c r="P417" s="16">
        <f t="shared" si="19"/>
        <v>0</v>
      </c>
      <c r="Q417" s="16">
        <f t="shared" si="19"/>
        <v>0</v>
      </c>
      <c r="R417" s="16">
        <f t="shared" si="20"/>
        <v>0</v>
      </c>
    </row>
    <row r="418" spans="3:18" x14ac:dyDescent="0.25">
      <c r="C418" s="12" t="s">
        <v>940</v>
      </c>
      <c r="D418" s="12" t="s">
        <v>941</v>
      </c>
      <c r="E418" s="13">
        <v>0</v>
      </c>
      <c r="F418" s="13">
        <v>0</v>
      </c>
      <c r="G418" s="18" t="str">
        <f>IF(J418,"kbd",IF(K418,"kbcd",IF(L418,"kb","pct")))</f>
        <v>kbd</v>
      </c>
      <c r="H418" s="19">
        <f>NOT(ISNA(MATCH(C418,python_mapping!$D:$D,0)))*1</f>
        <v>0</v>
      </c>
      <c r="I418" s="14" t="e">
        <f>_xlfn.XLOOKUP(xlsx!C418,python_mapping!D:D,python_mapping!E:E)</f>
        <v>#N/A</v>
      </c>
      <c r="J418" s="16">
        <f>NOT(ISERR(SEARCH(J$6,$D418)))*1</f>
        <v>1</v>
      </c>
      <c r="K418" s="16">
        <f>NOT(ISERR(SEARCH(K$6,$D418)))*1</f>
        <v>0</v>
      </c>
      <c r="L418" s="16">
        <f>NOT(ISERR(SEARCH(L$6,$D418)))*1</f>
        <v>0</v>
      </c>
      <c r="M418" s="16">
        <f>NOT(ISERR(SEARCH(M$6,$D418)))*1</f>
        <v>0</v>
      </c>
      <c r="N418" s="16">
        <f t="shared" si="18"/>
        <v>0</v>
      </c>
      <c r="O418" s="16">
        <f t="shared" si="18"/>
        <v>0</v>
      </c>
      <c r="P418" s="16">
        <f t="shared" si="19"/>
        <v>0</v>
      </c>
      <c r="Q418" s="16">
        <f t="shared" si="19"/>
        <v>0</v>
      </c>
      <c r="R418" s="16">
        <f t="shared" si="20"/>
        <v>0</v>
      </c>
    </row>
    <row r="419" spans="3:18" x14ac:dyDescent="0.25">
      <c r="C419" s="12" t="s">
        <v>942</v>
      </c>
      <c r="D419" s="12" t="s">
        <v>943</v>
      </c>
      <c r="E419" s="13">
        <v>0</v>
      </c>
      <c r="F419" s="13">
        <v>0</v>
      </c>
      <c r="G419" s="18" t="str">
        <f>IF(J419,"kbd",IF(K419,"kbcd",IF(L419,"kb","pct")))</f>
        <v>kbd</v>
      </c>
      <c r="H419" s="19">
        <f>NOT(ISNA(MATCH(C419,python_mapping!$D:$D,0)))*1</f>
        <v>0</v>
      </c>
      <c r="I419" s="14" t="e">
        <f>_xlfn.XLOOKUP(xlsx!C419,python_mapping!D:D,python_mapping!E:E)</f>
        <v>#N/A</v>
      </c>
      <c r="J419" s="16">
        <f>NOT(ISERR(SEARCH(J$6,$D419)))*1</f>
        <v>1</v>
      </c>
      <c r="K419" s="16">
        <f>NOT(ISERR(SEARCH(K$6,$D419)))*1</f>
        <v>0</v>
      </c>
      <c r="L419" s="16">
        <f>NOT(ISERR(SEARCH(L$6,$D419)))*1</f>
        <v>0</v>
      </c>
      <c r="M419" s="16">
        <f>NOT(ISERR(SEARCH(M$6,$D419)))*1</f>
        <v>0</v>
      </c>
      <c r="N419" s="16">
        <f t="shared" si="18"/>
        <v>0</v>
      </c>
      <c r="O419" s="16">
        <f t="shared" si="18"/>
        <v>0</v>
      </c>
      <c r="P419" s="16">
        <f t="shared" si="19"/>
        <v>0</v>
      </c>
      <c r="Q419" s="16">
        <f t="shared" si="19"/>
        <v>0</v>
      </c>
      <c r="R419" s="16">
        <f t="shared" si="20"/>
        <v>0</v>
      </c>
    </row>
    <row r="420" spans="3:18" x14ac:dyDescent="0.25">
      <c r="C420" s="12" t="s">
        <v>944</v>
      </c>
      <c r="D420" s="12" t="s">
        <v>945</v>
      </c>
      <c r="E420" s="13">
        <v>0</v>
      </c>
      <c r="F420" s="13">
        <v>0</v>
      </c>
      <c r="G420" s="18" t="str">
        <f>IF(J420,"kbd",IF(K420,"kbcd",IF(L420,"kb","pct")))</f>
        <v>kbd</v>
      </c>
      <c r="H420" s="19">
        <f>NOT(ISNA(MATCH(C420,python_mapping!$D:$D,0)))*1</f>
        <v>0</v>
      </c>
      <c r="I420" s="14" t="e">
        <f>_xlfn.XLOOKUP(xlsx!C420,python_mapping!D:D,python_mapping!E:E)</f>
        <v>#N/A</v>
      </c>
      <c r="J420" s="16">
        <f>NOT(ISERR(SEARCH(J$6,$D420)))*1</f>
        <v>1</v>
      </c>
      <c r="K420" s="16">
        <f>NOT(ISERR(SEARCH(K$6,$D420)))*1</f>
        <v>0</v>
      </c>
      <c r="L420" s="16">
        <f>NOT(ISERR(SEARCH(L$6,$D420)))*1</f>
        <v>0</v>
      </c>
      <c r="M420" s="16">
        <f>NOT(ISERR(SEARCH(M$6,$D420)))*1</f>
        <v>0</v>
      </c>
      <c r="N420" s="16">
        <f t="shared" si="18"/>
        <v>0</v>
      </c>
      <c r="O420" s="16">
        <f t="shared" si="18"/>
        <v>0</v>
      </c>
      <c r="P420" s="16">
        <f t="shared" si="19"/>
        <v>0</v>
      </c>
      <c r="Q420" s="16">
        <f t="shared" si="19"/>
        <v>0</v>
      </c>
      <c r="R420" s="16">
        <f t="shared" si="20"/>
        <v>0</v>
      </c>
    </row>
    <row r="421" spans="3:18" x14ac:dyDescent="0.25">
      <c r="C421" s="12" t="s">
        <v>946</v>
      </c>
      <c r="D421" s="12" t="s">
        <v>947</v>
      </c>
      <c r="E421" s="13">
        <v>0</v>
      </c>
      <c r="F421" s="13">
        <v>0</v>
      </c>
      <c r="G421" s="18" t="str">
        <f>IF(J421,"kbd",IF(K421,"kbcd",IF(L421,"kb","pct")))</f>
        <v>kbd</v>
      </c>
      <c r="H421" s="19">
        <f>NOT(ISNA(MATCH(C421,python_mapping!$D:$D,0)))*1</f>
        <v>0</v>
      </c>
      <c r="I421" s="14" t="e">
        <f>_xlfn.XLOOKUP(xlsx!C421,python_mapping!D:D,python_mapping!E:E)</f>
        <v>#N/A</v>
      </c>
      <c r="J421" s="16">
        <f>NOT(ISERR(SEARCH(J$6,$D421)))*1</f>
        <v>1</v>
      </c>
      <c r="K421" s="16">
        <f>NOT(ISERR(SEARCH(K$6,$D421)))*1</f>
        <v>0</v>
      </c>
      <c r="L421" s="16">
        <f>NOT(ISERR(SEARCH(L$6,$D421)))*1</f>
        <v>0</v>
      </c>
      <c r="M421" s="16">
        <f>NOT(ISERR(SEARCH(M$6,$D421)))*1</f>
        <v>0</v>
      </c>
      <c r="N421" s="16">
        <f t="shared" si="18"/>
        <v>0</v>
      </c>
      <c r="O421" s="16">
        <f t="shared" si="18"/>
        <v>0</v>
      </c>
      <c r="P421" s="16">
        <f t="shared" si="19"/>
        <v>0</v>
      </c>
      <c r="Q421" s="16">
        <f t="shared" si="19"/>
        <v>0</v>
      </c>
      <c r="R421" s="16">
        <f t="shared" si="20"/>
        <v>0</v>
      </c>
    </row>
    <row r="422" spans="3:18" x14ac:dyDescent="0.25">
      <c r="C422" s="12" t="s">
        <v>948</v>
      </c>
      <c r="D422" s="12" t="s">
        <v>949</v>
      </c>
      <c r="E422" s="13">
        <v>0</v>
      </c>
      <c r="F422" s="13">
        <v>0</v>
      </c>
      <c r="G422" s="18" t="str">
        <f>IF(J422,"kbd",IF(K422,"kbcd",IF(L422,"kb","pct")))</f>
        <v>kbd</v>
      </c>
      <c r="H422" s="19">
        <f>NOT(ISNA(MATCH(C422,python_mapping!$D:$D,0)))*1</f>
        <v>0</v>
      </c>
      <c r="I422" s="14" t="e">
        <f>_xlfn.XLOOKUP(xlsx!C422,python_mapping!D:D,python_mapping!E:E)</f>
        <v>#N/A</v>
      </c>
      <c r="J422" s="16">
        <f>NOT(ISERR(SEARCH(J$6,$D422)))*1</f>
        <v>1</v>
      </c>
      <c r="K422" s="16">
        <f>NOT(ISERR(SEARCH(K$6,$D422)))*1</f>
        <v>0</v>
      </c>
      <c r="L422" s="16">
        <f>NOT(ISERR(SEARCH(L$6,$D422)))*1</f>
        <v>0</v>
      </c>
      <c r="M422" s="16">
        <f>NOT(ISERR(SEARCH(M$6,$D422)))*1</f>
        <v>0</v>
      </c>
      <c r="N422" s="16">
        <f t="shared" si="18"/>
        <v>0</v>
      </c>
      <c r="O422" s="16">
        <f t="shared" si="18"/>
        <v>0</v>
      </c>
      <c r="P422" s="16">
        <f t="shared" si="19"/>
        <v>0</v>
      </c>
      <c r="Q422" s="16">
        <f t="shared" si="19"/>
        <v>0</v>
      </c>
      <c r="R422" s="16">
        <f t="shared" si="20"/>
        <v>0</v>
      </c>
    </row>
    <row r="423" spans="3:18" x14ac:dyDescent="0.25">
      <c r="C423" s="12" t="s">
        <v>950</v>
      </c>
      <c r="D423" s="12" t="s">
        <v>951</v>
      </c>
      <c r="E423" s="13">
        <v>0</v>
      </c>
      <c r="F423" s="13">
        <v>0</v>
      </c>
      <c r="G423" s="18" t="str">
        <f>IF(J423,"kbd",IF(K423,"kbcd",IF(L423,"kb","pct")))</f>
        <v>kbd</v>
      </c>
      <c r="H423" s="19">
        <f>NOT(ISNA(MATCH(C423,python_mapping!$D:$D,0)))*1</f>
        <v>0</v>
      </c>
      <c r="I423" s="14" t="e">
        <f>_xlfn.XLOOKUP(xlsx!C423,python_mapping!D:D,python_mapping!E:E)</f>
        <v>#N/A</v>
      </c>
      <c r="J423" s="16">
        <f>NOT(ISERR(SEARCH(J$6,$D423)))*1</f>
        <v>1</v>
      </c>
      <c r="K423" s="16">
        <f>NOT(ISERR(SEARCH(K$6,$D423)))*1</f>
        <v>0</v>
      </c>
      <c r="L423" s="16">
        <f>NOT(ISERR(SEARCH(L$6,$D423)))*1</f>
        <v>0</v>
      </c>
      <c r="M423" s="16">
        <f>NOT(ISERR(SEARCH(M$6,$D423)))*1</f>
        <v>0</v>
      </c>
      <c r="N423" s="16">
        <f t="shared" si="18"/>
        <v>0</v>
      </c>
      <c r="O423" s="16">
        <f t="shared" si="18"/>
        <v>0</v>
      </c>
      <c r="P423" s="16">
        <f t="shared" si="19"/>
        <v>0</v>
      </c>
      <c r="Q423" s="16">
        <f t="shared" si="19"/>
        <v>0</v>
      </c>
      <c r="R423" s="16">
        <f t="shared" si="20"/>
        <v>0</v>
      </c>
    </row>
    <row r="424" spans="3:18" x14ac:dyDescent="0.25">
      <c r="C424" s="12" t="s">
        <v>952</v>
      </c>
      <c r="D424" s="12" t="s">
        <v>953</v>
      </c>
      <c r="E424" s="13">
        <v>166</v>
      </c>
      <c r="F424" s="13">
        <v>64</v>
      </c>
      <c r="G424" s="18" t="str">
        <f>IF(J424,"kbd",IF(K424,"kbcd",IF(L424,"kb","pct")))</f>
        <v>kbd</v>
      </c>
      <c r="H424" s="19">
        <f>NOT(ISNA(MATCH(C424,python_mapping!$D:$D,0)))*1</f>
        <v>0</v>
      </c>
      <c r="I424" s="14" t="e">
        <f>_xlfn.XLOOKUP(xlsx!C424,python_mapping!D:D,python_mapping!E:E)</f>
        <v>#N/A</v>
      </c>
      <c r="J424" s="16">
        <f>NOT(ISERR(SEARCH(J$6,$D424)))*1</f>
        <v>1</v>
      </c>
      <c r="K424" s="16">
        <f>NOT(ISERR(SEARCH(K$6,$D424)))*1</f>
        <v>0</v>
      </c>
      <c r="L424" s="16">
        <f>NOT(ISERR(SEARCH(L$6,$D424)))*1</f>
        <v>0</v>
      </c>
      <c r="M424" s="16">
        <f>NOT(ISERR(SEARCH(M$6,$D424)))*1</f>
        <v>0</v>
      </c>
      <c r="N424" s="16">
        <f t="shared" si="18"/>
        <v>0</v>
      </c>
      <c r="O424" s="16">
        <f t="shared" si="18"/>
        <v>0</v>
      </c>
      <c r="P424" s="16">
        <f t="shared" si="19"/>
        <v>0</v>
      </c>
      <c r="Q424" s="16">
        <f t="shared" si="19"/>
        <v>0</v>
      </c>
      <c r="R424" s="16">
        <f t="shared" si="20"/>
        <v>0</v>
      </c>
    </row>
    <row r="425" spans="3:18" x14ac:dyDescent="0.25">
      <c r="C425" s="12" t="s">
        <v>954</v>
      </c>
      <c r="D425" s="12" t="s">
        <v>955</v>
      </c>
      <c r="E425" s="13">
        <v>146</v>
      </c>
      <c r="F425" s="13">
        <v>53</v>
      </c>
      <c r="G425" s="18" t="str">
        <f>IF(J425,"kbd",IF(K425,"kbcd",IF(L425,"kb","pct")))</f>
        <v>kbd</v>
      </c>
      <c r="H425" s="19">
        <f>NOT(ISNA(MATCH(C425,python_mapping!$D:$D,0)))*1</f>
        <v>0</v>
      </c>
      <c r="I425" s="14" t="e">
        <f>_xlfn.XLOOKUP(xlsx!C425,python_mapping!D:D,python_mapping!E:E)</f>
        <v>#N/A</v>
      </c>
      <c r="J425" s="16">
        <f>NOT(ISERR(SEARCH(J$6,$D425)))*1</f>
        <v>1</v>
      </c>
      <c r="K425" s="16">
        <f>NOT(ISERR(SEARCH(K$6,$D425)))*1</f>
        <v>0</v>
      </c>
      <c r="L425" s="16">
        <f>NOT(ISERR(SEARCH(L$6,$D425)))*1</f>
        <v>0</v>
      </c>
      <c r="M425" s="16">
        <f>NOT(ISERR(SEARCH(M$6,$D425)))*1</f>
        <v>0</v>
      </c>
      <c r="N425" s="16">
        <f t="shared" si="18"/>
        <v>0</v>
      </c>
      <c r="O425" s="16">
        <f t="shared" si="18"/>
        <v>0</v>
      </c>
      <c r="P425" s="16">
        <f t="shared" si="19"/>
        <v>0</v>
      </c>
      <c r="Q425" s="16">
        <f t="shared" si="19"/>
        <v>0</v>
      </c>
      <c r="R425" s="16">
        <f t="shared" si="20"/>
        <v>0</v>
      </c>
    </row>
    <row r="426" spans="3:18" x14ac:dyDescent="0.25">
      <c r="C426" s="12" t="s">
        <v>956</v>
      </c>
      <c r="D426" s="12" t="s">
        <v>957</v>
      </c>
      <c r="E426" s="13">
        <v>0</v>
      </c>
      <c r="F426" s="13">
        <v>0</v>
      </c>
      <c r="G426" s="18" t="str">
        <f>IF(J426,"kbd",IF(K426,"kbcd",IF(L426,"kb","pct")))</f>
        <v>kbd</v>
      </c>
      <c r="H426" s="19">
        <f>NOT(ISNA(MATCH(C426,python_mapping!$D:$D,0)))*1</f>
        <v>0</v>
      </c>
      <c r="I426" s="14" t="e">
        <f>_xlfn.XLOOKUP(xlsx!C426,python_mapping!D:D,python_mapping!E:E)</f>
        <v>#N/A</v>
      </c>
      <c r="J426" s="16">
        <f>NOT(ISERR(SEARCH(J$6,$D426)))*1</f>
        <v>1</v>
      </c>
      <c r="K426" s="16">
        <f>NOT(ISERR(SEARCH(K$6,$D426)))*1</f>
        <v>0</v>
      </c>
      <c r="L426" s="16">
        <f>NOT(ISERR(SEARCH(L$6,$D426)))*1</f>
        <v>0</v>
      </c>
      <c r="M426" s="16">
        <f>NOT(ISERR(SEARCH(M$6,$D426)))*1</f>
        <v>0</v>
      </c>
      <c r="N426" s="16">
        <f t="shared" si="18"/>
        <v>0</v>
      </c>
      <c r="O426" s="16">
        <f t="shared" si="18"/>
        <v>0</v>
      </c>
      <c r="P426" s="16">
        <f t="shared" si="19"/>
        <v>0</v>
      </c>
      <c r="Q426" s="16">
        <f t="shared" si="19"/>
        <v>0</v>
      </c>
      <c r="R426" s="16">
        <f t="shared" si="20"/>
        <v>0</v>
      </c>
    </row>
    <row r="427" spans="3:18" x14ac:dyDescent="0.25">
      <c r="C427" s="12" t="s">
        <v>958</v>
      </c>
      <c r="D427" s="12" t="s">
        <v>959</v>
      </c>
      <c r="E427" s="13">
        <v>0</v>
      </c>
      <c r="F427" s="13">
        <v>0</v>
      </c>
      <c r="G427" s="18" t="str">
        <f>IF(J427,"kbd",IF(K427,"kbcd",IF(L427,"kb","pct")))</f>
        <v>kbd</v>
      </c>
      <c r="H427" s="19">
        <f>NOT(ISNA(MATCH(C427,python_mapping!$D:$D,0)))*1</f>
        <v>0</v>
      </c>
      <c r="I427" s="14" t="e">
        <f>_xlfn.XLOOKUP(xlsx!C427,python_mapping!D:D,python_mapping!E:E)</f>
        <v>#N/A</v>
      </c>
      <c r="J427" s="16">
        <f>NOT(ISERR(SEARCH(J$6,$D427)))*1</f>
        <v>1</v>
      </c>
      <c r="K427" s="16">
        <f>NOT(ISERR(SEARCH(K$6,$D427)))*1</f>
        <v>0</v>
      </c>
      <c r="L427" s="16">
        <f>NOT(ISERR(SEARCH(L$6,$D427)))*1</f>
        <v>0</v>
      </c>
      <c r="M427" s="16">
        <f>NOT(ISERR(SEARCH(M$6,$D427)))*1</f>
        <v>0</v>
      </c>
      <c r="N427" s="16">
        <f t="shared" si="18"/>
        <v>0</v>
      </c>
      <c r="O427" s="16">
        <f t="shared" si="18"/>
        <v>0</v>
      </c>
      <c r="P427" s="16">
        <f t="shared" si="19"/>
        <v>0</v>
      </c>
      <c r="Q427" s="16">
        <f t="shared" si="19"/>
        <v>0</v>
      </c>
      <c r="R427" s="16">
        <f t="shared" si="20"/>
        <v>0</v>
      </c>
    </row>
    <row r="428" spans="3:18" x14ac:dyDescent="0.25">
      <c r="C428" s="12" t="s">
        <v>960</v>
      </c>
      <c r="D428" s="12" t="s">
        <v>961</v>
      </c>
      <c r="E428" s="13">
        <v>0</v>
      </c>
      <c r="F428" s="13">
        <v>0</v>
      </c>
      <c r="G428" s="18" t="str">
        <f>IF(J428,"kbd",IF(K428,"kbcd",IF(L428,"kb","pct")))</f>
        <v>kbd</v>
      </c>
      <c r="H428" s="19">
        <f>NOT(ISNA(MATCH(C428,python_mapping!$D:$D,0)))*1</f>
        <v>0</v>
      </c>
      <c r="I428" s="14" t="e">
        <f>_xlfn.XLOOKUP(xlsx!C428,python_mapping!D:D,python_mapping!E:E)</f>
        <v>#N/A</v>
      </c>
      <c r="J428" s="16">
        <f>NOT(ISERR(SEARCH(J$6,$D428)))*1</f>
        <v>1</v>
      </c>
      <c r="K428" s="16">
        <f>NOT(ISERR(SEARCH(K$6,$D428)))*1</f>
        <v>0</v>
      </c>
      <c r="L428" s="16">
        <f>NOT(ISERR(SEARCH(L$6,$D428)))*1</f>
        <v>0</v>
      </c>
      <c r="M428" s="16">
        <f>NOT(ISERR(SEARCH(M$6,$D428)))*1</f>
        <v>0</v>
      </c>
      <c r="N428" s="16">
        <f t="shared" si="18"/>
        <v>0</v>
      </c>
      <c r="O428" s="16">
        <f t="shared" si="18"/>
        <v>0</v>
      </c>
      <c r="P428" s="16">
        <f t="shared" si="19"/>
        <v>0</v>
      </c>
      <c r="Q428" s="16">
        <f t="shared" si="19"/>
        <v>0</v>
      </c>
      <c r="R428" s="16">
        <f t="shared" si="20"/>
        <v>0</v>
      </c>
    </row>
    <row r="429" spans="3:18" x14ac:dyDescent="0.25">
      <c r="C429" s="12" t="s">
        <v>962</v>
      </c>
      <c r="D429" s="12" t="s">
        <v>963</v>
      </c>
      <c r="E429" s="13">
        <v>20</v>
      </c>
      <c r="F429" s="13">
        <v>11</v>
      </c>
      <c r="G429" s="18" t="str">
        <f>IF(J429,"kbd",IF(K429,"kbcd",IF(L429,"kb","pct")))</f>
        <v>kbd</v>
      </c>
      <c r="H429" s="19">
        <f>NOT(ISNA(MATCH(C429,python_mapping!$D:$D,0)))*1</f>
        <v>0</v>
      </c>
      <c r="I429" s="14" t="e">
        <f>_xlfn.XLOOKUP(xlsx!C429,python_mapping!D:D,python_mapping!E:E)</f>
        <v>#N/A</v>
      </c>
      <c r="J429" s="16">
        <f>NOT(ISERR(SEARCH(J$6,$D429)))*1</f>
        <v>1</v>
      </c>
      <c r="K429" s="16">
        <f>NOT(ISERR(SEARCH(K$6,$D429)))*1</f>
        <v>0</v>
      </c>
      <c r="L429" s="16">
        <f>NOT(ISERR(SEARCH(L$6,$D429)))*1</f>
        <v>0</v>
      </c>
      <c r="M429" s="16">
        <f>NOT(ISERR(SEARCH(M$6,$D429)))*1</f>
        <v>0</v>
      </c>
      <c r="N429" s="16">
        <f t="shared" si="18"/>
        <v>0</v>
      </c>
      <c r="O429" s="16">
        <f t="shared" si="18"/>
        <v>0</v>
      </c>
      <c r="P429" s="16">
        <f t="shared" si="19"/>
        <v>0</v>
      </c>
      <c r="Q429" s="16">
        <f t="shared" si="19"/>
        <v>0</v>
      </c>
      <c r="R429" s="16">
        <f t="shared" si="20"/>
        <v>0</v>
      </c>
    </row>
    <row r="430" spans="3:18" x14ac:dyDescent="0.25">
      <c r="C430" s="12" t="s">
        <v>964</v>
      </c>
      <c r="D430" s="12" t="s">
        <v>965</v>
      </c>
      <c r="E430" s="13">
        <v>595</v>
      </c>
      <c r="F430" s="13">
        <v>787</v>
      </c>
      <c r="G430" s="18" t="str">
        <f>IF(J430,"kbd",IF(K430,"kbcd",IF(L430,"kb","pct")))</f>
        <v>kbd</v>
      </c>
      <c r="H430" s="19">
        <f>NOT(ISNA(MATCH(C430,python_mapping!$D:$D,0)))*1</f>
        <v>0</v>
      </c>
      <c r="I430" s="14" t="e">
        <f>_xlfn.XLOOKUP(xlsx!C430,python_mapping!D:D,python_mapping!E:E)</f>
        <v>#N/A</v>
      </c>
      <c r="J430" s="16">
        <f>NOT(ISERR(SEARCH(J$6,$D430)))*1</f>
        <v>1</v>
      </c>
      <c r="K430" s="16">
        <f>NOT(ISERR(SEARCH(K$6,$D430)))*1</f>
        <v>0</v>
      </c>
      <c r="L430" s="16">
        <f>NOT(ISERR(SEARCH(L$6,$D430)))*1</f>
        <v>0</v>
      </c>
      <c r="M430" s="16">
        <f>NOT(ISERR(SEARCH(M$6,$D430)))*1</f>
        <v>0</v>
      </c>
      <c r="N430" s="16">
        <f t="shared" si="18"/>
        <v>0</v>
      </c>
      <c r="O430" s="16">
        <f t="shared" si="18"/>
        <v>0</v>
      </c>
      <c r="P430" s="16">
        <f t="shared" si="19"/>
        <v>0</v>
      </c>
      <c r="Q430" s="16">
        <f t="shared" si="19"/>
        <v>0</v>
      </c>
      <c r="R430" s="16">
        <f t="shared" si="20"/>
        <v>0</v>
      </c>
    </row>
    <row r="431" spans="3:18" x14ac:dyDescent="0.25">
      <c r="C431" s="12" t="s">
        <v>966</v>
      </c>
      <c r="D431" s="12" t="s">
        <v>967</v>
      </c>
      <c r="E431" s="13">
        <v>430</v>
      </c>
      <c r="F431" s="13">
        <v>543</v>
      </c>
      <c r="G431" s="18" t="str">
        <f>IF(J431,"kbd",IF(K431,"kbcd",IF(L431,"kb","pct")))</f>
        <v>kbd</v>
      </c>
      <c r="H431" s="19">
        <f>NOT(ISNA(MATCH(C431,python_mapping!$D:$D,0)))*1</f>
        <v>0</v>
      </c>
      <c r="I431" s="14" t="e">
        <f>_xlfn.XLOOKUP(xlsx!C431,python_mapping!D:D,python_mapping!E:E)</f>
        <v>#N/A</v>
      </c>
      <c r="J431" s="16">
        <f>NOT(ISERR(SEARCH(J$6,$D431)))*1</f>
        <v>1</v>
      </c>
      <c r="K431" s="16">
        <f>NOT(ISERR(SEARCH(K$6,$D431)))*1</f>
        <v>0</v>
      </c>
      <c r="L431" s="16">
        <f>NOT(ISERR(SEARCH(L$6,$D431)))*1</f>
        <v>0</v>
      </c>
      <c r="M431" s="16">
        <f>NOT(ISERR(SEARCH(M$6,$D431)))*1</f>
        <v>0</v>
      </c>
      <c r="N431" s="16">
        <f t="shared" si="18"/>
        <v>0</v>
      </c>
      <c r="O431" s="16">
        <f t="shared" si="18"/>
        <v>0</v>
      </c>
      <c r="P431" s="16">
        <f t="shared" si="19"/>
        <v>0</v>
      </c>
      <c r="Q431" s="16">
        <f t="shared" si="19"/>
        <v>0</v>
      </c>
      <c r="R431" s="16">
        <f t="shared" si="20"/>
        <v>0</v>
      </c>
    </row>
    <row r="432" spans="3:18" x14ac:dyDescent="0.25">
      <c r="C432" s="12" t="s">
        <v>968</v>
      </c>
      <c r="D432" s="12" t="s">
        <v>969</v>
      </c>
      <c r="E432" s="13">
        <v>3</v>
      </c>
      <c r="F432" s="13">
        <v>6</v>
      </c>
      <c r="G432" s="18" t="str">
        <f>IF(J432,"kbd",IF(K432,"kbcd",IF(L432,"kb","pct")))</f>
        <v>kbd</v>
      </c>
      <c r="H432" s="19">
        <f>NOT(ISNA(MATCH(C432,python_mapping!$D:$D,0)))*1</f>
        <v>0</v>
      </c>
      <c r="I432" s="14" t="e">
        <f>_xlfn.XLOOKUP(xlsx!C432,python_mapping!D:D,python_mapping!E:E)</f>
        <v>#N/A</v>
      </c>
      <c r="J432" s="16">
        <f>NOT(ISERR(SEARCH(J$6,$D432)))*1</f>
        <v>1</v>
      </c>
      <c r="K432" s="16">
        <f>NOT(ISERR(SEARCH(K$6,$D432)))*1</f>
        <v>0</v>
      </c>
      <c r="L432" s="16">
        <f>NOT(ISERR(SEARCH(L$6,$D432)))*1</f>
        <v>0</v>
      </c>
      <c r="M432" s="16">
        <f>NOT(ISERR(SEARCH(M$6,$D432)))*1</f>
        <v>0</v>
      </c>
      <c r="N432" s="16">
        <f t="shared" si="18"/>
        <v>0</v>
      </c>
      <c r="O432" s="16">
        <f t="shared" si="18"/>
        <v>0</v>
      </c>
      <c r="P432" s="16">
        <f t="shared" si="19"/>
        <v>0</v>
      </c>
      <c r="Q432" s="16">
        <f t="shared" si="19"/>
        <v>0</v>
      </c>
      <c r="R432" s="16">
        <f t="shared" si="20"/>
        <v>0</v>
      </c>
    </row>
    <row r="433" spans="3:18" x14ac:dyDescent="0.25">
      <c r="C433" s="12" t="s">
        <v>970</v>
      </c>
      <c r="D433" s="12" t="s">
        <v>971</v>
      </c>
      <c r="E433" s="13">
        <v>27</v>
      </c>
      <c r="F433" s="13">
        <v>141</v>
      </c>
      <c r="G433" s="18" t="str">
        <f>IF(J433,"kbd",IF(K433,"kbcd",IF(L433,"kb","pct")))</f>
        <v>kbd</v>
      </c>
      <c r="H433" s="19">
        <f>NOT(ISNA(MATCH(C433,python_mapping!$D:$D,0)))*1</f>
        <v>0</v>
      </c>
      <c r="I433" s="14" t="e">
        <f>_xlfn.XLOOKUP(xlsx!C433,python_mapping!D:D,python_mapping!E:E)</f>
        <v>#N/A</v>
      </c>
      <c r="J433" s="16">
        <f>NOT(ISERR(SEARCH(J$6,$D433)))*1</f>
        <v>1</v>
      </c>
      <c r="K433" s="16">
        <f>NOT(ISERR(SEARCH(K$6,$D433)))*1</f>
        <v>0</v>
      </c>
      <c r="L433" s="16">
        <f>NOT(ISERR(SEARCH(L$6,$D433)))*1</f>
        <v>0</v>
      </c>
      <c r="M433" s="16">
        <f>NOT(ISERR(SEARCH(M$6,$D433)))*1</f>
        <v>0</v>
      </c>
      <c r="N433" s="16">
        <f t="shared" si="18"/>
        <v>0</v>
      </c>
      <c r="O433" s="16">
        <f t="shared" si="18"/>
        <v>0</v>
      </c>
      <c r="P433" s="16">
        <f t="shared" si="19"/>
        <v>0</v>
      </c>
      <c r="Q433" s="16">
        <f t="shared" si="19"/>
        <v>0</v>
      </c>
      <c r="R433" s="16">
        <f t="shared" si="20"/>
        <v>0</v>
      </c>
    </row>
    <row r="434" spans="3:18" x14ac:dyDescent="0.25">
      <c r="C434" s="12" t="s">
        <v>972</v>
      </c>
      <c r="D434" s="12" t="s">
        <v>973</v>
      </c>
      <c r="E434" s="13">
        <v>3</v>
      </c>
      <c r="F434" s="13">
        <v>5</v>
      </c>
      <c r="G434" s="18" t="str">
        <f>IF(J434,"kbd",IF(K434,"kbcd",IF(L434,"kb","pct")))</f>
        <v>kbd</v>
      </c>
      <c r="H434" s="19">
        <f>NOT(ISNA(MATCH(C434,python_mapping!$D:$D,0)))*1</f>
        <v>0</v>
      </c>
      <c r="I434" s="14" t="e">
        <f>_xlfn.XLOOKUP(xlsx!C434,python_mapping!D:D,python_mapping!E:E)</f>
        <v>#N/A</v>
      </c>
      <c r="J434" s="16">
        <f>NOT(ISERR(SEARCH(J$6,$D434)))*1</f>
        <v>1</v>
      </c>
      <c r="K434" s="16">
        <f>NOT(ISERR(SEARCH(K$6,$D434)))*1</f>
        <v>0</v>
      </c>
      <c r="L434" s="16">
        <f>NOT(ISERR(SEARCH(L$6,$D434)))*1</f>
        <v>0</v>
      </c>
      <c r="M434" s="16">
        <f>NOT(ISERR(SEARCH(M$6,$D434)))*1</f>
        <v>0</v>
      </c>
      <c r="N434" s="16">
        <f t="shared" si="18"/>
        <v>0</v>
      </c>
      <c r="O434" s="16">
        <f t="shared" si="18"/>
        <v>0</v>
      </c>
      <c r="P434" s="16">
        <f t="shared" si="19"/>
        <v>0</v>
      </c>
      <c r="Q434" s="16">
        <f t="shared" si="19"/>
        <v>0</v>
      </c>
      <c r="R434" s="16">
        <f t="shared" si="20"/>
        <v>0</v>
      </c>
    </row>
    <row r="435" spans="3:18" x14ac:dyDescent="0.25">
      <c r="C435" s="12" t="s">
        <v>974</v>
      </c>
      <c r="D435" s="12" t="s">
        <v>975</v>
      </c>
      <c r="E435" s="13">
        <v>131</v>
      </c>
      <c r="F435" s="13">
        <v>93</v>
      </c>
      <c r="G435" s="18" t="str">
        <f>IF(J435,"kbd",IF(K435,"kbcd",IF(L435,"kb","pct")))</f>
        <v>kbd</v>
      </c>
      <c r="H435" s="19">
        <f>NOT(ISNA(MATCH(C435,python_mapping!$D:$D,0)))*1</f>
        <v>0</v>
      </c>
      <c r="I435" s="14" t="e">
        <f>_xlfn.XLOOKUP(xlsx!C435,python_mapping!D:D,python_mapping!E:E)</f>
        <v>#N/A</v>
      </c>
      <c r="J435" s="16">
        <f>NOT(ISERR(SEARCH(J$6,$D435)))*1</f>
        <v>1</v>
      </c>
      <c r="K435" s="16">
        <f>NOT(ISERR(SEARCH(K$6,$D435)))*1</f>
        <v>0</v>
      </c>
      <c r="L435" s="16">
        <f>NOT(ISERR(SEARCH(L$6,$D435)))*1</f>
        <v>0</v>
      </c>
      <c r="M435" s="16">
        <f>NOT(ISERR(SEARCH(M$6,$D435)))*1</f>
        <v>0</v>
      </c>
      <c r="N435" s="16">
        <f t="shared" si="18"/>
        <v>0</v>
      </c>
      <c r="O435" s="16">
        <f t="shared" si="18"/>
        <v>0</v>
      </c>
      <c r="P435" s="16">
        <f t="shared" si="19"/>
        <v>0</v>
      </c>
      <c r="Q435" s="16">
        <f t="shared" si="19"/>
        <v>0</v>
      </c>
      <c r="R435" s="16">
        <f t="shared" si="20"/>
        <v>0</v>
      </c>
    </row>
    <row r="436" spans="3:18" x14ac:dyDescent="0.25">
      <c r="C436" s="12" t="s">
        <v>976</v>
      </c>
      <c r="D436" s="12" t="s">
        <v>977</v>
      </c>
      <c r="E436" s="13">
        <v>207</v>
      </c>
      <c r="F436" s="13">
        <v>296</v>
      </c>
      <c r="G436" s="18" t="str">
        <f>IF(J436,"kbd",IF(K436,"kbcd",IF(L436,"kb","pct")))</f>
        <v>kbd</v>
      </c>
      <c r="H436" s="19">
        <f>NOT(ISNA(MATCH(C436,python_mapping!$D:$D,0)))*1</f>
        <v>0</v>
      </c>
      <c r="I436" s="14" t="e">
        <f>_xlfn.XLOOKUP(xlsx!C436,python_mapping!D:D,python_mapping!E:E)</f>
        <v>#N/A</v>
      </c>
      <c r="J436" s="16">
        <f>NOT(ISERR(SEARCH(J$6,$D436)))*1</f>
        <v>1</v>
      </c>
      <c r="K436" s="16">
        <f>NOT(ISERR(SEARCH(K$6,$D436)))*1</f>
        <v>0</v>
      </c>
      <c r="L436" s="16">
        <f>NOT(ISERR(SEARCH(L$6,$D436)))*1</f>
        <v>0</v>
      </c>
      <c r="M436" s="16">
        <f>NOT(ISERR(SEARCH(M$6,$D436)))*1</f>
        <v>0</v>
      </c>
      <c r="N436" s="16">
        <f t="shared" si="18"/>
        <v>0</v>
      </c>
      <c r="O436" s="16">
        <f t="shared" si="18"/>
        <v>0</v>
      </c>
      <c r="P436" s="16">
        <f t="shared" si="19"/>
        <v>0</v>
      </c>
      <c r="Q436" s="16">
        <f t="shared" si="19"/>
        <v>0</v>
      </c>
      <c r="R436" s="16">
        <f t="shared" si="20"/>
        <v>0</v>
      </c>
    </row>
    <row r="437" spans="3:18" x14ac:dyDescent="0.25">
      <c r="C437" s="12" t="s">
        <v>978</v>
      </c>
      <c r="D437" s="12" t="s">
        <v>979</v>
      </c>
      <c r="E437" s="13">
        <v>207</v>
      </c>
      <c r="F437" s="13">
        <v>289</v>
      </c>
      <c r="G437" s="18" t="str">
        <f>IF(J437,"kbd",IF(K437,"kbcd",IF(L437,"kb","pct")))</f>
        <v>kbd</v>
      </c>
      <c r="H437" s="19">
        <f>NOT(ISNA(MATCH(C437,python_mapping!$D:$D,0)))*1</f>
        <v>0</v>
      </c>
      <c r="I437" s="14" t="e">
        <f>_xlfn.XLOOKUP(xlsx!C437,python_mapping!D:D,python_mapping!E:E)</f>
        <v>#N/A</v>
      </c>
      <c r="J437" s="16">
        <f>NOT(ISERR(SEARCH(J$6,$D437)))*1</f>
        <v>1</v>
      </c>
      <c r="K437" s="16">
        <f>NOT(ISERR(SEARCH(K$6,$D437)))*1</f>
        <v>0</v>
      </c>
      <c r="L437" s="16">
        <f>NOT(ISERR(SEARCH(L$6,$D437)))*1</f>
        <v>0</v>
      </c>
      <c r="M437" s="16">
        <f>NOT(ISERR(SEARCH(M$6,$D437)))*1</f>
        <v>0</v>
      </c>
      <c r="N437" s="16">
        <f t="shared" si="18"/>
        <v>0</v>
      </c>
      <c r="O437" s="16">
        <f t="shared" si="18"/>
        <v>0</v>
      </c>
      <c r="P437" s="16">
        <f t="shared" si="19"/>
        <v>0</v>
      </c>
      <c r="Q437" s="16">
        <f t="shared" si="19"/>
        <v>0</v>
      </c>
      <c r="R437" s="16">
        <f t="shared" si="20"/>
        <v>0</v>
      </c>
    </row>
    <row r="438" spans="3:18" x14ac:dyDescent="0.25">
      <c r="C438" s="12" t="s">
        <v>980</v>
      </c>
      <c r="D438" s="12" t="s">
        <v>981</v>
      </c>
      <c r="E438" s="13">
        <v>0</v>
      </c>
      <c r="F438" s="13">
        <v>0</v>
      </c>
      <c r="G438" s="18" t="str">
        <f>IF(J438,"kbd",IF(K438,"kbcd",IF(L438,"kb","pct")))</f>
        <v>kbd</v>
      </c>
      <c r="H438" s="19">
        <f>NOT(ISNA(MATCH(C438,python_mapping!$D:$D,0)))*1</f>
        <v>0</v>
      </c>
      <c r="I438" s="14" t="e">
        <f>_xlfn.XLOOKUP(xlsx!C438,python_mapping!D:D,python_mapping!E:E)</f>
        <v>#N/A</v>
      </c>
      <c r="J438" s="16">
        <f>NOT(ISERR(SEARCH(J$6,$D438)))*1</f>
        <v>1</v>
      </c>
      <c r="K438" s="16">
        <f>NOT(ISERR(SEARCH(K$6,$D438)))*1</f>
        <v>0</v>
      </c>
      <c r="L438" s="16">
        <f>NOT(ISERR(SEARCH(L$6,$D438)))*1</f>
        <v>0</v>
      </c>
      <c r="M438" s="16">
        <f>NOT(ISERR(SEARCH(M$6,$D438)))*1</f>
        <v>0</v>
      </c>
      <c r="N438" s="16">
        <f t="shared" si="18"/>
        <v>0</v>
      </c>
      <c r="O438" s="16">
        <f t="shared" si="18"/>
        <v>0</v>
      </c>
      <c r="P438" s="16">
        <f t="shared" si="19"/>
        <v>0</v>
      </c>
      <c r="Q438" s="16">
        <f t="shared" si="19"/>
        <v>0</v>
      </c>
      <c r="R438" s="16">
        <f t="shared" si="20"/>
        <v>0</v>
      </c>
    </row>
    <row r="439" spans="3:18" x14ac:dyDescent="0.25">
      <c r="C439" s="12" t="s">
        <v>982</v>
      </c>
      <c r="D439" s="12" t="s">
        <v>983</v>
      </c>
      <c r="E439" s="13">
        <v>0</v>
      </c>
      <c r="F439" s="13">
        <v>0</v>
      </c>
      <c r="G439" s="18" t="str">
        <f>IF(J439,"kbd",IF(K439,"kbcd",IF(L439,"kb","pct")))</f>
        <v>kbd</v>
      </c>
      <c r="H439" s="19">
        <f>NOT(ISNA(MATCH(C439,python_mapping!$D:$D,0)))*1</f>
        <v>0</v>
      </c>
      <c r="I439" s="14" t="e">
        <f>_xlfn.XLOOKUP(xlsx!C439,python_mapping!D:D,python_mapping!E:E)</f>
        <v>#N/A</v>
      </c>
      <c r="J439" s="16">
        <f>NOT(ISERR(SEARCH(J$6,$D439)))*1</f>
        <v>1</v>
      </c>
      <c r="K439" s="16">
        <f>NOT(ISERR(SEARCH(K$6,$D439)))*1</f>
        <v>0</v>
      </c>
      <c r="L439" s="16">
        <f>NOT(ISERR(SEARCH(L$6,$D439)))*1</f>
        <v>0</v>
      </c>
      <c r="M439" s="16">
        <f>NOT(ISERR(SEARCH(M$6,$D439)))*1</f>
        <v>0</v>
      </c>
      <c r="N439" s="16">
        <f t="shared" si="18"/>
        <v>0</v>
      </c>
      <c r="O439" s="16">
        <f t="shared" si="18"/>
        <v>0</v>
      </c>
      <c r="P439" s="16">
        <f t="shared" si="19"/>
        <v>0</v>
      </c>
      <c r="Q439" s="16">
        <f t="shared" si="19"/>
        <v>0</v>
      </c>
      <c r="R439" s="16">
        <f t="shared" si="20"/>
        <v>0</v>
      </c>
    </row>
    <row r="440" spans="3:18" x14ac:dyDescent="0.25">
      <c r="C440" s="12" t="s">
        <v>984</v>
      </c>
      <c r="D440" s="12" t="s">
        <v>985</v>
      </c>
      <c r="E440" s="13">
        <v>0</v>
      </c>
      <c r="F440" s="13">
        <v>0</v>
      </c>
      <c r="G440" s="18" t="str">
        <f>IF(J440,"kbd",IF(K440,"kbcd",IF(L440,"kb","pct")))</f>
        <v>kbd</v>
      </c>
      <c r="H440" s="19">
        <f>NOT(ISNA(MATCH(C440,python_mapping!$D:$D,0)))*1</f>
        <v>0</v>
      </c>
      <c r="I440" s="14" t="e">
        <f>_xlfn.XLOOKUP(xlsx!C440,python_mapping!D:D,python_mapping!E:E)</f>
        <v>#N/A</v>
      </c>
      <c r="J440" s="16">
        <f>NOT(ISERR(SEARCH(J$6,$D440)))*1</f>
        <v>1</v>
      </c>
      <c r="K440" s="16">
        <f>NOT(ISERR(SEARCH(K$6,$D440)))*1</f>
        <v>0</v>
      </c>
      <c r="L440" s="16">
        <f>NOT(ISERR(SEARCH(L$6,$D440)))*1</f>
        <v>0</v>
      </c>
      <c r="M440" s="16">
        <f>NOT(ISERR(SEARCH(M$6,$D440)))*1</f>
        <v>0</v>
      </c>
      <c r="N440" s="16">
        <f t="shared" si="18"/>
        <v>0</v>
      </c>
      <c r="O440" s="16">
        <f t="shared" si="18"/>
        <v>0</v>
      </c>
      <c r="P440" s="16">
        <f t="shared" si="19"/>
        <v>0</v>
      </c>
      <c r="Q440" s="16">
        <f t="shared" si="19"/>
        <v>0</v>
      </c>
      <c r="R440" s="16">
        <f t="shared" si="20"/>
        <v>0</v>
      </c>
    </row>
    <row r="441" spans="3:18" x14ac:dyDescent="0.25">
      <c r="C441" s="12" t="s">
        <v>986</v>
      </c>
      <c r="D441" s="12" t="s">
        <v>987</v>
      </c>
      <c r="E441" s="13">
        <v>0</v>
      </c>
      <c r="F441" s="13">
        <v>7</v>
      </c>
      <c r="G441" s="18" t="str">
        <f>IF(J441,"kbd",IF(K441,"kbcd",IF(L441,"kb","pct")))</f>
        <v>kbd</v>
      </c>
      <c r="H441" s="19">
        <f>NOT(ISNA(MATCH(C441,python_mapping!$D:$D,0)))*1</f>
        <v>0</v>
      </c>
      <c r="I441" s="14" t="e">
        <f>_xlfn.XLOOKUP(xlsx!C441,python_mapping!D:D,python_mapping!E:E)</f>
        <v>#N/A</v>
      </c>
      <c r="J441" s="16">
        <f>NOT(ISERR(SEARCH(J$6,$D441)))*1</f>
        <v>1</v>
      </c>
      <c r="K441" s="16">
        <f>NOT(ISERR(SEARCH(K$6,$D441)))*1</f>
        <v>0</v>
      </c>
      <c r="L441" s="16">
        <f>NOT(ISERR(SEARCH(L$6,$D441)))*1</f>
        <v>0</v>
      </c>
      <c r="M441" s="16">
        <f>NOT(ISERR(SEARCH(M$6,$D441)))*1</f>
        <v>0</v>
      </c>
      <c r="N441" s="16">
        <f t="shared" si="18"/>
        <v>0</v>
      </c>
      <c r="O441" s="16">
        <f t="shared" si="18"/>
        <v>0</v>
      </c>
      <c r="P441" s="16">
        <f t="shared" si="19"/>
        <v>0</v>
      </c>
      <c r="Q441" s="16">
        <f t="shared" si="19"/>
        <v>0</v>
      </c>
      <c r="R441" s="16">
        <f t="shared" si="20"/>
        <v>0</v>
      </c>
    </row>
    <row r="442" spans="3:18" x14ac:dyDescent="0.25">
      <c r="C442" s="12" t="s">
        <v>988</v>
      </c>
      <c r="D442" s="12" t="s">
        <v>989</v>
      </c>
      <c r="E442" s="13">
        <v>25</v>
      </c>
      <c r="F442" s="13">
        <v>54</v>
      </c>
      <c r="G442" s="18" t="str">
        <f>IF(J442,"kbd",IF(K442,"kbcd",IF(L442,"kb","pct")))</f>
        <v>kbd</v>
      </c>
      <c r="H442" s="19">
        <f>NOT(ISNA(MATCH(C442,python_mapping!$D:$D,0)))*1</f>
        <v>0</v>
      </c>
      <c r="I442" s="14" t="e">
        <f>_xlfn.XLOOKUP(xlsx!C442,python_mapping!D:D,python_mapping!E:E)</f>
        <v>#N/A</v>
      </c>
      <c r="J442" s="16">
        <f>NOT(ISERR(SEARCH(J$6,$D442)))*1</f>
        <v>1</v>
      </c>
      <c r="K442" s="16">
        <f>NOT(ISERR(SEARCH(K$6,$D442)))*1</f>
        <v>0</v>
      </c>
      <c r="L442" s="16">
        <f>NOT(ISERR(SEARCH(L$6,$D442)))*1</f>
        <v>0</v>
      </c>
      <c r="M442" s="16">
        <f>NOT(ISERR(SEARCH(M$6,$D442)))*1</f>
        <v>0</v>
      </c>
      <c r="N442" s="16">
        <f t="shared" si="18"/>
        <v>0</v>
      </c>
      <c r="O442" s="16">
        <f t="shared" si="18"/>
        <v>0</v>
      </c>
      <c r="P442" s="16">
        <f t="shared" si="19"/>
        <v>0</v>
      </c>
      <c r="Q442" s="16">
        <f t="shared" si="19"/>
        <v>0</v>
      </c>
      <c r="R442" s="16">
        <f t="shared" si="20"/>
        <v>0</v>
      </c>
    </row>
    <row r="443" spans="3:18" x14ac:dyDescent="0.25">
      <c r="C443" s="12" t="s">
        <v>990</v>
      </c>
      <c r="D443" s="12" t="s">
        <v>991</v>
      </c>
      <c r="E443" s="13">
        <v>25</v>
      </c>
      <c r="F443" s="13">
        <v>54</v>
      </c>
      <c r="G443" s="18" t="str">
        <f>IF(J443,"kbd",IF(K443,"kbcd",IF(L443,"kb","pct")))</f>
        <v>kbd</v>
      </c>
      <c r="H443" s="19">
        <f>NOT(ISNA(MATCH(C443,python_mapping!$D:$D,0)))*1</f>
        <v>0</v>
      </c>
      <c r="I443" s="14" t="e">
        <f>_xlfn.XLOOKUP(xlsx!C443,python_mapping!D:D,python_mapping!E:E)</f>
        <v>#N/A</v>
      </c>
      <c r="J443" s="16">
        <f>NOT(ISERR(SEARCH(J$6,$D443)))*1</f>
        <v>1</v>
      </c>
      <c r="K443" s="16">
        <f>NOT(ISERR(SEARCH(K$6,$D443)))*1</f>
        <v>0</v>
      </c>
      <c r="L443" s="16">
        <f>NOT(ISERR(SEARCH(L$6,$D443)))*1</f>
        <v>0</v>
      </c>
      <c r="M443" s="16">
        <f>NOT(ISERR(SEARCH(M$6,$D443)))*1</f>
        <v>0</v>
      </c>
      <c r="N443" s="16">
        <f t="shared" si="18"/>
        <v>0</v>
      </c>
      <c r="O443" s="16">
        <f t="shared" si="18"/>
        <v>0</v>
      </c>
      <c r="P443" s="16">
        <f t="shared" si="19"/>
        <v>0</v>
      </c>
      <c r="Q443" s="16">
        <f t="shared" si="19"/>
        <v>0</v>
      </c>
      <c r="R443" s="16">
        <f t="shared" si="20"/>
        <v>0</v>
      </c>
    </row>
    <row r="444" spans="3:18" x14ac:dyDescent="0.25">
      <c r="C444" s="12" t="s">
        <v>992</v>
      </c>
      <c r="D444" s="12" t="s">
        <v>993</v>
      </c>
      <c r="E444" s="13">
        <v>0</v>
      </c>
      <c r="F444" s="13">
        <v>0</v>
      </c>
      <c r="G444" s="18" t="str">
        <f>IF(J444,"kbd",IF(K444,"kbcd",IF(L444,"kb","pct")))</f>
        <v>kbd</v>
      </c>
      <c r="H444" s="19">
        <f>NOT(ISNA(MATCH(C444,python_mapping!$D:$D,0)))*1</f>
        <v>0</v>
      </c>
      <c r="I444" s="14" t="e">
        <f>_xlfn.XLOOKUP(xlsx!C444,python_mapping!D:D,python_mapping!E:E)</f>
        <v>#N/A</v>
      </c>
      <c r="J444" s="16">
        <f>NOT(ISERR(SEARCH(J$6,$D444)))*1</f>
        <v>1</v>
      </c>
      <c r="K444" s="16">
        <f>NOT(ISERR(SEARCH(K$6,$D444)))*1</f>
        <v>0</v>
      </c>
      <c r="L444" s="16">
        <f>NOT(ISERR(SEARCH(L$6,$D444)))*1</f>
        <v>0</v>
      </c>
      <c r="M444" s="16">
        <f>NOT(ISERR(SEARCH(M$6,$D444)))*1</f>
        <v>0</v>
      </c>
      <c r="N444" s="16">
        <f t="shared" si="18"/>
        <v>0</v>
      </c>
      <c r="O444" s="16">
        <f t="shared" si="18"/>
        <v>0</v>
      </c>
      <c r="P444" s="16">
        <f t="shared" si="19"/>
        <v>0</v>
      </c>
      <c r="Q444" s="16">
        <f t="shared" si="19"/>
        <v>0</v>
      </c>
      <c r="R444" s="16">
        <f t="shared" si="20"/>
        <v>0</v>
      </c>
    </row>
    <row r="445" spans="3:18" x14ac:dyDescent="0.25">
      <c r="C445" s="12" t="s">
        <v>994</v>
      </c>
      <c r="D445" s="12" t="s">
        <v>995</v>
      </c>
      <c r="E445" s="13">
        <v>0</v>
      </c>
      <c r="F445" s="13">
        <v>0</v>
      </c>
      <c r="G445" s="18" t="str">
        <f>IF(J445,"kbd",IF(K445,"kbcd",IF(L445,"kb","pct")))</f>
        <v>kbd</v>
      </c>
      <c r="H445" s="19">
        <f>NOT(ISNA(MATCH(C445,python_mapping!$D:$D,0)))*1</f>
        <v>0</v>
      </c>
      <c r="I445" s="14" t="e">
        <f>_xlfn.XLOOKUP(xlsx!C445,python_mapping!D:D,python_mapping!E:E)</f>
        <v>#N/A</v>
      </c>
      <c r="J445" s="16">
        <f>NOT(ISERR(SEARCH(J$6,$D445)))*1</f>
        <v>1</v>
      </c>
      <c r="K445" s="16">
        <f>NOT(ISERR(SEARCH(K$6,$D445)))*1</f>
        <v>0</v>
      </c>
      <c r="L445" s="16">
        <f>NOT(ISERR(SEARCH(L$6,$D445)))*1</f>
        <v>0</v>
      </c>
      <c r="M445" s="16">
        <f>NOT(ISERR(SEARCH(M$6,$D445)))*1</f>
        <v>0</v>
      </c>
      <c r="N445" s="16">
        <f t="shared" si="18"/>
        <v>0</v>
      </c>
      <c r="O445" s="16">
        <f t="shared" si="18"/>
        <v>0</v>
      </c>
      <c r="P445" s="16">
        <f t="shared" si="19"/>
        <v>0</v>
      </c>
      <c r="Q445" s="16">
        <f t="shared" si="19"/>
        <v>0</v>
      </c>
      <c r="R445" s="16">
        <f t="shared" si="20"/>
        <v>0</v>
      </c>
    </row>
    <row r="446" spans="3:18" x14ac:dyDescent="0.25">
      <c r="C446" s="12" t="s">
        <v>996</v>
      </c>
      <c r="D446" s="12" t="s">
        <v>997</v>
      </c>
      <c r="E446" s="13">
        <v>0</v>
      </c>
      <c r="F446" s="13">
        <v>0</v>
      </c>
      <c r="G446" s="18" t="str">
        <f>IF(J446,"kbd",IF(K446,"kbcd",IF(L446,"kb","pct")))</f>
        <v>kbd</v>
      </c>
      <c r="H446" s="19">
        <f>NOT(ISNA(MATCH(C446,python_mapping!$D:$D,0)))*1</f>
        <v>0</v>
      </c>
      <c r="I446" s="14" t="e">
        <f>_xlfn.XLOOKUP(xlsx!C446,python_mapping!D:D,python_mapping!E:E)</f>
        <v>#N/A</v>
      </c>
      <c r="J446" s="16">
        <f>NOT(ISERR(SEARCH(J$6,$D446)))*1</f>
        <v>1</v>
      </c>
      <c r="K446" s="16">
        <f>NOT(ISERR(SEARCH(K$6,$D446)))*1</f>
        <v>0</v>
      </c>
      <c r="L446" s="16">
        <f>NOT(ISERR(SEARCH(L$6,$D446)))*1</f>
        <v>0</v>
      </c>
      <c r="M446" s="16">
        <f>NOT(ISERR(SEARCH(M$6,$D446)))*1</f>
        <v>0</v>
      </c>
      <c r="N446" s="16">
        <f t="shared" si="18"/>
        <v>0</v>
      </c>
      <c r="O446" s="16">
        <f t="shared" si="18"/>
        <v>0</v>
      </c>
      <c r="P446" s="16">
        <f t="shared" si="19"/>
        <v>0</v>
      </c>
      <c r="Q446" s="16">
        <f t="shared" si="19"/>
        <v>0</v>
      </c>
      <c r="R446" s="16">
        <f t="shared" si="20"/>
        <v>0</v>
      </c>
    </row>
    <row r="447" spans="3:18" x14ac:dyDescent="0.25">
      <c r="C447" s="12" t="s">
        <v>998</v>
      </c>
      <c r="D447" s="12" t="s">
        <v>999</v>
      </c>
      <c r="E447" s="13">
        <v>0</v>
      </c>
      <c r="F447" s="13">
        <v>0</v>
      </c>
      <c r="G447" s="18" t="str">
        <f>IF(J447,"kbd",IF(K447,"kbcd",IF(L447,"kb","pct")))</f>
        <v>kbd</v>
      </c>
      <c r="H447" s="19">
        <f>NOT(ISNA(MATCH(C447,python_mapping!$D:$D,0)))*1</f>
        <v>0</v>
      </c>
      <c r="I447" s="14" t="e">
        <f>_xlfn.XLOOKUP(xlsx!C447,python_mapping!D:D,python_mapping!E:E)</f>
        <v>#N/A</v>
      </c>
      <c r="J447" s="16">
        <f>NOT(ISERR(SEARCH(J$6,$D447)))*1</f>
        <v>1</v>
      </c>
      <c r="K447" s="16">
        <f>NOT(ISERR(SEARCH(K$6,$D447)))*1</f>
        <v>0</v>
      </c>
      <c r="L447" s="16">
        <f>NOT(ISERR(SEARCH(L$6,$D447)))*1</f>
        <v>0</v>
      </c>
      <c r="M447" s="16">
        <f>NOT(ISERR(SEARCH(M$6,$D447)))*1</f>
        <v>0</v>
      </c>
      <c r="N447" s="16">
        <f t="shared" si="18"/>
        <v>0</v>
      </c>
      <c r="O447" s="16">
        <f t="shared" si="18"/>
        <v>0</v>
      </c>
      <c r="P447" s="16">
        <f t="shared" si="19"/>
        <v>0</v>
      </c>
      <c r="Q447" s="16">
        <f t="shared" si="19"/>
        <v>0</v>
      </c>
      <c r="R447" s="16">
        <f t="shared" si="20"/>
        <v>0</v>
      </c>
    </row>
    <row r="448" spans="3:18" x14ac:dyDescent="0.25">
      <c r="C448" s="12" t="s">
        <v>1000</v>
      </c>
      <c r="D448" s="12" t="s">
        <v>1001</v>
      </c>
      <c r="E448" s="13">
        <v>103</v>
      </c>
      <c r="F448" s="13">
        <v>99</v>
      </c>
      <c r="G448" s="18" t="str">
        <f>IF(J448,"kbd",IF(K448,"kbcd",IF(L448,"kb","pct")))</f>
        <v>kbd</v>
      </c>
      <c r="H448" s="19">
        <f>NOT(ISNA(MATCH(C448,python_mapping!$D:$D,0)))*1</f>
        <v>0</v>
      </c>
      <c r="I448" s="14" t="e">
        <f>_xlfn.XLOOKUP(xlsx!C448,python_mapping!D:D,python_mapping!E:E)</f>
        <v>#N/A</v>
      </c>
      <c r="J448" s="16">
        <f>NOT(ISERR(SEARCH(J$6,$D448)))*1</f>
        <v>1</v>
      </c>
      <c r="K448" s="16">
        <f>NOT(ISERR(SEARCH(K$6,$D448)))*1</f>
        <v>0</v>
      </c>
      <c r="L448" s="16">
        <f>NOT(ISERR(SEARCH(L$6,$D448)))*1</f>
        <v>0</v>
      </c>
      <c r="M448" s="16">
        <f>NOT(ISERR(SEARCH(M$6,$D448)))*1</f>
        <v>0</v>
      </c>
      <c r="N448" s="16">
        <f t="shared" si="18"/>
        <v>0</v>
      </c>
      <c r="O448" s="16">
        <f t="shared" si="18"/>
        <v>0</v>
      </c>
      <c r="P448" s="16">
        <f t="shared" si="19"/>
        <v>0</v>
      </c>
      <c r="Q448" s="16">
        <f t="shared" si="19"/>
        <v>0</v>
      </c>
      <c r="R448" s="16">
        <f t="shared" si="20"/>
        <v>0</v>
      </c>
    </row>
    <row r="449" spans="3:18" x14ac:dyDescent="0.25">
      <c r="C449" s="12" t="s">
        <v>1002</v>
      </c>
      <c r="D449" s="12" t="s">
        <v>1003</v>
      </c>
      <c r="E449" s="13">
        <v>59</v>
      </c>
      <c r="F449" s="13">
        <v>99</v>
      </c>
      <c r="G449" s="18" t="str">
        <f>IF(J449,"kbd",IF(K449,"kbcd",IF(L449,"kb","pct")))</f>
        <v>kbd</v>
      </c>
      <c r="H449" s="19">
        <f>NOT(ISNA(MATCH(C449,python_mapping!$D:$D,0)))*1</f>
        <v>0</v>
      </c>
      <c r="I449" s="14" t="e">
        <f>_xlfn.XLOOKUP(xlsx!C449,python_mapping!D:D,python_mapping!E:E)</f>
        <v>#N/A</v>
      </c>
      <c r="J449" s="16">
        <f>NOT(ISERR(SEARCH(J$6,$D449)))*1</f>
        <v>1</v>
      </c>
      <c r="K449" s="16">
        <f>NOT(ISERR(SEARCH(K$6,$D449)))*1</f>
        <v>0</v>
      </c>
      <c r="L449" s="16">
        <f>NOT(ISERR(SEARCH(L$6,$D449)))*1</f>
        <v>0</v>
      </c>
      <c r="M449" s="16">
        <f>NOT(ISERR(SEARCH(M$6,$D449)))*1</f>
        <v>0</v>
      </c>
      <c r="N449" s="16">
        <f t="shared" si="18"/>
        <v>0</v>
      </c>
      <c r="O449" s="16">
        <f t="shared" si="18"/>
        <v>0</v>
      </c>
      <c r="P449" s="16">
        <f t="shared" si="19"/>
        <v>0</v>
      </c>
      <c r="Q449" s="16">
        <f t="shared" si="19"/>
        <v>0</v>
      </c>
      <c r="R449" s="16">
        <f t="shared" si="20"/>
        <v>0</v>
      </c>
    </row>
    <row r="450" spans="3:18" x14ac:dyDescent="0.25">
      <c r="C450" s="12" t="s">
        <v>1004</v>
      </c>
      <c r="D450" s="12" t="s">
        <v>1005</v>
      </c>
      <c r="E450" s="13">
        <v>0</v>
      </c>
      <c r="F450" s="13">
        <v>0</v>
      </c>
      <c r="G450" s="18" t="str">
        <f>IF(J450,"kbd",IF(K450,"kbcd",IF(L450,"kb","pct")))</f>
        <v>kbd</v>
      </c>
      <c r="H450" s="19">
        <f>NOT(ISNA(MATCH(C450,python_mapping!$D:$D,0)))*1</f>
        <v>0</v>
      </c>
      <c r="I450" s="14" t="e">
        <f>_xlfn.XLOOKUP(xlsx!C450,python_mapping!D:D,python_mapping!E:E)</f>
        <v>#N/A</v>
      </c>
      <c r="J450" s="16">
        <f>NOT(ISERR(SEARCH(J$6,$D450)))*1</f>
        <v>1</v>
      </c>
      <c r="K450" s="16">
        <f>NOT(ISERR(SEARCH(K$6,$D450)))*1</f>
        <v>0</v>
      </c>
      <c r="L450" s="16">
        <f>NOT(ISERR(SEARCH(L$6,$D450)))*1</f>
        <v>0</v>
      </c>
      <c r="M450" s="16">
        <f>NOT(ISERR(SEARCH(M$6,$D450)))*1</f>
        <v>0</v>
      </c>
      <c r="N450" s="16">
        <f t="shared" si="18"/>
        <v>0</v>
      </c>
      <c r="O450" s="16">
        <f t="shared" si="18"/>
        <v>0</v>
      </c>
      <c r="P450" s="16">
        <f t="shared" si="19"/>
        <v>0</v>
      </c>
      <c r="Q450" s="16">
        <f t="shared" si="19"/>
        <v>0</v>
      </c>
      <c r="R450" s="16">
        <f t="shared" si="20"/>
        <v>0</v>
      </c>
    </row>
    <row r="451" spans="3:18" x14ac:dyDescent="0.25">
      <c r="C451" s="12" t="s">
        <v>1006</v>
      </c>
      <c r="D451" s="12" t="s">
        <v>1007</v>
      </c>
      <c r="E451" s="13">
        <v>0</v>
      </c>
      <c r="F451" s="13">
        <v>0</v>
      </c>
      <c r="G451" s="18" t="str">
        <f>IF(J451,"kbd",IF(K451,"kbcd",IF(L451,"kb","pct")))</f>
        <v>kbd</v>
      </c>
      <c r="H451" s="19">
        <f>NOT(ISNA(MATCH(C451,python_mapping!$D:$D,0)))*1</f>
        <v>0</v>
      </c>
      <c r="I451" s="14" t="e">
        <f>_xlfn.XLOOKUP(xlsx!C451,python_mapping!D:D,python_mapping!E:E)</f>
        <v>#N/A</v>
      </c>
      <c r="J451" s="16">
        <f>NOT(ISERR(SEARCH(J$6,$D451)))*1</f>
        <v>1</v>
      </c>
      <c r="K451" s="16">
        <f>NOT(ISERR(SEARCH(K$6,$D451)))*1</f>
        <v>0</v>
      </c>
      <c r="L451" s="16">
        <f>NOT(ISERR(SEARCH(L$6,$D451)))*1</f>
        <v>0</v>
      </c>
      <c r="M451" s="16">
        <f>NOT(ISERR(SEARCH(M$6,$D451)))*1</f>
        <v>0</v>
      </c>
      <c r="N451" s="16">
        <f t="shared" si="18"/>
        <v>0</v>
      </c>
      <c r="O451" s="16">
        <f t="shared" si="18"/>
        <v>0</v>
      </c>
      <c r="P451" s="16">
        <f t="shared" si="19"/>
        <v>0</v>
      </c>
      <c r="Q451" s="16">
        <f t="shared" si="19"/>
        <v>0</v>
      </c>
      <c r="R451" s="16">
        <f t="shared" si="20"/>
        <v>0</v>
      </c>
    </row>
    <row r="452" spans="3:18" x14ac:dyDescent="0.25">
      <c r="C452" s="12" t="s">
        <v>1008</v>
      </c>
      <c r="D452" s="12" t="s">
        <v>1009</v>
      </c>
      <c r="E452" s="13">
        <v>0</v>
      </c>
      <c r="F452" s="13">
        <v>0</v>
      </c>
      <c r="G452" s="18" t="str">
        <f>IF(J452,"kbd",IF(K452,"kbcd",IF(L452,"kb","pct")))</f>
        <v>kbd</v>
      </c>
      <c r="H452" s="19">
        <f>NOT(ISNA(MATCH(C452,python_mapping!$D:$D,0)))*1</f>
        <v>0</v>
      </c>
      <c r="I452" s="14" t="e">
        <f>_xlfn.XLOOKUP(xlsx!C452,python_mapping!D:D,python_mapping!E:E)</f>
        <v>#N/A</v>
      </c>
      <c r="J452" s="16">
        <f>NOT(ISERR(SEARCH(J$6,$D452)))*1</f>
        <v>1</v>
      </c>
      <c r="K452" s="16">
        <f>NOT(ISERR(SEARCH(K$6,$D452)))*1</f>
        <v>0</v>
      </c>
      <c r="L452" s="16">
        <f>NOT(ISERR(SEARCH(L$6,$D452)))*1</f>
        <v>0</v>
      </c>
      <c r="M452" s="16">
        <f>NOT(ISERR(SEARCH(M$6,$D452)))*1</f>
        <v>0</v>
      </c>
      <c r="N452" s="16">
        <f t="shared" si="18"/>
        <v>0</v>
      </c>
      <c r="O452" s="16">
        <f t="shared" si="18"/>
        <v>0</v>
      </c>
      <c r="P452" s="16">
        <f t="shared" si="19"/>
        <v>0</v>
      </c>
      <c r="Q452" s="16">
        <f t="shared" si="19"/>
        <v>0</v>
      </c>
      <c r="R452" s="16">
        <f t="shared" si="20"/>
        <v>0</v>
      </c>
    </row>
    <row r="453" spans="3:18" x14ac:dyDescent="0.25">
      <c r="C453" s="12" t="s">
        <v>1010</v>
      </c>
      <c r="D453" s="12" t="s">
        <v>1011</v>
      </c>
      <c r="E453" s="13">
        <v>44</v>
      </c>
      <c r="F453" s="13">
        <v>0</v>
      </c>
      <c r="G453" s="18" t="str">
        <f>IF(J453,"kbd",IF(K453,"kbcd",IF(L453,"kb","pct")))</f>
        <v>kbd</v>
      </c>
      <c r="H453" s="19">
        <f>NOT(ISNA(MATCH(C453,python_mapping!$D:$D,0)))*1</f>
        <v>0</v>
      </c>
      <c r="I453" s="14" t="e">
        <f>_xlfn.XLOOKUP(xlsx!C453,python_mapping!D:D,python_mapping!E:E)</f>
        <v>#N/A</v>
      </c>
      <c r="J453" s="16">
        <f>NOT(ISERR(SEARCH(J$6,$D453)))*1</f>
        <v>1</v>
      </c>
      <c r="K453" s="16">
        <f>NOT(ISERR(SEARCH(K$6,$D453)))*1</f>
        <v>0</v>
      </c>
      <c r="L453" s="16">
        <f>NOT(ISERR(SEARCH(L$6,$D453)))*1</f>
        <v>0</v>
      </c>
      <c r="M453" s="16">
        <f>NOT(ISERR(SEARCH(M$6,$D453)))*1</f>
        <v>0</v>
      </c>
      <c r="N453" s="16">
        <f t="shared" si="18"/>
        <v>0</v>
      </c>
      <c r="O453" s="16">
        <f t="shared" si="18"/>
        <v>0</v>
      </c>
      <c r="P453" s="16">
        <f t="shared" si="19"/>
        <v>0</v>
      </c>
      <c r="Q453" s="16">
        <f t="shared" si="19"/>
        <v>0</v>
      </c>
      <c r="R453" s="16">
        <f t="shared" si="20"/>
        <v>0</v>
      </c>
    </row>
    <row r="454" spans="3:18" x14ac:dyDescent="0.25">
      <c r="C454" s="12" t="s">
        <v>1012</v>
      </c>
      <c r="D454" s="12" t="s">
        <v>1013</v>
      </c>
      <c r="E454" s="13">
        <v>260</v>
      </c>
      <c r="F454" s="13">
        <v>339</v>
      </c>
      <c r="G454" s="18" t="str">
        <f>IF(J454,"kbd",IF(K454,"kbcd",IF(L454,"kb","pct")))</f>
        <v>kbd</v>
      </c>
      <c r="H454" s="19">
        <f>NOT(ISNA(MATCH(C454,python_mapping!$D:$D,0)))*1</f>
        <v>0</v>
      </c>
      <c r="I454" s="14" t="e">
        <f>_xlfn.XLOOKUP(xlsx!C454,python_mapping!D:D,python_mapping!E:E)</f>
        <v>#N/A</v>
      </c>
      <c r="J454" s="16">
        <f>NOT(ISERR(SEARCH(J$6,$D454)))*1</f>
        <v>1</v>
      </c>
      <c r="K454" s="16">
        <f>NOT(ISERR(SEARCH(K$6,$D454)))*1</f>
        <v>0</v>
      </c>
      <c r="L454" s="16">
        <f>NOT(ISERR(SEARCH(L$6,$D454)))*1</f>
        <v>0</v>
      </c>
      <c r="M454" s="16">
        <f>NOT(ISERR(SEARCH(M$6,$D454)))*1</f>
        <v>0</v>
      </c>
      <c r="N454" s="16">
        <f t="shared" si="18"/>
        <v>0</v>
      </c>
      <c r="O454" s="16">
        <f t="shared" si="18"/>
        <v>0</v>
      </c>
      <c r="P454" s="16">
        <f t="shared" si="19"/>
        <v>0</v>
      </c>
      <c r="Q454" s="16">
        <f t="shared" si="19"/>
        <v>0</v>
      </c>
      <c r="R454" s="16">
        <f t="shared" si="20"/>
        <v>0</v>
      </c>
    </row>
    <row r="455" spans="3:18" x14ac:dyDescent="0.25">
      <c r="C455" s="12" t="s">
        <v>1014</v>
      </c>
      <c r="D455" s="12" t="s">
        <v>1015</v>
      </c>
      <c r="E455" s="13">
        <v>139</v>
      </c>
      <c r="F455" s="13">
        <v>102</v>
      </c>
      <c r="G455" s="18" t="str">
        <f>IF(J455,"kbd",IF(K455,"kbcd",IF(L455,"kb","pct")))</f>
        <v>kbd</v>
      </c>
      <c r="H455" s="19">
        <f>NOT(ISNA(MATCH(C455,python_mapping!$D:$D,0)))*1</f>
        <v>0</v>
      </c>
      <c r="I455" s="14" t="e">
        <f>_xlfn.XLOOKUP(xlsx!C455,python_mapping!D:D,python_mapping!E:E)</f>
        <v>#N/A</v>
      </c>
      <c r="J455" s="16">
        <f>NOT(ISERR(SEARCH(J$6,$D455)))*1</f>
        <v>1</v>
      </c>
      <c r="K455" s="16">
        <f>NOT(ISERR(SEARCH(K$6,$D455)))*1</f>
        <v>0</v>
      </c>
      <c r="L455" s="16">
        <f>NOT(ISERR(SEARCH(L$6,$D455)))*1</f>
        <v>0</v>
      </c>
      <c r="M455" s="16">
        <f>NOT(ISERR(SEARCH(M$6,$D455)))*1</f>
        <v>0</v>
      </c>
      <c r="N455" s="16">
        <f t="shared" si="18"/>
        <v>0</v>
      </c>
      <c r="O455" s="16">
        <f t="shared" si="18"/>
        <v>0</v>
      </c>
      <c r="P455" s="16">
        <f t="shared" si="19"/>
        <v>0</v>
      </c>
      <c r="Q455" s="16">
        <f t="shared" si="19"/>
        <v>0</v>
      </c>
      <c r="R455" s="16">
        <f t="shared" si="20"/>
        <v>0</v>
      </c>
    </row>
    <row r="456" spans="3:18" x14ac:dyDescent="0.25">
      <c r="C456" s="12" t="s">
        <v>1016</v>
      </c>
      <c r="D456" s="12" t="s">
        <v>1017</v>
      </c>
      <c r="E456" s="13">
        <v>3</v>
      </c>
      <c r="F456" s="13">
        <v>6</v>
      </c>
      <c r="G456" s="18" t="str">
        <f>IF(J456,"kbd",IF(K456,"kbcd",IF(L456,"kb","pct")))</f>
        <v>kbd</v>
      </c>
      <c r="H456" s="19">
        <f>NOT(ISNA(MATCH(C456,python_mapping!$D:$D,0)))*1</f>
        <v>0</v>
      </c>
      <c r="I456" s="14" t="e">
        <f>_xlfn.XLOOKUP(xlsx!C456,python_mapping!D:D,python_mapping!E:E)</f>
        <v>#N/A</v>
      </c>
      <c r="J456" s="16">
        <f>NOT(ISERR(SEARCH(J$6,$D456)))*1</f>
        <v>1</v>
      </c>
      <c r="K456" s="16">
        <f>NOT(ISERR(SEARCH(K$6,$D456)))*1</f>
        <v>0</v>
      </c>
      <c r="L456" s="16">
        <f>NOT(ISERR(SEARCH(L$6,$D456)))*1</f>
        <v>0</v>
      </c>
      <c r="M456" s="16">
        <f>NOT(ISERR(SEARCH(M$6,$D456)))*1</f>
        <v>0</v>
      </c>
      <c r="N456" s="16">
        <f t="shared" ref="N456:O519" si="21">NOT(ISERR(SEARCH(N$6,$D456)))*1</f>
        <v>0</v>
      </c>
      <c r="O456" s="16">
        <f t="shared" si="21"/>
        <v>0</v>
      </c>
      <c r="P456" s="16">
        <f t="shared" ref="P456:Q519" si="22">IF(O456=1,0,NOT(ISERR(SEARCH(P$6,$D456)))*1)</f>
        <v>0</v>
      </c>
      <c r="Q456" s="16">
        <f t="shared" si="22"/>
        <v>0</v>
      </c>
      <c r="R456" s="16">
        <f t="shared" ref="R456:R519" si="23">OR(NOT(ISERR(SEARCH("PADD 1A",$D456))),NOT(ISERR(SEARCH("PADD 1B",$D456))),NOT(ISERR(SEARCH("PADD 1C",$D456))))*1</f>
        <v>0</v>
      </c>
    </row>
    <row r="457" spans="3:18" x14ac:dyDescent="0.25">
      <c r="C457" s="12" t="s">
        <v>1018</v>
      </c>
      <c r="D457" s="12" t="s">
        <v>1019</v>
      </c>
      <c r="E457" s="13">
        <v>27</v>
      </c>
      <c r="F457" s="13">
        <v>141</v>
      </c>
      <c r="G457" s="18" t="str">
        <f>IF(J457,"kbd",IF(K457,"kbcd",IF(L457,"kb","pct")))</f>
        <v>kbd</v>
      </c>
      <c r="H457" s="19">
        <f>NOT(ISNA(MATCH(C457,python_mapping!$D:$D,0)))*1</f>
        <v>0</v>
      </c>
      <c r="I457" s="14" t="e">
        <f>_xlfn.XLOOKUP(xlsx!C457,python_mapping!D:D,python_mapping!E:E)</f>
        <v>#N/A</v>
      </c>
      <c r="J457" s="16">
        <f>NOT(ISERR(SEARCH(J$6,$D457)))*1</f>
        <v>1</v>
      </c>
      <c r="K457" s="16">
        <f>NOT(ISERR(SEARCH(K$6,$D457)))*1</f>
        <v>0</v>
      </c>
      <c r="L457" s="16">
        <f>NOT(ISERR(SEARCH(L$6,$D457)))*1</f>
        <v>0</v>
      </c>
      <c r="M457" s="16">
        <f>NOT(ISERR(SEARCH(M$6,$D457)))*1</f>
        <v>0</v>
      </c>
      <c r="N457" s="16">
        <f t="shared" si="21"/>
        <v>0</v>
      </c>
      <c r="O457" s="16">
        <f t="shared" si="21"/>
        <v>0</v>
      </c>
      <c r="P457" s="16">
        <f t="shared" si="22"/>
        <v>0</v>
      </c>
      <c r="Q457" s="16">
        <f t="shared" si="22"/>
        <v>0</v>
      </c>
      <c r="R457" s="16">
        <f t="shared" si="23"/>
        <v>0</v>
      </c>
    </row>
    <row r="458" spans="3:18" x14ac:dyDescent="0.25">
      <c r="C458" s="12" t="s">
        <v>1020</v>
      </c>
      <c r="D458" s="12" t="s">
        <v>1021</v>
      </c>
      <c r="E458" s="13">
        <v>3</v>
      </c>
      <c r="F458" s="13">
        <v>5</v>
      </c>
      <c r="G458" s="18" t="str">
        <f>IF(J458,"kbd",IF(K458,"kbcd",IF(L458,"kb","pct")))</f>
        <v>kbd</v>
      </c>
      <c r="H458" s="19">
        <f>NOT(ISNA(MATCH(C458,python_mapping!$D:$D,0)))*1</f>
        <v>0</v>
      </c>
      <c r="I458" s="14" t="e">
        <f>_xlfn.XLOOKUP(xlsx!C458,python_mapping!D:D,python_mapping!E:E)</f>
        <v>#N/A</v>
      </c>
      <c r="J458" s="16">
        <f>NOT(ISERR(SEARCH(J$6,$D458)))*1</f>
        <v>1</v>
      </c>
      <c r="K458" s="16">
        <f>NOT(ISERR(SEARCH(K$6,$D458)))*1</f>
        <v>0</v>
      </c>
      <c r="L458" s="16">
        <f>NOT(ISERR(SEARCH(L$6,$D458)))*1</f>
        <v>0</v>
      </c>
      <c r="M458" s="16">
        <f>NOT(ISERR(SEARCH(M$6,$D458)))*1</f>
        <v>0</v>
      </c>
      <c r="N458" s="16">
        <f t="shared" si="21"/>
        <v>0</v>
      </c>
      <c r="O458" s="16">
        <f t="shared" si="21"/>
        <v>0</v>
      </c>
      <c r="P458" s="16">
        <f t="shared" si="22"/>
        <v>0</v>
      </c>
      <c r="Q458" s="16">
        <f t="shared" si="22"/>
        <v>0</v>
      </c>
      <c r="R458" s="16">
        <f t="shared" si="23"/>
        <v>0</v>
      </c>
    </row>
    <row r="459" spans="3:18" x14ac:dyDescent="0.25">
      <c r="C459" s="12" t="s">
        <v>1022</v>
      </c>
      <c r="D459" s="12" t="s">
        <v>1023</v>
      </c>
      <c r="E459" s="13">
        <v>88</v>
      </c>
      <c r="F459" s="13">
        <v>86</v>
      </c>
      <c r="G459" s="18" t="str">
        <f>IF(J459,"kbd",IF(K459,"kbcd",IF(L459,"kb","pct")))</f>
        <v>kbd</v>
      </c>
      <c r="H459" s="19">
        <f>NOT(ISNA(MATCH(C459,python_mapping!$D:$D,0)))*1</f>
        <v>0</v>
      </c>
      <c r="I459" s="14" t="e">
        <f>_xlfn.XLOOKUP(xlsx!C459,python_mapping!D:D,python_mapping!E:E)</f>
        <v>#N/A</v>
      </c>
      <c r="J459" s="16">
        <f>NOT(ISERR(SEARCH(J$6,$D459)))*1</f>
        <v>1</v>
      </c>
      <c r="K459" s="16">
        <f>NOT(ISERR(SEARCH(K$6,$D459)))*1</f>
        <v>0</v>
      </c>
      <c r="L459" s="16">
        <f>NOT(ISERR(SEARCH(L$6,$D459)))*1</f>
        <v>0</v>
      </c>
      <c r="M459" s="16">
        <f>NOT(ISERR(SEARCH(M$6,$D459)))*1</f>
        <v>0</v>
      </c>
      <c r="N459" s="16">
        <f t="shared" si="21"/>
        <v>0</v>
      </c>
      <c r="O459" s="16">
        <f t="shared" si="21"/>
        <v>0</v>
      </c>
      <c r="P459" s="16">
        <f t="shared" si="22"/>
        <v>0</v>
      </c>
      <c r="Q459" s="16">
        <f t="shared" si="22"/>
        <v>0</v>
      </c>
      <c r="R459" s="16">
        <f t="shared" si="23"/>
        <v>0</v>
      </c>
    </row>
    <row r="460" spans="3:18" x14ac:dyDescent="0.25">
      <c r="C460" s="12" t="s">
        <v>1024</v>
      </c>
      <c r="D460" s="12" t="s">
        <v>1025</v>
      </c>
      <c r="E460" s="13">
        <v>0</v>
      </c>
      <c r="F460" s="13">
        <v>0</v>
      </c>
      <c r="G460" s="18" t="str">
        <f>IF(J460,"kbd",IF(K460,"kbcd",IF(L460,"kb","pct")))</f>
        <v>kbd</v>
      </c>
      <c r="H460" s="19">
        <f>NOT(ISNA(MATCH(C460,python_mapping!$D:$D,0)))*1</f>
        <v>0</v>
      </c>
      <c r="I460" s="14" t="e">
        <f>_xlfn.XLOOKUP(xlsx!C460,python_mapping!D:D,python_mapping!E:E)</f>
        <v>#N/A</v>
      </c>
      <c r="J460" s="16">
        <f>NOT(ISERR(SEARCH(J$6,$D460)))*1</f>
        <v>1</v>
      </c>
      <c r="K460" s="16">
        <f>NOT(ISERR(SEARCH(K$6,$D460)))*1</f>
        <v>0</v>
      </c>
      <c r="L460" s="16">
        <f>NOT(ISERR(SEARCH(L$6,$D460)))*1</f>
        <v>0</v>
      </c>
      <c r="M460" s="16">
        <f>NOT(ISERR(SEARCH(M$6,$D460)))*1</f>
        <v>0</v>
      </c>
      <c r="N460" s="16">
        <f t="shared" si="21"/>
        <v>0</v>
      </c>
      <c r="O460" s="16">
        <f t="shared" si="21"/>
        <v>0</v>
      </c>
      <c r="P460" s="16">
        <f t="shared" si="22"/>
        <v>0</v>
      </c>
      <c r="Q460" s="16">
        <f t="shared" si="22"/>
        <v>0</v>
      </c>
      <c r="R460" s="16">
        <f t="shared" si="23"/>
        <v>0</v>
      </c>
    </row>
    <row r="461" spans="3:18" x14ac:dyDescent="0.25">
      <c r="C461" s="12" t="s">
        <v>1026</v>
      </c>
      <c r="D461" s="12" t="s">
        <v>1027</v>
      </c>
      <c r="E461" s="13">
        <v>0</v>
      </c>
      <c r="F461" s="13">
        <v>0</v>
      </c>
      <c r="G461" s="18" t="str">
        <f>IF(J461,"kbd",IF(K461,"kbcd",IF(L461,"kb","pct")))</f>
        <v>kbd</v>
      </c>
      <c r="H461" s="19">
        <f>NOT(ISNA(MATCH(C461,python_mapping!$D:$D,0)))*1</f>
        <v>0</v>
      </c>
      <c r="I461" s="14" t="e">
        <f>_xlfn.XLOOKUP(xlsx!C461,python_mapping!D:D,python_mapping!E:E)</f>
        <v>#N/A</v>
      </c>
      <c r="J461" s="16">
        <f>NOT(ISERR(SEARCH(J$6,$D461)))*1</f>
        <v>1</v>
      </c>
      <c r="K461" s="16">
        <f>NOT(ISERR(SEARCH(K$6,$D461)))*1</f>
        <v>0</v>
      </c>
      <c r="L461" s="16">
        <f>NOT(ISERR(SEARCH(L$6,$D461)))*1</f>
        <v>0</v>
      </c>
      <c r="M461" s="16">
        <f>NOT(ISERR(SEARCH(M$6,$D461)))*1</f>
        <v>0</v>
      </c>
      <c r="N461" s="16">
        <f t="shared" si="21"/>
        <v>0</v>
      </c>
      <c r="O461" s="16">
        <f t="shared" si="21"/>
        <v>0</v>
      </c>
      <c r="P461" s="16">
        <f t="shared" si="22"/>
        <v>0</v>
      </c>
      <c r="Q461" s="16">
        <f t="shared" si="22"/>
        <v>0</v>
      </c>
      <c r="R461" s="16">
        <f t="shared" si="23"/>
        <v>0</v>
      </c>
    </row>
    <row r="462" spans="3:18" x14ac:dyDescent="0.25">
      <c r="C462" s="12" t="s">
        <v>1028</v>
      </c>
      <c r="D462" s="12" t="s">
        <v>1029</v>
      </c>
      <c r="E462" s="13">
        <v>0</v>
      </c>
      <c r="F462" s="13">
        <v>0</v>
      </c>
      <c r="G462" s="18" t="str">
        <f>IF(J462,"kbd",IF(K462,"kbcd",IF(L462,"kb","pct")))</f>
        <v>kbd</v>
      </c>
      <c r="H462" s="19">
        <f>NOT(ISNA(MATCH(C462,python_mapping!$D:$D,0)))*1</f>
        <v>0</v>
      </c>
      <c r="I462" s="14" t="e">
        <f>_xlfn.XLOOKUP(xlsx!C462,python_mapping!D:D,python_mapping!E:E)</f>
        <v>#N/A</v>
      </c>
      <c r="J462" s="16">
        <f>NOT(ISERR(SEARCH(J$6,$D462)))*1</f>
        <v>1</v>
      </c>
      <c r="K462" s="16">
        <f>NOT(ISERR(SEARCH(K$6,$D462)))*1</f>
        <v>0</v>
      </c>
      <c r="L462" s="16">
        <f>NOT(ISERR(SEARCH(L$6,$D462)))*1</f>
        <v>0</v>
      </c>
      <c r="M462" s="16">
        <f>NOT(ISERR(SEARCH(M$6,$D462)))*1</f>
        <v>0</v>
      </c>
      <c r="N462" s="16">
        <f t="shared" si="21"/>
        <v>0</v>
      </c>
      <c r="O462" s="16">
        <f t="shared" si="21"/>
        <v>0</v>
      </c>
      <c r="P462" s="16">
        <f t="shared" si="22"/>
        <v>0</v>
      </c>
      <c r="Q462" s="16">
        <f t="shared" si="22"/>
        <v>0</v>
      </c>
      <c r="R462" s="16">
        <f t="shared" si="23"/>
        <v>0</v>
      </c>
    </row>
    <row r="463" spans="3:18" x14ac:dyDescent="0.25">
      <c r="C463" s="12" t="s">
        <v>1030</v>
      </c>
      <c r="D463" s="12" t="s">
        <v>1031</v>
      </c>
      <c r="E463" s="13">
        <v>0</v>
      </c>
      <c r="F463" s="13">
        <v>0</v>
      </c>
      <c r="G463" s="18" t="str">
        <f>IF(J463,"kbd",IF(K463,"kbcd",IF(L463,"kb","pct")))</f>
        <v>kbd</v>
      </c>
      <c r="H463" s="19">
        <f>NOT(ISNA(MATCH(C463,python_mapping!$D:$D,0)))*1</f>
        <v>0</v>
      </c>
      <c r="I463" s="14" t="e">
        <f>_xlfn.XLOOKUP(xlsx!C463,python_mapping!D:D,python_mapping!E:E)</f>
        <v>#N/A</v>
      </c>
      <c r="J463" s="16">
        <f>NOT(ISERR(SEARCH(J$6,$D463)))*1</f>
        <v>1</v>
      </c>
      <c r="K463" s="16">
        <f>NOT(ISERR(SEARCH(K$6,$D463)))*1</f>
        <v>0</v>
      </c>
      <c r="L463" s="16">
        <f>NOT(ISERR(SEARCH(L$6,$D463)))*1</f>
        <v>0</v>
      </c>
      <c r="M463" s="16">
        <f>NOT(ISERR(SEARCH(M$6,$D463)))*1</f>
        <v>0</v>
      </c>
      <c r="N463" s="16">
        <f t="shared" si="21"/>
        <v>0</v>
      </c>
      <c r="O463" s="16">
        <f t="shared" si="21"/>
        <v>0</v>
      </c>
      <c r="P463" s="16">
        <f t="shared" si="22"/>
        <v>0</v>
      </c>
      <c r="Q463" s="16">
        <f t="shared" si="22"/>
        <v>0</v>
      </c>
      <c r="R463" s="16">
        <f t="shared" si="23"/>
        <v>0</v>
      </c>
    </row>
    <row r="464" spans="3:18" x14ac:dyDescent="0.25">
      <c r="C464" s="12" t="s">
        <v>1032</v>
      </c>
      <c r="D464" s="12" t="s">
        <v>1033</v>
      </c>
      <c r="E464" s="13">
        <v>0</v>
      </c>
      <c r="F464" s="13">
        <v>0</v>
      </c>
      <c r="G464" s="18" t="str">
        <f>IF(J464,"kbd",IF(K464,"kbcd",IF(L464,"kb","pct")))</f>
        <v>kbd</v>
      </c>
      <c r="H464" s="19">
        <f>NOT(ISNA(MATCH(C464,python_mapping!$D:$D,0)))*1</f>
        <v>0</v>
      </c>
      <c r="I464" s="14" t="e">
        <f>_xlfn.XLOOKUP(xlsx!C464,python_mapping!D:D,python_mapping!E:E)</f>
        <v>#N/A</v>
      </c>
      <c r="J464" s="16">
        <f>NOT(ISERR(SEARCH(J$6,$D464)))*1</f>
        <v>1</v>
      </c>
      <c r="K464" s="16">
        <f>NOT(ISERR(SEARCH(K$6,$D464)))*1</f>
        <v>0</v>
      </c>
      <c r="L464" s="16">
        <f>NOT(ISERR(SEARCH(L$6,$D464)))*1</f>
        <v>0</v>
      </c>
      <c r="M464" s="16">
        <f>NOT(ISERR(SEARCH(M$6,$D464)))*1</f>
        <v>0</v>
      </c>
      <c r="N464" s="16">
        <f t="shared" si="21"/>
        <v>0</v>
      </c>
      <c r="O464" s="16">
        <f t="shared" si="21"/>
        <v>0</v>
      </c>
      <c r="P464" s="16">
        <f t="shared" si="22"/>
        <v>0</v>
      </c>
      <c r="Q464" s="16">
        <f t="shared" si="22"/>
        <v>0</v>
      </c>
      <c r="R464" s="16">
        <f t="shared" si="23"/>
        <v>0</v>
      </c>
    </row>
    <row r="465" spans="3:18" x14ac:dyDescent="0.25">
      <c r="C465" s="12" t="s">
        <v>1034</v>
      </c>
      <c r="D465" s="12" t="s">
        <v>1035</v>
      </c>
      <c r="E465" s="13">
        <v>0</v>
      </c>
      <c r="F465" s="13">
        <v>0</v>
      </c>
      <c r="G465" s="18" t="str">
        <f>IF(J465,"kbd",IF(K465,"kbcd",IF(L465,"kb","pct")))</f>
        <v>kbd</v>
      </c>
      <c r="H465" s="19">
        <f>NOT(ISNA(MATCH(C465,python_mapping!$D:$D,0)))*1</f>
        <v>0</v>
      </c>
      <c r="I465" s="14" t="e">
        <f>_xlfn.XLOOKUP(xlsx!C465,python_mapping!D:D,python_mapping!E:E)</f>
        <v>#N/A</v>
      </c>
      <c r="J465" s="16">
        <f>NOT(ISERR(SEARCH(J$6,$D465)))*1</f>
        <v>1</v>
      </c>
      <c r="K465" s="16">
        <f>NOT(ISERR(SEARCH(K$6,$D465)))*1</f>
        <v>0</v>
      </c>
      <c r="L465" s="16">
        <f>NOT(ISERR(SEARCH(L$6,$D465)))*1</f>
        <v>0</v>
      </c>
      <c r="M465" s="16">
        <f>NOT(ISERR(SEARCH(M$6,$D465)))*1</f>
        <v>0</v>
      </c>
      <c r="N465" s="16">
        <f t="shared" si="21"/>
        <v>0</v>
      </c>
      <c r="O465" s="16">
        <f t="shared" si="21"/>
        <v>0</v>
      </c>
      <c r="P465" s="16">
        <f t="shared" si="22"/>
        <v>0</v>
      </c>
      <c r="Q465" s="16">
        <f t="shared" si="22"/>
        <v>0</v>
      </c>
      <c r="R465" s="16">
        <f t="shared" si="23"/>
        <v>0</v>
      </c>
    </row>
    <row r="466" spans="3:18" hidden="1" x14ac:dyDescent="0.25">
      <c r="C466" s="12" t="s">
        <v>95</v>
      </c>
      <c r="D466" s="12" t="s">
        <v>1036</v>
      </c>
      <c r="E466" s="13">
        <v>173</v>
      </c>
      <c r="F466" s="13">
        <v>130</v>
      </c>
      <c r="G466" s="18" t="str">
        <f>IF(J466,"kbd",IF(K466,"kbcd",IF(L466,"kb","pct")))</f>
        <v>kbd</v>
      </c>
      <c r="H466" s="19">
        <f>NOT(ISNA(MATCH(C466,python_mapping!$D:$D,0)))*1</f>
        <v>1</v>
      </c>
      <c r="I466" s="14" t="str">
        <f>_xlfn.XLOOKUP(xlsx!C466,python_mapping!D:D,python_mapping!E:E)</f>
        <v>US Jet Imports (kbd)</v>
      </c>
      <c r="J466" s="16">
        <f>NOT(ISERR(SEARCH(J$6,$D466)))*1</f>
        <v>1</v>
      </c>
      <c r="K466" s="16">
        <f>NOT(ISERR(SEARCH(K$6,$D466)))*1</f>
        <v>0</v>
      </c>
      <c r="L466" s="16">
        <f>NOT(ISERR(SEARCH(L$6,$D466)))*1</f>
        <v>0</v>
      </c>
      <c r="M466" s="16">
        <f>NOT(ISERR(SEARCH(M$6,$D466)))*1</f>
        <v>0</v>
      </c>
      <c r="N466" s="16">
        <f t="shared" si="21"/>
        <v>0</v>
      </c>
      <c r="O466" s="16">
        <f t="shared" si="21"/>
        <v>0</v>
      </c>
      <c r="P466" s="16">
        <f t="shared" si="22"/>
        <v>0</v>
      </c>
      <c r="Q466" s="16">
        <f t="shared" si="22"/>
        <v>0</v>
      </c>
      <c r="R466" s="16">
        <f t="shared" si="23"/>
        <v>0</v>
      </c>
    </row>
    <row r="467" spans="3:18" hidden="1" x14ac:dyDescent="0.25">
      <c r="C467" s="12" t="s">
        <v>96</v>
      </c>
      <c r="D467" s="12" t="s">
        <v>1037</v>
      </c>
      <c r="E467" s="13">
        <v>14</v>
      </c>
      <c r="F467" s="13">
        <v>33</v>
      </c>
      <c r="G467" s="18" t="str">
        <f>IF(J467,"kbd",IF(K467,"kbcd",IF(L467,"kb","pct")))</f>
        <v>kbd</v>
      </c>
      <c r="H467" s="19">
        <f>NOT(ISNA(MATCH(C467,python_mapping!$D:$D,0)))*1</f>
        <v>1</v>
      </c>
      <c r="I467" s="14" t="str">
        <f>_xlfn.XLOOKUP(xlsx!C467,python_mapping!D:D,python_mapping!E:E)</f>
        <v>P1 Jet Imports (kbd)</v>
      </c>
      <c r="J467" s="16">
        <f>NOT(ISERR(SEARCH(J$6,$D467)))*1</f>
        <v>1</v>
      </c>
      <c r="K467" s="16">
        <f>NOT(ISERR(SEARCH(K$6,$D467)))*1</f>
        <v>0</v>
      </c>
      <c r="L467" s="16">
        <f>NOT(ISERR(SEARCH(L$6,$D467)))*1</f>
        <v>0</v>
      </c>
      <c r="M467" s="16">
        <f>NOT(ISERR(SEARCH(M$6,$D467)))*1</f>
        <v>0</v>
      </c>
      <c r="N467" s="16">
        <f t="shared" si="21"/>
        <v>0</v>
      </c>
      <c r="O467" s="16">
        <f t="shared" si="21"/>
        <v>0</v>
      </c>
      <c r="P467" s="16">
        <f t="shared" si="22"/>
        <v>0</v>
      </c>
      <c r="Q467" s="16">
        <f t="shared" si="22"/>
        <v>0</v>
      </c>
      <c r="R467" s="16">
        <f t="shared" si="23"/>
        <v>0</v>
      </c>
    </row>
    <row r="468" spans="3:18" hidden="1" x14ac:dyDescent="0.25">
      <c r="C468" s="12" t="s">
        <v>97</v>
      </c>
      <c r="D468" s="12" t="s">
        <v>1038</v>
      </c>
      <c r="E468" s="13">
        <v>0</v>
      </c>
      <c r="F468" s="13">
        <v>0</v>
      </c>
      <c r="G468" s="18" t="str">
        <f>IF(J468,"kbd",IF(K468,"kbcd",IF(L468,"kb","pct")))</f>
        <v>kbd</v>
      </c>
      <c r="H468" s="19">
        <f>NOT(ISNA(MATCH(C468,python_mapping!$D:$D,0)))*1</f>
        <v>1</v>
      </c>
      <c r="I468" s="14" t="str">
        <f>_xlfn.XLOOKUP(xlsx!C468,python_mapping!D:D,python_mapping!E:E)</f>
        <v>P2 Jet Imports (kbd)</v>
      </c>
      <c r="J468" s="16">
        <f>NOT(ISERR(SEARCH(J$6,$D468)))*1</f>
        <v>1</v>
      </c>
      <c r="K468" s="16">
        <f>NOT(ISERR(SEARCH(K$6,$D468)))*1</f>
        <v>0</v>
      </c>
      <c r="L468" s="16">
        <f>NOT(ISERR(SEARCH(L$6,$D468)))*1</f>
        <v>0</v>
      </c>
      <c r="M468" s="16">
        <f>NOT(ISERR(SEARCH(M$6,$D468)))*1</f>
        <v>0</v>
      </c>
      <c r="N468" s="16">
        <f t="shared" si="21"/>
        <v>0</v>
      </c>
      <c r="O468" s="16">
        <f t="shared" si="21"/>
        <v>0</v>
      </c>
      <c r="P468" s="16">
        <f t="shared" si="22"/>
        <v>0</v>
      </c>
      <c r="Q468" s="16">
        <f t="shared" si="22"/>
        <v>0</v>
      </c>
      <c r="R468" s="16">
        <f t="shared" si="23"/>
        <v>0</v>
      </c>
    </row>
    <row r="469" spans="3:18" hidden="1" x14ac:dyDescent="0.25">
      <c r="C469" s="12" t="s">
        <v>98</v>
      </c>
      <c r="D469" s="12" t="s">
        <v>1039</v>
      </c>
      <c r="E469" s="13">
        <v>0</v>
      </c>
      <c r="F469" s="13">
        <v>0</v>
      </c>
      <c r="G469" s="18" t="str">
        <f>IF(J469,"kbd",IF(K469,"kbcd",IF(L469,"kb","pct")))</f>
        <v>kbd</v>
      </c>
      <c r="H469" s="19">
        <f>NOT(ISNA(MATCH(C469,python_mapping!$D:$D,0)))*1</f>
        <v>1</v>
      </c>
      <c r="I469" s="14" t="str">
        <f>_xlfn.XLOOKUP(xlsx!C469,python_mapping!D:D,python_mapping!E:E)</f>
        <v>P3 Jet Imports (kbd)</v>
      </c>
      <c r="J469" s="16">
        <f>NOT(ISERR(SEARCH(J$6,$D469)))*1</f>
        <v>1</v>
      </c>
      <c r="K469" s="16">
        <f>NOT(ISERR(SEARCH(K$6,$D469)))*1</f>
        <v>0</v>
      </c>
      <c r="L469" s="16">
        <f>NOT(ISERR(SEARCH(L$6,$D469)))*1</f>
        <v>0</v>
      </c>
      <c r="M469" s="16">
        <f>NOT(ISERR(SEARCH(M$6,$D469)))*1</f>
        <v>0</v>
      </c>
      <c r="N469" s="16">
        <f t="shared" si="21"/>
        <v>0</v>
      </c>
      <c r="O469" s="16">
        <f t="shared" si="21"/>
        <v>0</v>
      </c>
      <c r="P469" s="16">
        <f t="shared" si="22"/>
        <v>0</v>
      </c>
      <c r="Q469" s="16">
        <f t="shared" si="22"/>
        <v>0</v>
      </c>
      <c r="R469" s="16">
        <f t="shared" si="23"/>
        <v>0</v>
      </c>
    </row>
    <row r="470" spans="3:18" hidden="1" x14ac:dyDescent="0.25">
      <c r="C470" s="12" t="s">
        <v>99</v>
      </c>
      <c r="D470" s="12" t="s">
        <v>1040</v>
      </c>
      <c r="E470" s="13">
        <v>0</v>
      </c>
      <c r="F470" s="13">
        <v>0</v>
      </c>
      <c r="G470" s="18" t="str">
        <f>IF(J470,"kbd",IF(K470,"kbcd",IF(L470,"kb","pct")))</f>
        <v>kbd</v>
      </c>
      <c r="H470" s="19">
        <f>NOT(ISNA(MATCH(C470,python_mapping!$D:$D,0)))*1</f>
        <v>1</v>
      </c>
      <c r="I470" s="14" t="str">
        <f>_xlfn.XLOOKUP(xlsx!C470,python_mapping!D:D,python_mapping!E:E)</f>
        <v>P4 Jet Imports (kbd)</v>
      </c>
      <c r="J470" s="16">
        <f>NOT(ISERR(SEARCH(J$6,$D470)))*1</f>
        <v>1</v>
      </c>
      <c r="K470" s="16">
        <f>NOT(ISERR(SEARCH(K$6,$D470)))*1</f>
        <v>0</v>
      </c>
      <c r="L470" s="16">
        <f>NOT(ISERR(SEARCH(L$6,$D470)))*1</f>
        <v>0</v>
      </c>
      <c r="M470" s="16">
        <f>NOT(ISERR(SEARCH(M$6,$D470)))*1</f>
        <v>0</v>
      </c>
      <c r="N470" s="16">
        <f t="shared" si="21"/>
        <v>0</v>
      </c>
      <c r="O470" s="16">
        <f t="shared" si="21"/>
        <v>0</v>
      </c>
      <c r="P470" s="16">
        <f t="shared" si="22"/>
        <v>0</v>
      </c>
      <c r="Q470" s="16">
        <f t="shared" si="22"/>
        <v>0</v>
      </c>
      <c r="R470" s="16">
        <f t="shared" si="23"/>
        <v>0</v>
      </c>
    </row>
    <row r="471" spans="3:18" hidden="1" x14ac:dyDescent="0.25">
      <c r="C471" s="12" t="s">
        <v>100</v>
      </c>
      <c r="D471" s="12" t="s">
        <v>1041</v>
      </c>
      <c r="E471" s="13">
        <v>159</v>
      </c>
      <c r="F471" s="13">
        <v>97</v>
      </c>
      <c r="G471" s="18" t="str">
        <f>IF(J471,"kbd",IF(K471,"kbcd",IF(L471,"kb","pct")))</f>
        <v>kbd</v>
      </c>
      <c r="H471" s="19">
        <f>NOT(ISNA(MATCH(C471,python_mapping!$D:$D,0)))*1</f>
        <v>1</v>
      </c>
      <c r="I471" s="14" t="str">
        <f>_xlfn.XLOOKUP(xlsx!C471,python_mapping!D:D,python_mapping!E:E)</f>
        <v>P5 Jet Imports (kbd)</v>
      </c>
      <c r="J471" s="16">
        <f>NOT(ISERR(SEARCH(J$6,$D471)))*1</f>
        <v>1</v>
      </c>
      <c r="K471" s="16">
        <f>NOT(ISERR(SEARCH(K$6,$D471)))*1</f>
        <v>0</v>
      </c>
      <c r="L471" s="16">
        <f>NOT(ISERR(SEARCH(L$6,$D471)))*1</f>
        <v>0</v>
      </c>
      <c r="M471" s="16">
        <f>NOT(ISERR(SEARCH(M$6,$D471)))*1</f>
        <v>0</v>
      </c>
      <c r="N471" s="16">
        <f t="shared" si="21"/>
        <v>0</v>
      </c>
      <c r="O471" s="16">
        <f t="shared" si="21"/>
        <v>0</v>
      </c>
      <c r="P471" s="16">
        <f t="shared" si="22"/>
        <v>0</v>
      </c>
      <c r="Q471" s="16">
        <f t="shared" si="22"/>
        <v>0</v>
      </c>
      <c r="R471" s="16">
        <f t="shared" si="23"/>
        <v>0</v>
      </c>
    </row>
    <row r="472" spans="3:18" hidden="1" x14ac:dyDescent="0.25">
      <c r="C472" s="12" t="s">
        <v>101</v>
      </c>
      <c r="D472" s="12" t="s">
        <v>1042</v>
      </c>
      <c r="E472" s="13">
        <v>133</v>
      </c>
      <c r="F472" s="13">
        <v>94</v>
      </c>
      <c r="G472" s="18" t="str">
        <f>IF(J472,"kbd",IF(K472,"kbcd",IF(L472,"kb","pct")))</f>
        <v>kbd</v>
      </c>
      <c r="H472" s="19">
        <f>NOT(ISNA(MATCH(C472,python_mapping!$D:$D,0)))*1</f>
        <v>1</v>
      </c>
      <c r="I472" s="14" t="str">
        <f>_xlfn.XLOOKUP(xlsx!C472,python_mapping!D:D,python_mapping!E:E)</f>
        <v>US Distillate Imports (kbd)</v>
      </c>
      <c r="J472" s="16">
        <f>NOT(ISERR(SEARCH(J$6,$D472)))*1</f>
        <v>1</v>
      </c>
      <c r="K472" s="16">
        <f>NOT(ISERR(SEARCH(K$6,$D472)))*1</f>
        <v>0</v>
      </c>
      <c r="L472" s="16">
        <f>NOT(ISERR(SEARCH(L$6,$D472)))*1</f>
        <v>0</v>
      </c>
      <c r="M472" s="16">
        <f>NOT(ISERR(SEARCH(M$6,$D472)))*1</f>
        <v>0</v>
      </c>
      <c r="N472" s="16">
        <f t="shared" si="21"/>
        <v>0</v>
      </c>
      <c r="O472" s="16">
        <f t="shared" si="21"/>
        <v>0</v>
      </c>
      <c r="P472" s="16">
        <f t="shared" si="22"/>
        <v>0</v>
      </c>
      <c r="Q472" s="16">
        <f t="shared" si="22"/>
        <v>0</v>
      </c>
      <c r="R472" s="16">
        <f t="shared" si="23"/>
        <v>0</v>
      </c>
    </row>
    <row r="473" spans="3:18" hidden="1" x14ac:dyDescent="0.25">
      <c r="C473" s="12" t="s">
        <v>102</v>
      </c>
      <c r="D473" s="12" t="s">
        <v>1043</v>
      </c>
      <c r="E473" s="13">
        <v>73</v>
      </c>
      <c r="F473" s="13">
        <v>78</v>
      </c>
      <c r="G473" s="18" t="str">
        <f>IF(J473,"kbd",IF(K473,"kbcd",IF(L473,"kb","pct")))</f>
        <v>kbd</v>
      </c>
      <c r="H473" s="19">
        <f>NOT(ISNA(MATCH(C473,python_mapping!$D:$D,0)))*1</f>
        <v>1</v>
      </c>
      <c r="I473" s="14" t="str">
        <f>_xlfn.XLOOKUP(xlsx!C473,python_mapping!D:D,python_mapping!E:E)</f>
        <v>P1 Distillate Imports (kbd)</v>
      </c>
      <c r="J473" s="16">
        <f>NOT(ISERR(SEARCH(J$6,$D473)))*1</f>
        <v>1</v>
      </c>
      <c r="K473" s="16">
        <f>NOT(ISERR(SEARCH(K$6,$D473)))*1</f>
        <v>0</v>
      </c>
      <c r="L473" s="16">
        <f>NOT(ISERR(SEARCH(L$6,$D473)))*1</f>
        <v>0</v>
      </c>
      <c r="M473" s="16">
        <f>NOT(ISERR(SEARCH(M$6,$D473)))*1</f>
        <v>0</v>
      </c>
      <c r="N473" s="16">
        <f t="shared" si="21"/>
        <v>0</v>
      </c>
      <c r="O473" s="16">
        <f t="shared" si="21"/>
        <v>0</v>
      </c>
      <c r="P473" s="16">
        <f t="shared" si="22"/>
        <v>0</v>
      </c>
      <c r="Q473" s="16">
        <f t="shared" si="22"/>
        <v>0</v>
      </c>
      <c r="R473" s="16">
        <f t="shared" si="23"/>
        <v>0</v>
      </c>
    </row>
    <row r="474" spans="3:18" hidden="1" x14ac:dyDescent="0.25">
      <c r="C474" s="12" t="s">
        <v>103</v>
      </c>
      <c r="D474" s="12" t="s">
        <v>1044</v>
      </c>
      <c r="E474" s="13">
        <v>21</v>
      </c>
      <c r="F474" s="13">
        <v>5</v>
      </c>
      <c r="G474" s="18" t="str">
        <f>IF(J474,"kbd",IF(K474,"kbcd",IF(L474,"kb","pct")))</f>
        <v>kbd</v>
      </c>
      <c r="H474" s="19">
        <f>NOT(ISNA(MATCH(C474,python_mapping!$D:$D,0)))*1</f>
        <v>1</v>
      </c>
      <c r="I474" s="14" t="str">
        <f>_xlfn.XLOOKUP(xlsx!C474,python_mapping!D:D,python_mapping!E:E)</f>
        <v>P2 Distillate Imports (kbd)</v>
      </c>
      <c r="J474" s="16">
        <f>NOT(ISERR(SEARCH(J$6,$D474)))*1</f>
        <v>1</v>
      </c>
      <c r="K474" s="16">
        <f>NOT(ISERR(SEARCH(K$6,$D474)))*1</f>
        <v>0</v>
      </c>
      <c r="L474" s="16">
        <f>NOT(ISERR(SEARCH(L$6,$D474)))*1</f>
        <v>0</v>
      </c>
      <c r="M474" s="16">
        <f>NOT(ISERR(SEARCH(M$6,$D474)))*1</f>
        <v>0</v>
      </c>
      <c r="N474" s="16">
        <f t="shared" si="21"/>
        <v>0</v>
      </c>
      <c r="O474" s="16">
        <f t="shared" si="21"/>
        <v>0</v>
      </c>
      <c r="P474" s="16">
        <f t="shared" si="22"/>
        <v>0</v>
      </c>
      <c r="Q474" s="16">
        <f t="shared" si="22"/>
        <v>0</v>
      </c>
      <c r="R474" s="16">
        <f t="shared" si="23"/>
        <v>0</v>
      </c>
    </row>
    <row r="475" spans="3:18" hidden="1" x14ac:dyDescent="0.25">
      <c r="C475" s="12" t="s">
        <v>104</v>
      </c>
      <c r="D475" s="12" t="s">
        <v>1045</v>
      </c>
      <c r="E475" s="13">
        <v>4</v>
      </c>
      <c r="F475" s="13">
        <v>0</v>
      </c>
      <c r="G475" s="18" t="str">
        <f>IF(J475,"kbd",IF(K475,"kbcd",IF(L475,"kb","pct")))</f>
        <v>kbd</v>
      </c>
      <c r="H475" s="19">
        <f>NOT(ISNA(MATCH(C475,python_mapping!$D:$D,0)))*1</f>
        <v>1</v>
      </c>
      <c r="I475" s="14" t="str">
        <f>_xlfn.XLOOKUP(xlsx!C475,python_mapping!D:D,python_mapping!E:E)</f>
        <v>P3 Distillate Imports (kbd)</v>
      </c>
      <c r="J475" s="16">
        <f>NOT(ISERR(SEARCH(J$6,$D475)))*1</f>
        <v>1</v>
      </c>
      <c r="K475" s="16">
        <f>NOT(ISERR(SEARCH(K$6,$D475)))*1</f>
        <v>0</v>
      </c>
      <c r="L475" s="16">
        <f>NOT(ISERR(SEARCH(L$6,$D475)))*1</f>
        <v>0</v>
      </c>
      <c r="M475" s="16">
        <f>NOT(ISERR(SEARCH(M$6,$D475)))*1</f>
        <v>0</v>
      </c>
      <c r="N475" s="16">
        <f t="shared" si="21"/>
        <v>0</v>
      </c>
      <c r="O475" s="16">
        <f t="shared" si="21"/>
        <v>0</v>
      </c>
      <c r="P475" s="16">
        <f t="shared" si="22"/>
        <v>0</v>
      </c>
      <c r="Q475" s="16">
        <f t="shared" si="22"/>
        <v>0</v>
      </c>
      <c r="R475" s="16">
        <f t="shared" si="23"/>
        <v>0</v>
      </c>
    </row>
    <row r="476" spans="3:18" hidden="1" x14ac:dyDescent="0.25">
      <c r="C476" s="12" t="s">
        <v>105</v>
      </c>
      <c r="D476" s="12" t="s">
        <v>1046</v>
      </c>
      <c r="E476" s="13">
        <v>7</v>
      </c>
      <c r="F476" s="13">
        <v>0</v>
      </c>
      <c r="G476" s="18" t="str">
        <f>IF(J476,"kbd",IF(K476,"kbcd",IF(L476,"kb","pct")))</f>
        <v>kbd</v>
      </c>
      <c r="H476" s="19">
        <f>NOT(ISNA(MATCH(C476,python_mapping!$D:$D,0)))*1</f>
        <v>1</v>
      </c>
      <c r="I476" s="14" t="str">
        <f>_xlfn.XLOOKUP(xlsx!C476,python_mapping!D:D,python_mapping!E:E)</f>
        <v>P4 Distillate Imports (kbd)</v>
      </c>
      <c r="J476" s="16">
        <f>NOT(ISERR(SEARCH(J$6,$D476)))*1</f>
        <v>1</v>
      </c>
      <c r="K476" s="16">
        <f>NOT(ISERR(SEARCH(K$6,$D476)))*1</f>
        <v>0</v>
      </c>
      <c r="L476" s="16">
        <f>NOT(ISERR(SEARCH(L$6,$D476)))*1</f>
        <v>0</v>
      </c>
      <c r="M476" s="16">
        <f>NOT(ISERR(SEARCH(M$6,$D476)))*1</f>
        <v>0</v>
      </c>
      <c r="N476" s="16">
        <f t="shared" si="21"/>
        <v>0</v>
      </c>
      <c r="O476" s="16">
        <f t="shared" si="21"/>
        <v>0</v>
      </c>
      <c r="P476" s="16">
        <f t="shared" si="22"/>
        <v>0</v>
      </c>
      <c r="Q476" s="16">
        <f t="shared" si="22"/>
        <v>0</v>
      </c>
      <c r="R476" s="16">
        <f t="shared" si="23"/>
        <v>0</v>
      </c>
    </row>
    <row r="477" spans="3:18" hidden="1" x14ac:dyDescent="0.25">
      <c r="C477" s="12" t="s">
        <v>106</v>
      </c>
      <c r="D477" s="12" t="s">
        <v>1047</v>
      </c>
      <c r="E477" s="13">
        <v>27</v>
      </c>
      <c r="F477" s="13">
        <v>11</v>
      </c>
      <c r="G477" s="18" t="str">
        <f>IF(J477,"kbd",IF(K477,"kbcd",IF(L477,"kb","pct")))</f>
        <v>kbd</v>
      </c>
      <c r="H477" s="19">
        <f>NOT(ISNA(MATCH(C477,python_mapping!$D:$D,0)))*1</f>
        <v>1</v>
      </c>
      <c r="I477" s="14" t="str">
        <f>_xlfn.XLOOKUP(xlsx!C477,python_mapping!D:D,python_mapping!E:E)</f>
        <v>P5 Distillate Imports (kbd)</v>
      </c>
      <c r="J477" s="16">
        <f>NOT(ISERR(SEARCH(J$6,$D477)))*1</f>
        <v>1</v>
      </c>
      <c r="K477" s="16">
        <f>NOT(ISERR(SEARCH(K$6,$D477)))*1</f>
        <v>0</v>
      </c>
      <c r="L477" s="16">
        <f>NOT(ISERR(SEARCH(L$6,$D477)))*1</f>
        <v>0</v>
      </c>
      <c r="M477" s="16">
        <f>NOT(ISERR(SEARCH(M$6,$D477)))*1</f>
        <v>0</v>
      </c>
      <c r="N477" s="16">
        <f t="shared" si="21"/>
        <v>0</v>
      </c>
      <c r="O477" s="16">
        <f t="shared" si="21"/>
        <v>0</v>
      </c>
      <c r="P477" s="16">
        <f t="shared" si="22"/>
        <v>0</v>
      </c>
      <c r="Q477" s="16">
        <f t="shared" si="22"/>
        <v>0</v>
      </c>
      <c r="R477" s="16">
        <f t="shared" si="23"/>
        <v>0</v>
      </c>
    </row>
    <row r="478" spans="3:18" x14ac:dyDescent="0.25">
      <c r="C478" s="12" t="s">
        <v>1048</v>
      </c>
      <c r="D478" s="12" t="s">
        <v>1049</v>
      </c>
      <c r="E478" s="13">
        <v>127</v>
      </c>
      <c r="F478" s="13">
        <v>91</v>
      </c>
      <c r="G478" s="18" t="str">
        <f>IF(J478,"kbd",IF(K478,"kbcd",IF(L478,"kb","pct")))</f>
        <v>kbd</v>
      </c>
      <c r="H478" s="19">
        <f>NOT(ISNA(MATCH(C478,python_mapping!$D:$D,0)))*1</f>
        <v>0</v>
      </c>
      <c r="I478" s="14" t="e">
        <f>_xlfn.XLOOKUP(xlsx!C478,python_mapping!D:D,python_mapping!E:E)</f>
        <v>#N/A</v>
      </c>
      <c r="J478" s="16">
        <f>NOT(ISERR(SEARCH(J$6,$D478)))*1</f>
        <v>1</v>
      </c>
      <c r="K478" s="16">
        <f>NOT(ISERR(SEARCH(K$6,$D478)))*1</f>
        <v>0</v>
      </c>
      <c r="L478" s="16">
        <f>NOT(ISERR(SEARCH(L$6,$D478)))*1</f>
        <v>0</v>
      </c>
      <c r="M478" s="16">
        <f>NOT(ISERR(SEARCH(M$6,$D478)))*1</f>
        <v>0</v>
      </c>
      <c r="N478" s="16">
        <f t="shared" si="21"/>
        <v>0</v>
      </c>
      <c r="O478" s="16">
        <f t="shared" si="21"/>
        <v>0</v>
      </c>
      <c r="P478" s="16">
        <f t="shared" si="22"/>
        <v>0</v>
      </c>
      <c r="Q478" s="16">
        <f t="shared" si="22"/>
        <v>0</v>
      </c>
      <c r="R478" s="16">
        <f t="shared" si="23"/>
        <v>0</v>
      </c>
    </row>
    <row r="479" spans="3:18" x14ac:dyDescent="0.25">
      <c r="C479" s="12" t="s">
        <v>1050</v>
      </c>
      <c r="D479" s="12" t="s">
        <v>1051</v>
      </c>
      <c r="E479" s="13">
        <v>73</v>
      </c>
      <c r="F479" s="13">
        <v>78</v>
      </c>
      <c r="G479" s="18" t="str">
        <f>IF(J479,"kbd",IF(K479,"kbcd",IF(L479,"kb","pct")))</f>
        <v>kbd</v>
      </c>
      <c r="H479" s="19">
        <f>NOT(ISNA(MATCH(C479,python_mapping!$D:$D,0)))*1</f>
        <v>0</v>
      </c>
      <c r="I479" s="14" t="e">
        <f>_xlfn.XLOOKUP(xlsx!C479,python_mapping!D:D,python_mapping!E:E)</f>
        <v>#N/A</v>
      </c>
      <c r="J479" s="16">
        <f>NOT(ISERR(SEARCH(J$6,$D479)))*1</f>
        <v>1</v>
      </c>
      <c r="K479" s="16">
        <f>NOT(ISERR(SEARCH(K$6,$D479)))*1</f>
        <v>0</v>
      </c>
      <c r="L479" s="16">
        <f>NOT(ISERR(SEARCH(L$6,$D479)))*1</f>
        <v>0</v>
      </c>
      <c r="M479" s="16">
        <f>NOT(ISERR(SEARCH(M$6,$D479)))*1</f>
        <v>0</v>
      </c>
      <c r="N479" s="16">
        <f t="shared" si="21"/>
        <v>0</v>
      </c>
      <c r="O479" s="16">
        <f t="shared" si="21"/>
        <v>0</v>
      </c>
      <c r="P479" s="16">
        <f t="shared" si="22"/>
        <v>0</v>
      </c>
      <c r="Q479" s="16">
        <f t="shared" si="22"/>
        <v>0</v>
      </c>
      <c r="R479" s="16">
        <f t="shared" si="23"/>
        <v>0</v>
      </c>
    </row>
    <row r="480" spans="3:18" x14ac:dyDescent="0.25">
      <c r="C480" s="12" t="s">
        <v>1052</v>
      </c>
      <c r="D480" s="12" t="s">
        <v>1053</v>
      </c>
      <c r="E480" s="13">
        <v>20</v>
      </c>
      <c r="F480" s="13">
        <v>2</v>
      </c>
      <c r="G480" s="18" t="str">
        <f>IF(J480,"kbd",IF(K480,"kbcd",IF(L480,"kb","pct")))</f>
        <v>kbd</v>
      </c>
      <c r="H480" s="19">
        <f>NOT(ISNA(MATCH(C480,python_mapping!$D:$D,0)))*1</f>
        <v>0</v>
      </c>
      <c r="I480" s="14" t="e">
        <f>_xlfn.XLOOKUP(xlsx!C480,python_mapping!D:D,python_mapping!E:E)</f>
        <v>#N/A</v>
      </c>
      <c r="J480" s="16">
        <f>NOT(ISERR(SEARCH(J$6,$D480)))*1</f>
        <v>1</v>
      </c>
      <c r="K480" s="16">
        <f>NOT(ISERR(SEARCH(K$6,$D480)))*1</f>
        <v>0</v>
      </c>
      <c r="L480" s="16">
        <f>NOT(ISERR(SEARCH(L$6,$D480)))*1</f>
        <v>0</v>
      </c>
      <c r="M480" s="16">
        <f>NOT(ISERR(SEARCH(M$6,$D480)))*1</f>
        <v>0</v>
      </c>
      <c r="N480" s="16">
        <f t="shared" si="21"/>
        <v>0</v>
      </c>
      <c r="O480" s="16">
        <f t="shared" si="21"/>
        <v>0</v>
      </c>
      <c r="P480" s="16">
        <f t="shared" si="22"/>
        <v>0</v>
      </c>
      <c r="Q480" s="16">
        <f t="shared" si="22"/>
        <v>0</v>
      </c>
      <c r="R480" s="16">
        <f t="shared" si="23"/>
        <v>0</v>
      </c>
    </row>
    <row r="481" spans="3:18" x14ac:dyDescent="0.25">
      <c r="C481" s="12" t="s">
        <v>1054</v>
      </c>
      <c r="D481" s="12" t="s">
        <v>1055</v>
      </c>
      <c r="E481" s="13">
        <v>0</v>
      </c>
      <c r="F481" s="13">
        <v>0</v>
      </c>
      <c r="G481" s="18" t="str">
        <f>IF(J481,"kbd",IF(K481,"kbcd",IF(L481,"kb","pct")))</f>
        <v>kbd</v>
      </c>
      <c r="H481" s="19">
        <f>NOT(ISNA(MATCH(C481,python_mapping!$D:$D,0)))*1</f>
        <v>0</v>
      </c>
      <c r="I481" s="14" t="e">
        <f>_xlfn.XLOOKUP(xlsx!C481,python_mapping!D:D,python_mapping!E:E)</f>
        <v>#N/A</v>
      </c>
      <c r="J481" s="16">
        <f>NOT(ISERR(SEARCH(J$6,$D481)))*1</f>
        <v>1</v>
      </c>
      <c r="K481" s="16">
        <f>NOT(ISERR(SEARCH(K$6,$D481)))*1</f>
        <v>0</v>
      </c>
      <c r="L481" s="16">
        <f>NOT(ISERR(SEARCH(L$6,$D481)))*1</f>
        <v>0</v>
      </c>
      <c r="M481" s="16">
        <f>NOT(ISERR(SEARCH(M$6,$D481)))*1</f>
        <v>0</v>
      </c>
      <c r="N481" s="16">
        <f t="shared" si="21"/>
        <v>0</v>
      </c>
      <c r="O481" s="16">
        <f t="shared" si="21"/>
        <v>0</v>
      </c>
      <c r="P481" s="16">
        <f t="shared" si="22"/>
        <v>0</v>
      </c>
      <c r="Q481" s="16">
        <f t="shared" si="22"/>
        <v>0</v>
      </c>
      <c r="R481" s="16">
        <f t="shared" si="23"/>
        <v>0</v>
      </c>
    </row>
    <row r="482" spans="3:18" x14ac:dyDescent="0.25">
      <c r="C482" s="12" t="s">
        <v>1056</v>
      </c>
      <c r="D482" s="12" t="s">
        <v>1057</v>
      </c>
      <c r="E482" s="13">
        <v>7</v>
      </c>
      <c r="F482" s="13">
        <v>0</v>
      </c>
      <c r="G482" s="18" t="str">
        <f>IF(J482,"kbd",IF(K482,"kbcd",IF(L482,"kb","pct")))</f>
        <v>kbd</v>
      </c>
      <c r="H482" s="19">
        <f>NOT(ISNA(MATCH(C482,python_mapping!$D:$D,0)))*1</f>
        <v>0</v>
      </c>
      <c r="I482" s="14" t="e">
        <f>_xlfn.XLOOKUP(xlsx!C482,python_mapping!D:D,python_mapping!E:E)</f>
        <v>#N/A</v>
      </c>
      <c r="J482" s="16">
        <f>NOT(ISERR(SEARCH(J$6,$D482)))*1</f>
        <v>1</v>
      </c>
      <c r="K482" s="16">
        <f>NOT(ISERR(SEARCH(K$6,$D482)))*1</f>
        <v>0</v>
      </c>
      <c r="L482" s="16">
        <f>NOT(ISERR(SEARCH(L$6,$D482)))*1</f>
        <v>0</v>
      </c>
      <c r="M482" s="16">
        <f>NOT(ISERR(SEARCH(M$6,$D482)))*1</f>
        <v>0</v>
      </c>
      <c r="N482" s="16">
        <f t="shared" si="21"/>
        <v>0</v>
      </c>
      <c r="O482" s="16">
        <f t="shared" si="21"/>
        <v>0</v>
      </c>
      <c r="P482" s="16">
        <f t="shared" si="22"/>
        <v>0</v>
      </c>
      <c r="Q482" s="16">
        <f t="shared" si="22"/>
        <v>0</v>
      </c>
      <c r="R482" s="16">
        <f t="shared" si="23"/>
        <v>0</v>
      </c>
    </row>
    <row r="483" spans="3:18" x14ac:dyDescent="0.25">
      <c r="C483" s="12" t="s">
        <v>1058</v>
      </c>
      <c r="D483" s="12" t="s">
        <v>1059</v>
      </c>
      <c r="E483" s="13">
        <v>27</v>
      </c>
      <c r="F483" s="13">
        <v>11</v>
      </c>
      <c r="G483" s="18" t="str">
        <f>IF(J483,"kbd",IF(K483,"kbcd",IF(L483,"kb","pct")))</f>
        <v>kbd</v>
      </c>
      <c r="H483" s="19">
        <f>NOT(ISNA(MATCH(C483,python_mapping!$D:$D,0)))*1</f>
        <v>0</v>
      </c>
      <c r="I483" s="14" t="e">
        <f>_xlfn.XLOOKUP(xlsx!C483,python_mapping!D:D,python_mapping!E:E)</f>
        <v>#N/A</v>
      </c>
      <c r="J483" s="16">
        <f>NOT(ISERR(SEARCH(J$6,$D483)))*1</f>
        <v>1</v>
      </c>
      <c r="K483" s="16">
        <f>NOT(ISERR(SEARCH(K$6,$D483)))*1</f>
        <v>0</v>
      </c>
      <c r="L483" s="16">
        <f>NOT(ISERR(SEARCH(L$6,$D483)))*1</f>
        <v>0</v>
      </c>
      <c r="M483" s="16">
        <f>NOT(ISERR(SEARCH(M$6,$D483)))*1</f>
        <v>0</v>
      </c>
      <c r="N483" s="16">
        <f t="shared" si="21"/>
        <v>0</v>
      </c>
      <c r="O483" s="16">
        <f t="shared" si="21"/>
        <v>0</v>
      </c>
      <c r="P483" s="16">
        <f t="shared" si="22"/>
        <v>0</v>
      </c>
      <c r="Q483" s="16">
        <f t="shared" si="22"/>
        <v>0</v>
      </c>
      <c r="R483" s="16">
        <f t="shared" si="23"/>
        <v>0</v>
      </c>
    </row>
    <row r="484" spans="3:18" x14ac:dyDescent="0.25">
      <c r="C484" s="12" t="s">
        <v>1060</v>
      </c>
      <c r="D484" s="12" t="s">
        <v>1061</v>
      </c>
      <c r="E484" s="13">
        <v>4</v>
      </c>
      <c r="F484" s="13">
        <v>0</v>
      </c>
      <c r="G484" s="18" t="str">
        <f>IF(J484,"kbd",IF(K484,"kbcd",IF(L484,"kb","pct")))</f>
        <v>kbd</v>
      </c>
      <c r="H484" s="19">
        <f>NOT(ISNA(MATCH(C484,python_mapping!$D:$D,0)))*1</f>
        <v>0</v>
      </c>
      <c r="I484" s="14" t="e">
        <f>_xlfn.XLOOKUP(xlsx!C484,python_mapping!D:D,python_mapping!E:E)</f>
        <v>#N/A</v>
      </c>
      <c r="J484" s="16">
        <f>NOT(ISERR(SEARCH(J$6,$D484)))*1</f>
        <v>1</v>
      </c>
      <c r="K484" s="16">
        <f>NOT(ISERR(SEARCH(K$6,$D484)))*1</f>
        <v>0</v>
      </c>
      <c r="L484" s="16">
        <f>NOT(ISERR(SEARCH(L$6,$D484)))*1</f>
        <v>0</v>
      </c>
      <c r="M484" s="16">
        <f>NOT(ISERR(SEARCH(M$6,$D484)))*1</f>
        <v>0</v>
      </c>
      <c r="N484" s="16">
        <f t="shared" si="21"/>
        <v>0</v>
      </c>
      <c r="O484" s="16">
        <f t="shared" si="21"/>
        <v>0</v>
      </c>
      <c r="P484" s="16">
        <f t="shared" si="22"/>
        <v>0</v>
      </c>
      <c r="Q484" s="16">
        <f t="shared" si="22"/>
        <v>0</v>
      </c>
      <c r="R484" s="16">
        <f t="shared" si="23"/>
        <v>0</v>
      </c>
    </row>
    <row r="485" spans="3:18" x14ac:dyDescent="0.25">
      <c r="C485" s="12" t="s">
        <v>1062</v>
      </c>
      <c r="D485" s="12" t="s">
        <v>1063</v>
      </c>
      <c r="E485" s="13">
        <v>0</v>
      </c>
      <c r="F485" s="13">
        <v>0</v>
      </c>
      <c r="G485" s="18" t="str">
        <f>IF(J485,"kbd",IF(K485,"kbcd",IF(L485,"kb","pct")))</f>
        <v>kbd</v>
      </c>
      <c r="H485" s="19">
        <f>NOT(ISNA(MATCH(C485,python_mapping!$D:$D,0)))*1</f>
        <v>0</v>
      </c>
      <c r="I485" s="14" t="e">
        <f>_xlfn.XLOOKUP(xlsx!C485,python_mapping!D:D,python_mapping!E:E)</f>
        <v>#N/A</v>
      </c>
      <c r="J485" s="16">
        <f>NOT(ISERR(SEARCH(J$6,$D485)))*1</f>
        <v>1</v>
      </c>
      <c r="K485" s="16">
        <f>NOT(ISERR(SEARCH(K$6,$D485)))*1</f>
        <v>0</v>
      </c>
      <c r="L485" s="16">
        <f>NOT(ISERR(SEARCH(L$6,$D485)))*1</f>
        <v>0</v>
      </c>
      <c r="M485" s="16">
        <f>NOT(ISERR(SEARCH(M$6,$D485)))*1</f>
        <v>0</v>
      </c>
      <c r="N485" s="16">
        <f t="shared" si="21"/>
        <v>0</v>
      </c>
      <c r="O485" s="16">
        <f t="shared" si="21"/>
        <v>0</v>
      </c>
      <c r="P485" s="16">
        <f t="shared" si="22"/>
        <v>0</v>
      </c>
      <c r="Q485" s="16">
        <f t="shared" si="22"/>
        <v>0</v>
      </c>
      <c r="R485" s="16">
        <f t="shared" si="23"/>
        <v>0</v>
      </c>
    </row>
    <row r="486" spans="3:18" x14ac:dyDescent="0.25">
      <c r="C486" s="12" t="s">
        <v>1064</v>
      </c>
      <c r="D486" s="12" t="s">
        <v>1065</v>
      </c>
      <c r="E486" s="13">
        <v>0</v>
      </c>
      <c r="F486" s="13">
        <v>0</v>
      </c>
      <c r="G486" s="18" t="str">
        <f>IF(J486,"kbd",IF(K486,"kbcd",IF(L486,"kb","pct")))</f>
        <v>kbd</v>
      </c>
      <c r="H486" s="19">
        <f>NOT(ISNA(MATCH(C486,python_mapping!$D:$D,0)))*1</f>
        <v>0</v>
      </c>
      <c r="I486" s="14" t="e">
        <f>_xlfn.XLOOKUP(xlsx!C486,python_mapping!D:D,python_mapping!E:E)</f>
        <v>#N/A</v>
      </c>
      <c r="J486" s="16">
        <f>NOT(ISERR(SEARCH(J$6,$D486)))*1</f>
        <v>1</v>
      </c>
      <c r="K486" s="16">
        <f>NOT(ISERR(SEARCH(K$6,$D486)))*1</f>
        <v>0</v>
      </c>
      <c r="L486" s="16">
        <f>NOT(ISERR(SEARCH(L$6,$D486)))*1</f>
        <v>0</v>
      </c>
      <c r="M486" s="16">
        <f>NOT(ISERR(SEARCH(M$6,$D486)))*1</f>
        <v>0</v>
      </c>
      <c r="N486" s="16">
        <f t="shared" si="21"/>
        <v>0</v>
      </c>
      <c r="O486" s="16">
        <f t="shared" si="21"/>
        <v>0</v>
      </c>
      <c r="P486" s="16">
        <f t="shared" si="22"/>
        <v>0</v>
      </c>
      <c r="Q486" s="16">
        <f t="shared" si="22"/>
        <v>0</v>
      </c>
      <c r="R486" s="16">
        <f t="shared" si="23"/>
        <v>0</v>
      </c>
    </row>
    <row r="487" spans="3:18" x14ac:dyDescent="0.25">
      <c r="C487" s="12" t="s">
        <v>1066</v>
      </c>
      <c r="D487" s="12" t="s">
        <v>1067</v>
      </c>
      <c r="E487" s="13">
        <v>4</v>
      </c>
      <c r="F487" s="13">
        <v>0</v>
      </c>
      <c r="G487" s="18" t="str">
        <f>IF(J487,"kbd",IF(K487,"kbcd",IF(L487,"kb","pct")))</f>
        <v>kbd</v>
      </c>
      <c r="H487" s="19">
        <f>NOT(ISNA(MATCH(C487,python_mapping!$D:$D,0)))*1</f>
        <v>0</v>
      </c>
      <c r="I487" s="14" t="e">
        <f>_xlfn.XLOOKUP(xlsx!C487,python_mapping!D:D,python_mapping!E:E)</f>
        <v>#N/A</v>
      </c>
      <c r="J487" s="16">
        <f>NOT(ISERR(SEARCH(J$6,$D487)))*1</f>
        <v>1</v>
      </c>
      <c r="K487" s="16">
        <f>NOT(ISERR(SEARCH(K$6,$D487)))*1</f>
        <v>0</v>
      </c>
      <c r="L487" s="16">
        <f>NOT(ISERR(SEARCH(L$6,$D487)))*1</f>
        <v>0</v>
      </c>
      <c r="M487" s="16">
        <f>NOT(ISERR(SEARCH(M$6,$D487)))*1</f>
        <v>0</v>
      </c>
      <c r="N487" s="16">
        <f t="shared" si="21"/>
        <v>0</v>
      </c>
      <c r="O487" s="16">
        <f t="shared" si="21"/>
        <v>0</v>
      </c>
      <c r="P487" s="16">
        <f t="shared" si="22"/>
        <v>0</v>
      </c>
      <c r="Q487" s="16">
        <f t="shared" si="22"/>
        <v>0</v>
      </c>
      <c r="R487" s="16">
        <f t="shared" si="23"/>
        <v>0</v>
      </c>
    </row>
    <row r="488" spans="3:18" x14ac:dyDescent="0.25">
      <c r="C488" s="12" t="s">
        <v>1068</v>
      </c>
      <c r="D488" s="12" t="s">
        <v>1069</v>
      </c>
      <c r="E488" s="13">
        <v>0</v>
      </c>
      <c r="F488" s="13">
        <v>0</v>
      </c>
      <c r="G488" s="18" t="str">
        <f>IF(J488,"kbd",IF(K488,"kbcd",IF(L488,"kb","pct")))</f>
        <v>kbd</v>
      </c>
      <c r="H488" s="19">
        <f>NOT(ISNA(MATCH(C488,python_mapping!$D:$D,0)))*1</f>
        <v>0</v>
      </c>
      <c r="I488" s="14" t="e">
        <f>_xlfn.XLOOKUP(xlsx!C488,python_mapping!D:D,python_mapping!E:E)</f>
        <v>#N/A</v>
      </c>
      <c r="J488" s="16">
        <f>NOT(ISERR(SEARCH(J$6,$D488)))*1</f>
        <v>1</v>
      </c>
      <c r="K488" s="16">
        <f>NOT(ISERR(SEARCH(K$6,$D488)))*1</f>
        <v>0</v>
      </c>
      <c r="L488" s="16">
        <f>NOT(ISERR(SEARCH(L$6,$D488)))*1</f>
        <v>0</v>
      </c>
      <c r="M488" s="16">
        <f>NOT(ISERR(SEARCH(M$6,$D488)))*1</f>
        <v>0</v>
      </c>
      <c r="N488" s="16">
        <f t="shared" si="21"/>
        <v>0</v>
      </c>
      <c r="O488" s="16">
        <f t="shared" si="21"/>
        <v>0</v>
      </c>
      <c r="P488" s="16">
        <f t="shared" si="22"/>
        <v>0</v>
      </c>
      <c r="Q488" s="16">
        <f t="shared" si="22"/>
        <v>0</v>
      </c>
      <c r="R488" s="16">
        <f t="shared" si="23"/>
        <v>0</v>
      </c>
    </row>
    <row r="489" spans="3:18" x14ac:dyDescent="0.25">
      <c r="C489" s="12" t="s">
        <v>1070</v>
      </c>
      <c r="D489" s="12" t="s">
        <v>1071</v>
      </c>
      <c r="E489" s="13">
        <v>0</v>
      </c>
      <c r="F489" s="13">
        <v>0</v>
      </c>
      <c r="G489" s="18" t="str">
        <f>IF(J489,"kbd",IF(K489,"kbcd",IF(L489,"kb","pct")))</f>
        <v>kbd</v>
      </c>
      <c r="H489" s="19">
        <f>NOT(ISNA(MATCH(C489,python_mapping!$D:$D,0)))*1</f>
        <v>0</v>
      </c>
      <c r="I489" s="14" t="e">
        <f>_xlfn.XLOOKUP(xlsx!C489,python_mapping!D:D,python_mapping!E:E)</f>
        <v>#N/A</v>
      </c>
      <c r="J489" s="16">
        <f>NOT(ISERR(SEARCH(J$6,$D489)))*1</f>
        <v>1</v>
      </c>
      <c r="K489" s="16">
        <f>NOT(ISERR(SEARCH(K$6,$D489)))*1</f>
        <v>0</v>
      </c>
      <c r="L489" s="16">
        <f>NOT(ISERR(SEARCH(L$6,$D489)))*1</f>
        <v>0</v>
      </c>
      <c r="M489" s="16">
        <f>NOT(ISERR(SEARCH(M$6,$D489)))*1</f>
        <v>0</v>
      </c>
      <c r="N489" s="16">
        <f t="shared" si="21"/>
        <v>0</v>
      </c>
      <c r="O489" s="16">
        <f t="shared" si="21"/>
        <v>0</v>
      </c>
      <c r="P489" s="16">
        <f t="shared" si="22"/>
        <v>0</v>
      </c>
      <c r="Q489" s="16">
        <f t="shared" si="22"/>
        <v>0</v>
      </c>
      <c r="R489" s="16">
        <f t="shared" si="23"/>
        <v>0</v>
      </c>
    </row>
    <row r="490" spans="3:18" x14ac:dyDescent="0.25">
      <c r="C490" s="12" t="s">
        <v>1072</v>
      </c>
      <c r="D490" s="12" t="s">
        <v>1073</v>
      </c>
      <c r="E490" s="13">
        <v>1</v>
      </c>
      <c r="F490" s="13">
        <v>2</v>
      </c>
      <c r="G490" s="18" t="str">
        <f>IF(J490,"kbd",IF(K490,"kbcd",IF(L490,"kb","pct")))</f>
        <v>kbd</v>
      </c>
      <c r="H490" s="19">
        <f>NOT(ISNA(MATCH(C490,python_mapping!$D:$D,0)))*1</f>
        <v>0</v>
      </c>
      <c r="I490" s="14" t="e">
        <f>_xlfn.XLOOKUP(xlsx!C490,python_mapping!D:D,python_mapping!E:E)</f>
        <v>#N/A</v>
      </c>
      <c r="J490" s="16">
        <f>NOT(ISERR(SEARCH(J$6,$D490)))*1</f>
        <v>1</v>
      </c>
      <c r="K490" s="16">
        <f>NOT(ISERR(SEARCH(K$6,$D490)))*1</f>
        <v>0</v>
      </c>
      <c r="L490" s="16">
        <f>NOT(ISERR(SEARCH(L$6,$D490)))*1</f>
        <v>0</v>
      </c>
      <c r="M490" s="16">
        <f>NOT(ISERR(SEARCH(M$6,$D490)))*1</f>
        <v>0</v>
      </c>
      <c r="N490" s="16">
        <f t="shared" si="21"/>
        <v>0</v>
      </c>
      <c r="O490" s="16">
        <f t="shared" si="21"/>
        <v>0</v>
      </c>
      <c r="P490" s="16">
        <f t="shared" si="22"/>
        <v>0</v>
      </c>
      <c r="Q490" s="16">
        <f t="shared" si="22"/>
        <v>0</v>
      </c>
      <c r="R490" s="16">
        <f t="shared" si="23"/>
        <v>0</v>
      </c>
    </row>
    <row r="491" spans="3:18" x14ac:dyDescent="0.25">
      <c r="C491" s="12" t="s">
        <v>1074</v>
      </c>
      <c r="D491" s="12" t="s">
        <v>1075</v>
      </c>
      <c r="E491" s="13">
        <v>0</v>
      </c>
      <c r="F491" s="13">
        <v>0</v>
      </c>
      <c r="G491" s="18" t="str">
        <f>IF(J491,"kbd",IF(K491,"kbcd",IF(L491,"kb","pct")))</f>
        <v>kbd</v>
      </c>
      <c r="H491" s="19">
        <f>NOT(ISNA(MATCH(C491,python_mapping!$D:$D,0)))*1</f>
        <v>0</v>
      </c>
      <c r="I491" s="14" t="e">
        <f>_xlfn.XLOOKUP(xlsx!C491,python_mapping!D:D,python_mapping!E:E)</f>
        <v>#N/A</v>
      </c>
      <c r="J491" s="16">
        <f>NOT(ISERR(SEARCH(J$6,$D491)))*1</f>
        <v>1</v>
      </c>
      <c r="K491" s="16">
        <f>NOT(ISERR(SEARCH(K$6,$D491)))*1</f>
        <v>0</v>
      </c>
      <c r="L491" s="16">
        <f>NOT(ISERR(SEARCH(L$6,$D491)))*1</f>
        <v>0</v>
      </c>
      <c r="M491" s="16">
        <f>NOT(ISERR(SEARCH(M$6,$D491)))*1</f>
        <v>0</v>
      </c>
      <c r="N491" s="16">
        <f t="shared" si="21"/>
        <v>0</v>
      </c>
      <c r="O491" s="16">
        <f t="shared" si="21"/>
        <v>0</v>
      </c>
      <c r="P491" s="16">
        <f t="shared" si="22"/>
        <v>0</v>
      </c>
      <c r="Q491" s="16">
        <f t="shared" si="22"/>
        <v>0</v>
      </c>
      <c r="R491" s="16">
        <f t="shared" si="23"/>
        <v>0</v>
      </c>
    </row>
    <row r="492" spans="3:18" x14ac:dyDescent="0.25">
      <c r="C492" s="12" t="s">
        <v>1076</v>
      </c>
      <c r="D492" s="12" t="s">
        <v>1077</v>
      </c>
      <c r="E492" s="13">
        <v>1</v>
      </c>
      <c r="F492" s="13">
        <v>2</v>
      </c>
      <c r="G492" s="18" t="str">
        <f>IF(J492,"kbd",IF(K492,"kbcd",IF(L492,"kb","pct")))</f>
        <v>kbd</v>
      </c>
      <c r="H492" s="19">
        <f>NOT(ISNA(MATCH(C492,python_mapping!$D:$D,0)))*1</f>
        <v>0</v>
      </c>
      <c r="I492" s="14" t="e">
        <f>_xlfn.XLOOKUP(xlsx!C492,python_mapping!D:D,python_mapping!E:E)</f>
        <v>#N/A</v>
      </c>
      <c r="J492" s="16">
        <f>NOT(ISERR(SEARCH(J$6,$D492)))*1</f>
        <v>1</v>
      </c>
      <c r="K492" s="16">
        <f>NOT(ISERR(SEARCH(K$6,$D492)))*1</f>
        <v>0</v>
      </c>
      <c r="L492" s="16">
        <f>NOT(ISERR(SEARCH(L$6,$D492)))*1</f>
        <v>0</v>
      </c>
      <c r="M492" s="16">
        <f>NOT(ISERR(SEARCH(M$6,$D492)))*1</f>
        <v>0</v>
      </c>
      <c r="N492" s="16">
        <f t="shared" si="21"/>
        <v>0</v>
      </c>
      <c r="O492" s="16">
        <f t="shared" si="21"/>
        <v>0</v>
      </c>
      <c r="P492" s="16">
        <f t="shared" si="22"/>
        <v>0</v>
      </c>
      <c r="Q492" s="16">
        <f t="shared" si="22"/>
        <v>0</v>
      </c>
      <c r="R492" s="16">
        <f t="shared" si="23"/>
        <v>0</v>
      </c>
    </row>
    <row r="493" spans="3:18" x14ac:dyDescent="0.25">
      <c r="C493" s="12" t="s">
        <v>1078</v>
      </c>
      <c r="D493" s="12" t="s">
        <v>1079</v>
      </c>
      <c r="E493" s="13">
        <v>0</v>
      </c>
      <c r="F493" s="13">
        <v>0</v>
      </c>
      <c r="G493" s="18" t="str">
        <f>IF(J493,"kbd",IF(K493,"kbcd",IF(L493,"kb","pct")))</f>
        <v>kbd</v>
      </c>
      <c r="H493" s="19">
        <f>NOT(ISNA(MATCH(C493,python_mapping!$D:$D,0)))*1</f>
        <v>0</v>
      </c>
      <c r="I493" s="14" t="e">
        <f>_xlfn.XLOOKUP(xlsx!C493,python_mapping!D:D,python_mapping!E:E)</f>
        <v>#N/A</v>
      </c>
      <c r="J493" s="16">
        <f>NOT(ISERR(SEARCH(J$6,$D493)))*1</f>
        <v>1</v>
      </c>
      <c r="K493" s="16">
        <f>NOT(ISERR(SEARCH(K$6,$D493)))*1</f>
        <v>0</v>
      </c>
      <c r="L493" s="16">
        <f>NOT(ISERR(SEARCH(L$6,$D493)))*1</f>
        <v>0</v>
      </c>
      <c r="M493" s="16">
        <f>NOT(ISERR(SEARCH(M$6,$D493)))*1</f>
        <v>0</v>
      </c>
      <c r="N493" s="16">
        <f t="shared" si="21"/>
        <v>0</v>
      </c>
      <c r="O493" s="16">
        <f t="shared" si="21"/>
        <v>0</v>
      </c>
      <c r="P493" s="16">
        <f t="shared" si="22"/>
        <v>0</v>
      </c>
      <c r="Q493" s="16">
        <f t="shared" si="22"/>
        <v>0</v>
      </c>
      <c r="R493" s="16">
        <f t="shared" si="23"/>
        <v>0</v>
      </c>
    </row>
    <row r="494" spans="3:18" x14ac:dyDescent="0.25">
      <c r="C494" s="12" t="s">
        <v>1080</v>
      </c>
      <c r="D494" s="12" t="s">
        <v>1081</v>
      </c>
      <c r="E494" s="13">
        <v>0</v>
      </c>
      <c r="F494" s="13">
        <v>0</v>
      </c>
      <c r="G494" s="18" t="str">
        <f>IF(J494,"kbd",IF(K494,"kbcd",IF(L494,"kb","pct")))</f>
        <v>kbd</v>
      </c>
      <c r="H494" s="19">
        <f>NOT(ISNA(MATCH(C494,python_mapping!$D:$D,0)))*1</f>
        <v>0</v>
      </c>
      <c r="I494" s="14" t="e">
        <f>_xlfn.XLOOKUP(xlsx!C494,python_mapping!D:D,python_mapping!E:E)</f>
        <v>#N/A</v>
      </c>
      <c r="J494" s="16">
        <f>NOT(ISERR(SEARCH(J$6,$D494)))*1</f>
        <v>1</v>
      </c>
      <c r="K494" s="16">
        <f>NOT(ISERR(SEARCH(K$6,$D494)))*1</f>
        <v>0</v>
      </c>
      <c r="L494" s="16">
        <f>NOT(ISERR(SEARCH(L$6,$D494)))*1</f>
        <v>0</v>
      </c>
      <c r="M494" s="16">
        <f>NOT(ISERR(SEARCH(M$6,$D494)))*1</f>
        <v>0</v>
      </c>
      <c r="N494" s="16">
        <f t="shared" si="21"/>
        <v>0</v>
      </c>
      <c r="O494" s="16">
        <f t="shared" si="21"/>
        <v>0</v>
      </c>
      <c r="P494" s="16">
        <f t="shared" si="22"/>
        <v>0</v>
      </c>
      <c r="Q494" s="16">
        <f t="shared" si="22"/>
        <v>0</v>
      </c>
      <c r="R494" s="16">
        <f t="shared" si="23"/>
        <v>0</v>
      </c>
    </row>
    <row r="495" spans="3:18" x14ac:dyDescent="0.25">
      <c r="C495" s="12" t="s">
        <v>1082</v>
      </c>
      <c r="D495" s="12" t="s">
        <v>1083</v>
      </c>
      <c r="E495" s="13">
        <v>0</v>
      </c>
      <c r="F495" s="13">
        <v>0</v>
      </c>
      <c r="G495" s="18" t="str">
        <f>IF(J495,"kbd",IF(K495,"kbcd",IF(L495,"kb","pct")))</f>
        <v>kbd</v>
      </c>
      <c r="H495" s="19">
        <f>NOT(ISNA(MATCH(C495,python_mapping!$D:$D,0)))*1</f>
        <v>0</v>
      </c>
      <c r="I495" s="14" t="e">
        <f>_xlfn.XLOOKUP(xlsx!C495,python_mapping!D:D,python_mapping!E:E)</f>
        <v>#N/A</v>
      </c>
      <c r="J495" s="16">
        <f>NOT(ISERR(SEARCH(J$6,$D495)))*1</f>
        <v>1</v>
      </c>
      <c r="K495" s="16">
        <f>NOT(ISERR(SEARCH(K$6,$D495)))*1</f>
        <v>0</v>
      </c>
      <c r="L495" s="16">
        <f>NOT(ISERR(SEARCH(L$6,$D495)))*1</f>
        <v>0</v>
      </c>
      <c r="M495" s="16">
        <f>NOT(ISERR(SEARCH(M$6,$D495)))*1</f>
        <v>0</v>
      </c>
      <c r="N495" s="16">
        <f t="shared" si="21"/>
        <v>0</v>
      </c>
      <c r="O495" s="16">
        <f t="shared" si="21"/>
        <v>0</v>
      </c>
      <c r="P495" s="16">
        <f t="shared" si="22"/>
        <v>0</v>
      </c>
      <c r="Q495" s="16">
        <f t="shared" si="22"/>
        <v>0</v>
      </c>
      <c r="R495" s="16">
        <f t="shared" si="23"/>
        <v>0</v>
      </c>
    </row>
    <row r="496" spans="3:18" x14ac:dyDescent="0.25">
      <c r="C496" s="12" t="s">
        <v>1084</v>
      </c>
      <c r="D496" s="12" t="s">
        <v>1085</v>
      </c>
      <c r="E496" s="13">
        <v>0</v>
      </c>
      <c r="F496" s="13">
        <v>0</v>
      </c>
      <c r="G496" s="18" t="str">
        <f>IF(J496,"kbd",IF(K496,"kbcd",IF(L496,"kb","pct")))</f>
        <v>kbd</v>
      </c>
      <c r="H496" s="19">
        <f>NOT(ISNA(MATCH(C496,python_mapping!$D:$D,0)))*1</f>
        <v>0</v>
      </c>
      <c r="I496" s="14" t="e">
        <f>_xlfn.XLOOKUP(xlsx!C496,python_mapping!D:D,python_mapping!E:E)</f>
        <v>#N/A</v>
      </c>
      <c r="J496" s="16">
        <f>NOT(ISERR(SEARCH(J$6,$D496)))*1</f>
        <v>1</v>
      </c>
      <c r="K496" s="16">
        <f>NOT(ISERR(SEARCH(K$6,$D496)))*1</f>
        <v>0</v>
      </c>
      <c r="L496" s="16">
        <f>NOT(ISERR(SEARCH(L$6,$D496)))*1</f>
        <v>0</v>
      </c>
      <c r="M496" s="16">
        <f>NOT(ISERR(SEARCH(M$6,$D496)))*1</f>
        <v>0</v>
      </c>
      <c r="N496" s="16">
        <f t="shared" si="21"/>
        <v>0</v>
      </c>
      <c r="O496" s="16">
        <f t="shared" si="21"/>
        <v>0</v>
      </c>
      <c r="P496" s="16">
        <f t="shared" si="22"/>
        <v>0</v>
      </c>
      <c r="Q496" s="16">
        <f t="shared" si="22"/>
        <v>0</v>
      </c>
      <c r="R496" s="16">
        <f t="shared" si="23"/>
        <v>0</v>
      </c>
    </row>
    <row r="497" spans="3:18" x14ac:dyDescent="0.25">
      <c r="C497" s="12" t="s">
        <v>1086</v>
      </c>
      <c r="D497" s="12" t="s">
        <v>1087</v>
      </c>
      <c r="E497" s="13">
        <v>0</v>
      </c>
      <c r="F497" s="13">
        <v>0</v>
      </c>
      <c r="G497" s="18" t="str">
        <f>IF(J497,"kbd",IF(K497,"kbcd",IF(L497,"kb","pct")))</f>
        <v>kbd</v>
      </c>
      <c r="H497" s="19">
        <f>NOT(ISNA(MATCH(C497,python_mapping!$D:$D,0)))*1</f>
        <v>0</v>
      </c>
      <c r="I497" s="14" t="e">
        <f>_xlfn.XLOOKUP(xlsx!C497,python_mapping!D:D,python_mapping!E:E)</f>
        <v>#N/A</v>
      </c>
      <c r="J497" s="16">
        <f>NOT(ISERR(SEARCH(J$6,$D497)))*1</f>
        <v>1</v>
      </c>
      <c r="K497" s="16">
        <f>NOT(ISERR(SEARCH(K$6,$D497)))*1</f>
        <v>0</v>
      </c>
      <c r="L497" s="16">
        <f>NOT(ISERR(SEARCH(L$6,$D497)))*1</f>
        <v>0</v>
      </c>
      <c r="M497" s="16">
        <f>NOT(ISERR(SEARCH(M$6,$D497)))*1</f>
        <v>0</v>
      </c>
      <c r="N497" s="16">
        <f t="shared" si="21"/>
        <v>0</v>
      </c>
      <c r="O497" s="16">
        <f t="shared" si="21"/>
        <v>0</v>
      </c>
      <c r="P497" s="16">
        <f t="shared" si="22"/>
        <v>0</v>
      </c>
      <c r="Q497" s="16">
        <f t="shared" si="22"/>
        <v>0</v>
      </c>
      <c r="R497" s="16">
        <f t="shared" si="23"/>
        <v>0</v>
      </c>
    </row>
    <row r="498" spans="3:18" x14ac:dyDescent="0.25">
      <c r="C498" s="12" t="s">
        <v>1088</v>
      </c>
      <c r="D498" s="12" t="s">
        <v>1089</v>
      </c>
      <c r="E498" s="13">
        <v>0</v>
      </c>
      <c r="F498" s="13">
        <v>0</v>
      </c>
      <c r="G498" s="18" t="str">
        <f>IF(J498,"kbd",IF(K498,"kbcd",IF(L498,"kb","pct")))</f>
        <v>kbd</v>
      </c>
      <c r="H498" s="19">
        <f>NOT(ISNA(MATCH(C498,python_mapping!$D:$D,0)))*1</f>
        <v>0</v>
      </c>
      <c r="I498" s="14" t="e">
        <f>_xlfn.XLOOKUP(xlsx!C498,python_mapping!D:D,python_mapping!E:E)</f>
        <v>#N/A</v>
      </c>
      <c r="J498" s="16">
        <f>NOT(ISERR(SEARCH(J$6,$D498)))*1</f>
        <v>1</v>
      </c>
      <c r="K498" s="16">
        <f>NOT(ISERR(SEARCH(K$6,$D498)))*1</f>
        <v>0</v>
      </c>
      <c r="L498" s="16">
        <f>NOT(ISERR(SEARCH(L$6,$D498)))*1</f>
        <v>0</v>
      </c>
      <c r="M498" s="16">
        <f>NOT(ISERR(SEARCH(M$6,$D498)))*1</f>
        <v>0</v>
      </c>
      <c r="N498" s="16">
        <f t="shared" si="21"/>
        <v>0</v>
      </c>
      <c r="O498" s="16">
        <f t="shared" si="21"/>
        <v>0</v>
      </c>
      <c r="P498" s="16">
        <f t="shared" si="22"/>
        <v>0</v>
      </c>
      <c r="Q498" s="16">
        <f t="shared" si="22"/>
        <v>0</v>
      </c>
      <c r="R498" s="16">
        <f t="shared" si="23"/>
        <v>0</v>
      </c>
    </row>
    <row r="499" spans="3:18" x14ac:dyDescent="0.25">
      <c r="C499" s="12" t="s">
        <v>1090</v>
      </c>
      <c r="D499" s="12" t="s">
        <v>1091</v>
      </c>
      <c r="E499" s="13">
        <v>0</v>
      </c>
      <c r="F499" s="13">
        <v>0</v>
      </c>
      <c r="G499" s="18" t="str">
        <f>IF(J499,"kbd",IF(K499,"kbcd",IF(L499,"kb","pct")))</f>
        <v>kbd</v>
      </c>
      <c r="H499" s="19">
        <f>NOT(ISNA(MATCH(C499,python_mapping!$D:$D,0)))*1</f>
        <v>0</v>
      </c>
      <c r="I499" s="14" t="e">
        <f>_xlfn.XLOOKUP(xlsx!C499,python_mapping!D:D,python_mapping!E:E)</f>
        <v>#N/A</v>
      </c>
      <c r="J499" s="16">
        <f>NOT(ISERR(SEARCH(J$6,$D499)))*1</f>
        <v>1</v>
      </c>
      <c r="K499" s="16">
        <f>NOT(ISERR(SEARCH(K$6,$D499)))*1</f>
        <v>0</v>
      </c>
      <c r="L499" s="16">
        <f>NOT(ISERR(SEARCH(L$6,$D499)))*1</f>
        <v>0</v>
      </c>
      <c r="M499" s="16">
        <f>NOT(ISERR(SEARCH(M$6,$D499)))*1</f>
        <v>0</v>
      </c>
      <c r="N499" s="16">
        <f t="shared" si="21"/>
        <v>0</v>
      </c>
      <c r="O499" s="16">
        <f t="shared" si="21"/>
        <v>0</v>
      </c>
      <c r="P499" s="16">
        <f t="shared" si="22"/>
        <v>0</v>
      </c>
      <c r="Q499" s="16">
        <f t="shared" si="22"/>
        <v>0</v>
      </c>
      <c r="R499" s="16">
        <f t="shared" si="23"/>
        <v>0</v>
      </c>
    </row>
    <row r="500" spans="3:18" x14ac:dyDescent="0.25">
      <c r="C500" s="12" t="s">
        <v>1092</v>
      </c>
      <c r="D500" s="12" t="s">
        <v>1093</v>
      </c>
      <c r="E500" s="13">
        <v>0</v>
      </c>
      <c r="F500" s="13">
        <v>0</v>
      </c>
      <c r="G500" s="18" t="str">
        <f>IF(J500,"kbd",IF(K500,"kbcd",IF(L500,"kb","pct")))</f>
        <v>kbd</v>
      </c>
      <c r="H500" s="19">
        <f>NOT(ISNA(MATCH(C500,python_mapping!$D:$D,0)))*1</f>
        <v>0</v>
      </c>
      <c r="I500" s="14" t="e">
        <f>_xlfn.XLOOKUP(xlsx!C500,python_mapping!D:D,python_mapping!E:E)</f>
        <v>#N/A</v>
      </c>
      <c r="J500" s="16">
        <f>NOT(ISERR(SEARCH(J$6,$D500)))*1</f>
        <v>1</v>
      </c>
      <c r="K500" s="16">
        <f>NOT(ISERR(SEARCH(K$6,$D500)))*1</f>
        <v>0</v>
      </c>
      <c r="L500" s="16">
        <f>NOT(ISERR(SEARCH(L$6,$D500)))*1</f>
        <v>0</v>
      </c>
      <c r="M500" s="16">
        <f>NOT(ISERR(SEARCH(M$6,$D500)))*1</f>
        <v>0</v>
      </c>
      <c r="N500" s="16">
        <f t="shared" si="21"/>
        <v>0</v>
      </c>
      <c r="O500" s="16">
        <f t="shared" si="21"/>
        <v>0</v>
      </c>
      <c r="P500" s="16">
        <f t="shared" si="22"/>
        <v>0</v>
      </c>
      <c r="Q500" s="16">
        <f t="shared" si="22"/>
        <v>0</v>
      </c>
      <c r="R500" s="16">
        <f t="shared" si="23"/>
        <v>0</v>
      </c>
    </row>
    <row r="501" spans="3:18" x14ac:dyDescent="0.25">
      <c r="C501" s="12" t="s">
        <v>1094</v>
      </c>
      <c r="D501" s="12" t="s">
        <v>1095</v>
      </c>
      <c r="E501" s="13">
        <v>0</v>
      </c>
      <c r="F501" s="13">
        <v>0</v>
      </c>
      <c r="G501" s="18" t="str">
        <f>IF(J501,"kbd",IF(K501,"kbcd",IF(L501,"kb","pct")))</f>
        <v>kbd</v>
      </c>
      <c r="H501" s="19">
        <f>NOT(ISNA(MATCH(C501,python_mapping!$D:$D,0)))*1</f>
        <v>0</v>
      </c>
      <c r="I501" s="14" t="e">
        <f>_xlfn.XLOOKUP(xlsx!C501,python_mapping!D:D,python_mapping!E:E)</f>
        <v>#N/A</v>
      </c>
      <c r="J501" s="16">
        <f>NOT(ISERR(SEARCH(J$6,$D501)))*1</f>
        <v>1</v>
      </c>
      <c r="K501" s="16">
        <f>NOT(ISERR(SEARCH(K$6,$D501)))*1</f>
        <v>0</v>
      </c>
      <c r="L501" s="16">
        <f>NOT(ISERR(SEARCH(L$6,$D501)))*1</f>
        <v>0</v>
      </c>
      <c r="M501" s="16">
        <f>NOT(ISERR(SEARCH(M$6,$D501)))*1</f>
        <v>0</v>
      </c>
      <c r="N501" s="16">
        <f t="shared" si="21"/>
        <v>0</v>
      </c>
      <c r="O501" s="16">
        <f t="shared" si="21"/>
        <v>0</v>
      </c>
      <c r="P501" s="16">
        <f t="shared" si="22"/>
        <v>0</v>
      </c>
      <c r="Q501" s="16">
        <f t="shared" si="22"/>
        <v>0</v>
      </c>
      <c r="R501" s="16">
        <f t="shared" si="23"/>
        <v>0</v>
      </c>
    </row>
    <row r="502" spans="3:18" hidden="1" x14ac:dyDescent="0.25">
      <c r="C502" s="12" t="s">
        <v>107</v>
      </c>
      <c r="D502" s="12" t="s">
        <v>1096</v>
      </c>
      <c r="E502" s="13">
        <v>87</v>
      </c>
      <c r="F502" s="13">
        <v>45</v>
      </c>
      <c r="G502" s="18" t="str">
        <f>IF(J502,"kbd",IF(K502,"kbcd",IF(L502,"kb","pct")))</f>
        <v>kbd</v>
      </c>
      <c r="H502" s="19">
        <f>NOT(ISNA(MATCH(C502,python_mapping!$D:$D,0)))*1</f>
        <v>1</v>
      </c>
      <c r="I502" s="14" t="str">
        <f>_xlfn.XLOOKUP(xlsx!C502,python_mapping!D:D,python_mapping!E:E)</f>
        <v>US Fuel Oil Imports (kbd)</v>
      </c>
      <c r="J502" s="16">
        <f>NOT(ISERR(SEARCH(J$6,$D502)))*1</f>
        <v>1</v>
      </c>
      <c r="K502" s="16">
        <f>NOT(ISERR(SEARCH(K$6,$D502)))*1</f>
        <v>0</v>
      </c>
      <c r="L502" s="16">
        <f>NOT(ISERR(SEARCH(L$6,$D502)))*1</f>
        <v>0</v>
      </c>
      <c r="M502" s="16">
        <f>NOT(ISERR(SEARCH(M$6,$D502)))*1</f>
        <v>0</v>
      </c>
      <c r="N502" s="16">
        <f t="shared" si="21"/>
        <v>0</v>
      </c>
      <c r="O502" s="16">
        <f t="shared" si="21"/>
        <v>0</v>
      </c>
      <c r="P502" s="16">
        <f t="shared" si="22"/>
        <v>0</v>
      </c>
      <c r="Q502" s="16">
        <f t="shared" si="22"/>
        <v>0</v>
      </c>
      <c r="R502" s="16">
        <f t="shared" si="23"/>
        <v>0</v>
      </c>
    </row>
    <row r="503" spans="3:18" hidden="1" x14ac:dyDescent="0.25">
      <c r="C503" s="12" t="s">
        <v>108</v>
      </c>
      <c r="D503" s="12" t="s">
        <v>1097</v>
      </c>
      <c r="E503" s="13">
        <v>1</v>
      </c>
      <c r="F503" s="13">
        <v>1</v>
      </c>
      <c r="G503" s="18" t="str">
        <f>IF(J503,"kbd",IF(K503,"kbcd",IF(L503,"kb","pct")))</f>
        <v>kbd</v>
      </c>
      <c r="H503" s="19">
        <f>NOT(ISNA(MATCH(C503,python_mapping!$D:$D,0)))*1</f>
        <v>1</v>
      </c>
      <c r="I503" s="14" t="str">
        <f>_xlfn.XLOOKUP(xlsx!C503,python_mapping!D:D,python_mapping!E:E)</f>
        <v>P1 Fuel Oil Imports (kbd)</v>
      </c>
      <c r="J503" s="16">
        <f>NOT(ISERR(SEARCH(J$6,$D503)))*1</f>
        <v>1</v>
      </c>
      <c r="K503" s="16">
        <f>NOT(ISERR(SEARCH(K$6,$D503)))*1</f>
        <v>0</v>
      </c>
      <c r="L503" s="16">
        <f>NOT(ISERR(SEARCH(L$6,$D503)))*1</f>
        <v>0</v>
      </c>
      <c r="M503" s="16">
        <f>NOT(ISERR(SEARCH(M$6,$D503)))*1</f>
        <v>0</v>
      </c>
      <c r="N503" s="16">
        <f t="shared" si="21"/>
        <v>0</v>
      </c>
      <c r="O503" s="16">
        <f t="shared" si="21"/>
        <v>0</v>
      </c>
      <c r="P503" s="16">
        <f t="shared" si="22"/>
        <v>0</v>
      </c>
      <c r="Q503" s="16">
        <f t="shared" si="22"/>
        <v>0</v>
      </c>
      <c r="R503" s="16">
        <f t="shared" si="23"/>
        <v>0</v>
      </c>
    </row>
    <row r="504" spans="3:18" hidden="1" x14ac:dyDescent="0.25">
      <c r="C504" s="12" t="s">
        <v>109</v>
      </c>
      <c r="D504" s="12" t="s">
        <v>1098</v>
      </c>
      <c r="E504" s="13">
        <v>2</v>
      </c>
      <c r="F504" s="13">
        <v>2</v>
      </c>
      <c r="G504" s="18" t="str">
        <f>IF(J504,"kbd",IF(K504,"kbcd",IF(L504,"kb","pct")))</f>
        <v>kbd</v>
      </c>
      <c r="H504" s="19">
        <f>NOT(ISNA(MATCH(C504,python_mapping!$D:$D,0)))*1</f>
        <v>1</v>
      </c>
      <c r="I504" s="14" t="str">
        <f>_xlfn.XLOOKUP(xlsx!C504,python_mapping!D:D,python_mapping!E:E)</f>
        <v>P2 Fuel Oil Imports (kbd)</v>
      </c>
      <c r="J504" s="16">
        <f>NOT(ISERR(SEARCH(J$6,$D504)))*1</f>
        <v>1</v>
      </c>
      <c r="K504" s="16">
        <f>NOT(ISERR(SEARCH(K$6,$D504)))*1</f>
        <v>0</v>
      </c>
      <c r="L504" s="16">
        <f>NOT(ISERR(SEARCH(L$6,$D504)))*1</f>
        <v>0</v>
      </c>
      <c r="M504" s="16">
        <f>NOT(ISERR(SEARCH(M$6,$D504)))*1</f>
        <v>0</v>
      </c>
      <c r="N504" s="16">
        <f t="shared" si="21"/>
        <v>0</v>
      </c>
      <c r="O504" s="16">
        <f t="shared" si="21"/>
        <v>0</v>
      </c>
      <c r="P504" s="16">
        <f t="shared" si="22"/>
        <v>0</v>
      </c>
      <c r="Q504" s="16">
        <f t="shared" si="22"/>
        <v>0</v>
      </c>
      <c r="R504" s="16">
        <f t="shared" si="23"/>
        <v>0</v>
      </c>
    </row>
    <row r="505" spans="3:18" hidden="1" x14ac:dyDescent="0.25">
      <c r="C505" s="12" t="s">
        <v>110</v>
      </c>
      <c r="D505" s="12" t="s">
        <v>1099</v>
      </c>
      <c r="E505" s="13">
        <v>78</v>
      </c>
      <c r="F505" s="13">
        <v>42</v>
      </c>
      <c r="G505" s="18" t="str">
        <f>IF(J505,"kbd",IF(K505,"kbcd",IF(L505,"kb","pct")))</f>
        <v>kbd</v>
      </c>
      <c r="H505" s="19">
        <f>NOT(ISNA(MATCH(C505,python_mapping!$D:$D,0)))*1</f>
        <v>1</v>
      </c>
      <c r="I505" s="14" t="str">
        <f>_xlfn.XLOOKUP(xlsx!C505,python_mapping!D:D,python_mapping!E:E)</f>
        <v>P3 Fuel Oil Imports (kbd)</v>
      </c>
      <c r="J505" s="16">
        <f>NOT(ISERR(SEARCH(J$6,$D505)))*1</f>
        <v>1</v>
      </c>
      <c r="K505" s="16">
        <f>NOT(ISERR(SEARCH(K$6,$D505)))*1</f>
        <v>0</v>
      </c>
      <c r="L505" s="16">
        <f>NOT(ISERR(SEARCH(L$6,$D505)))*1</f>
        <v>0</v>
      </c>
      <c r="M505" s="16">
        <f>NOT(ISERR(SEARCH(M$6,$D505)))*1</f>
        <v>0</v>
      </c>
      <c r="N505" s="16">
        <f t="shared" si="21"/>
        <v>0</v>
      </c>
      <c r="O505" s="16">
        <f t="shared" si="21"/>
        <v>0</v>
      </c>
      <c r="P505" s="16">
        <f t="shared" si="22"/>
        <v>0</v>
      </c>
      <c r="Q505" s="16">
        <f t="shared" si="22"/>
        <v>0</v>
      </c>
      <c r="R505" s="16">
        <f t="shared" si="23"/>
        <v>0</v>
      </c>
    </row>
    <row r="506" spans="3:18" hidden="1" x14ac:dyDescent="0.25">
      <c r="C506" s="12" t="s">
        <v>111</v>
      </c>
      <c r="D506" s="12" t="s">
        <v>1100</v>
      </c>
      <c r="E506" s="13">
        <v>0</v>
      </c>
      <c r="F506" s="13">
        <v>0</v>
      </c>
      <c r="G506" s="18" t="str">
        <f>IF(J506,"kbd",IF(K506,"kbcd",IF(L506,"kb","pct")))</f>
        <v>kbd</v>
      </c>
      <c r="H506" s="19">
        <f>NOT(ISNA(MATCH(C506,python_mapping!$D:$D,0)))*1</f>
        <v>1</v>
      </c>
      <c r="I506" s="14" t="str">
        <f>_xlfn.XLOOKUP(xlsx!C506,python_mapping!D:D,python_mapping!E:E)</f>
        <v>P4 Fuel Oil Imports (kbd)</v>
      </c>
      <c r="J506" s="16">
        <f>NOT(ISERR(SEARCH(J$6,$D506)))*1</f>
        <v>1</v>
      </c>
      <c r="K506" s="16">
        <f>NOT(ISERR(SEARCH(K$6,$D506)))*1</f>
        <v>0</v>
      </c>
      <c r="L506" s="16">
        <f>NOT(ISERR(SEARCH(L$6,$D506)))*1</f>
        <v>0</v>
      </c>
      <c r="M506" s="16">
        <f>NOT(ISERR(SEARCH(M$6,$D506)))*1</f>
        <v>0</v>
      </c>
      <c r="N506" s="16">
        <f t="shared" si="21"/>
        <v>0</v>
      </c>
      <c r="O506" s="16">
        <f t="shared" si="21"/>
        <v>0</v>
      </c>
      <c r="P506" s="16">
        <f t="shared" si="22"/>
        <v>0</v>
      </c>
      <c r="Q506" s="16">
        <f t="shared" si="22"/>
        <v>0</v>
      </c>
      <c r="R506" s="16">
        <f t="shared" si="23"/>
        <v>0</v>
      </c>
    </row>
    <row r="507" spans="3:18" hidden="1" x14ac:dyDescent="0.25">
      <c r="C507" s="12" t="s">
        <v>112</v>
      </c>
      <c r="D507" s="12" t="s">
        <v>1101</v>
      </c>
      <c r="E507" s="13">
        <v>6</v>
      </c>
      <c r="F507" s="13">
        <v>0</v>
      </c>
      <c r="G507" s="18" t="str">
        <f>IF(J507,"kbd",IF(K507,"kbcd",IF(L507,"kb","pct")))</f>
        <v>kbd</v>
      </c>
      <c r="H507" s="19">
        <f>NOT(ISNA(MATCH(C507,python_mapping!$D:$D,0)))*1</f>
        <v>1</v>
      </c>
      <c r="I507" s="14" t="str">
        <f>_xlfn.XLOOKUP(xlsx!C507,python_mapping!D:D,python_mapping!E:E)</f>
        <v>P5 Fuel Oil Imports (kbd)</v>
      </c>
      <c r="J507" s="16">
        <f>NOT(ISERR(SEARCH(J$6,$D507)))*1</f>
        <v>1</v>
      </c>
      <c r="K507" s="16">
        <f>NOT(ISERR(SEARCH(K$6,$D507)))*1</f>
        <v>0</v>
      </c>
      <c r="L507" s="16">
        <f>NOT(ISERR(SEARCH(L$6,$D507)))*1</f>
        <v>0</v>
      </c>
      <c r="M507" s="16">
        <f>NOT(ISERR(SEARCH(M$6,$D507)))*1</f>
        <v>0</v>
      </c>
      <c r="N507" s="16">
        <f t="shared" si="21"/>
        <v>0</v>
      </c>
      <c r="O507" s="16">
        <f t="shared" si="21"/>
        <v>0</v>
      </c>
      <c r="P507" s="16">
        <f t="shared" si="22"/>
        <v>0</v>
      </c>
      <c r="Q507" s="16">
        <f t="shared" si="22"/>
        <v>0</v>
      </c>
      <c r="R507" s="16">
        <f t="shared" si="23"/>
        <v>0</v>
      </c>
    </row>
    <row r="508" spans="3:18" hidden="1" x14ac:dyDescent="0.25">
      <c r="C508" s="12" t="s">
        <v>113</v>
      </c>
      <c r="D508" s="12" t="s">
        <v>1102</v>
      </c>
      <c r="E508" s="13">
        <v>75</v>
      </c>
      <c r="F508" s="13">
        <v>79</v>
      </c>
      <c r="G508" s="18" t="str">
        <f>IF(J508,"kbd",IF(K508,"kbcd",IF(L508,"kb","pct")))</f>
        <v>kbd</v>
      </c>
      <c r="H508" s="19">
        <f>NOT(ISNA(MATCH(C508,python_mapping!$D:$D,0)))*1</f>
        <v>1</v>
      </c>
      <c r="I508" s="14" t="str">
        <f>_xlfn.XLOOKUP(xlsx!C508,python_mapping!D:D,python_mapping!E:E)</f>
        <v>US C3/C3= Imports (kbd)</v>
      </c>
      <c r="J508" s="16">
        <f>NOT(ISERR(SEARCH(J$6,$D508)))*1</f>
        <v>1</v>
      </c>
      <c r="K508" s="16">
        <f>NOT(ISERR(SEARCH(K$6,$D508)))*1</f>
        <v>0</v>
      </c>
      <c r="L508" s="16">
        <f>NOT(ISERR(SEARCH(L$6,$D508)))*1</f>
        <v>0</v>
      </c>
      <c r="M508" s="16">
        <f>NOT(ISERR(SEARCH(M$6,$D508)))*1</f>
        <v>0</v>
      </c>
      <c r="N508" s="16">
        <f t="shared" si="21"/>
        <v>0</v>
      </c>
      <c r="O508" s="16">
        <f t="shared" si="21"/>
        <v>0</v>
      </c>
      <c r="P508" s="16">
        <f t="shared" si="22"/>
        <v>0</v>
      </c>
      <c r="Q508" s="16">
        <f t="shared" si="22"/>
        <v>0</v>
      </c>
      <c r="R508" s="16">
        <f t="shared" si="23"/>
        <v>0</v>
      </c>
    </row>
    <row r="509" spans="3:18" hidden="1" x14ac:dyDescent="0.25">
      <c r="C509" s="12" t="s">
        <v>114</v>
      </c>
      <c r="D509" s="12" t="s">
        <v>1103</v>
      </c>
      <c r="E509" s="13">
        <v>25</v>
      </c>
      <c r="F509" s="13">
        <v>24</v>
      </c>
      <c r="G509" s="18" t="str">
        <f>IF(J509,"kbd",IF(K509,"kbcd",IF(L509,"kb","pct")))</f>
        <v>kbd</v>
      </c>
      <c r="H509" s="19">
        <f>NOT(ISNA(MATCH(C509,python_mapping!$D:$D,0)))*1</f>
        <v>1</v>
      </c>
      <c r="I509" s="14" t="str">
        <f>_xlfn.XLOOKUP(xlsx!C509,python_mapping!D:D,python_mapping!E:E)</f>
        <v>P1 C3/C3= Imports (kbd)</v>
      </c>
      <c r="J509" s="16">
        <f>NOT(ISERR(SEARCH(J$6,$D509)))*1</f>
        <v>1</v>
      </c>
      <c r="K509" s="16">
        <f>NOT(ISERR(SEARCH(K$6,$D509)))*1</f>
        <v>0</v>
      </c>
      <c r="L509" s="16">
        <f>NOT(ISERR(SEARCH(L$6,$D509)))*1</f>
        <v>0</v>
      </c>
      <c r="M509" s="16">
        <f>NOT(ISERR(SEARCH(M$6,$D509)))*1</f>
        <v>0</v>
      </c>
      <c r="N509" s="16">
        <f t="shared" si="21"/>
        <v>0</v>
      </c>
      <c r="O509" s="16">
        <f t="shared" si="21"/>
        <v>0</v>
      </c>
      <c r="P509" s="16">
        <f t="shared" si="22"/>
        <v>0</v>
      </c>
      <c r="Q509" s="16">
        <f t="shared" si="22"/>
        <v>0</v>
      </c>
      <c r="R509" s="16">
        <f t="shared" si="23"/>
        <v>0</v>
      </c>
    </row>
    <row r="510" spans="3:18" hidden="1" x14ac:dyDescent="0.25">
      <c r="C510" s="12" t="s">
        <v>115</v>
      </c>
      <c r="D510" s="12" t="s">
        <v>1104</v>
      </c>
      <c r="E510" s="13">
        <v>20</v>
      </c>
      <c r="F510" s="13">
        <v>27</v>
      </c>
      <c r="G510" s="18" t="str">
        <f>IF(J510,"kbd",IF(K510,"kbcd",IF(L510,"kb","pct")))</f>
        <v>kbd</v>
      </c>
      <c r="H510" s="19">
        <f>NOT(ISNA(MATCH(C510,python_mapping!$D:$D,0)))*1</f>
        <v>1</v>
      </c>
      <c r="I510" s="14" t="str">
        <f>_xlfn.XLOOKUP(xlsx!C510,python_mapping!D:D,python_mapping!E:E)</f>
        <v>P2 C3/C3= Imports (kbd)</v>
      </c>
      <c r="J510" s="16">
        <f>NOT(ISERR(SEARCH(J$6,$D510)))*1</f>
        <v>1</v>
      </c>
      <c r="K510" s="16">
        <f>NOT(ISERR(SEARCH(K$6,$D510)))*1</f>
        <v>0</v>
      </c>
      <c r="L510" s="16">
        <f>NOT(ISERR(SEARCH(L$6,$D510)))*1</f>
        <v>0</v>
      </c>
      <c r="M510" s="16">
        <f>NOT(ISERR(SEARCH(M$6,$D510)))*1</f>
        <v>0</v>
      </c>
      <c r="N510" s="16">
        <f t="shared" si="21"/>
        <v>0</v>
      </c>
      <c r="O510" s="16">
        <f t="shared" si="21"/>
        <v>0</v>
      </c>
      <c r="P510" s="16">
        <f t="shared" si="22"/>
        <v>0</v>
      </c>
      <c r="Q510" s="16">
        <f t="shared" si="22"/>
        <v>0</v>
      </c>
      <c r="R510" s="16">
        <f t="shared" si="23"/>
        <v>0</v>
      </c>
    </row>
    <row r="511" spans="3:18" hidden="1" x14ac:dyDescent="0.25">
      <c r="C511" s="12" t="s">
        <v>116</v>
      </c>
      <c r="D511" s="12" t="s">
        <v>1105</v>
      </c>
      <c r="E511" s="13">
        <v>0</v>
      </c>
      <c r="F511" s="13">
        <v>0</v>
      </c>
      <c r="G511" s="18" t="str">
        <f>IF(J511,"kbd",IF(K511,"kbcd",IF(L511,"kb","pct")))</f>
        <v>kbd</v>
      </c>
      <c r="H511" s="19">
        <f>NOT(ISNA(MATCH(C511,python_mapping!$D:$D,0)))*1</f>
        <v>1</v>
      </c>
      <c r="I511" s="14" t="str">
        <f>_xlfn.XLOOKUP(xlsx!C511,python_mapping!D:D,python_mapping!E:E)</f>
        <v>P3 C3/C3= Imports (kbd)</v>
      </c>
      <c r="J511" s="16">
        <f>NOT(ISERR(SEARCH(J$6,$D511)))*1</f>
        <v>1</v>
      </c>
      <c r="K511" s="16">
        <f>NOT(ISERR(SEARCH(K$6,$D511)))*1</f>
        <v>0</v>
      </c>
      <c r="L511" s="16">
        <f>NOT(ISERR(SEARCH(L$6,$D511)))*1</f>
        <v>0</v>
      </c>
      <c r="M511" s="16">
        <f>NOT(ISERR(SEARCH(M$6,$D511)))*1</f>
        <v>0</v>
      </c>
      <c r="N511" s="16">
        <f t="shared" si="21"/>
        <v>0</v>
      </c>
      <c r="O511" s="16">
        <f t="shared" si="21"/>
        <v>0</v>
      </c>
      <c r="P511" s="16">
        <f t="shared" si="22"/>
        <v>0</v>
      </c>
      <c r="Q511" s="16">
        <f t="shared" si="22"/>
        <v>0</v>
      </c>
      <c r="R511" s="16">
        <f t="shared" si="23"/>
        <v>0</v>
      </c>
    </row>
    <row r="512" spans="3:18" hidden="1" x14ac:dyDescent="0.25">
      <c r="C512" s="12" t="s">
        <v>117</v>
      </c>
      <c r="D512" s="12" t="s">
        <v>1106</v>
      </c>
      <c r="E512" s="13">
        <v>29</v>
      </c>
      <c r="F512" s="13">
        <v>28</v>
      </c>
      <c r="G512" s="18" t="str">
        <f>IF(J512,"kbd",IF(K512,"kbcd",IF(L512,"kb","pct")))</f>
        <v>kbd</v>
      </c>
      <c r="H512" s="19">
        <f>NOT(ISNA(MATCH(C512,python_mapping!$D:$D,0)))*1</f>
        <v>1</v>
      </c>
      <c r="I512" s="14" t="str">
        <f>_xlfn.XLOOKUP(xlsx!C512,python_mapping!D:D,python_mapping!E:E)</f>
        <v>P4P5 C3/C3= Imports (kbd)</v>
      </c>
      <c r="J512" s="16">
        <f>NOT(ISERR(SEARCH(J$6,$D512)))*1</f>
        <v>1</v>
      </c>
      <c r="K512" s="16">
        <f>NOT(ISERR(SEARCH(K$6,$D512)))*1</f>
        <v>0</v>
      </c>
      <c r="L512" s="16">
        <f>NOT(ISERR(SEARCH(L$6,$D512)))*1</f>
        <v>0</v>
      </c>
      <c r="M512" s="16">
        <f>NOT(ISERR(SEARCH(M$6,$D512)))*1</f>
        <v>0</v>
      </c>
      <c r="N512" s="16">
        <f t="shared" si="21"/>
        <v>0</v>
      </c>
      <c r="O512" s="16">
        <f t="shared" si="21"/>
        <v>0</v>
      </c>
      <c r="P512" s="16">
        <f t="shared" si="22"/>
        <v>0</v>
      </c>
      <c r="Q512" s="16">
        <f t="shared" si="22"/>
        <v>0</v>
      </c>
      <c r="R512" s="16">
        <f t="shared" si="23"/>
        <v>0</v>
      </c>
    </row>
    <row r="513" spans="3:18" x14ac:dyDescent="0.25">
      <c r="C513" s="12" t="s">
        <v>1107</v>
      </c>
      <c r="D513" s="12" t="s">
        <v>1108</v>
      </c>
      <c r="E513" s="13">
        <v>730</v>
      </c>
      <c r="F513" s="13">
        <v>864</v>
      </c>
      <c r="G513" s="18" t="str">
        <f>IF(J513,"kbd",IF(K513,"kbcd",IF(L513,"kb","pct")))</f>
        <v>kbd</v>
      </c>
      <c r="H513" s="19">
        <f>NOT(ISNA(MATCH(C513,python_mapping!$D:$D,0)))*1</f>
        <v>0</v>
      </c>
      <c r="I513" s="14" t="e">
        <f>_xlfn.XLOOKUP(xlsx!C513,python_mapping!D:D,python_mapping!E:E)</f>
        <v>#N/A</v>
      </c>
      <c r="J513" s="16">
        <f>NOT(ISERR(SEARCH(J$6,$D513)))*1</f>
        <v>1</v>
      </c>
      <c r="K513" s="16">
        <f>NOT(ISERR(SEARCH(K$6,$D513)))*1</f>
        <v>0</v>
      </c>
      <c r="L513" s="16">
        <f>NOT(ISERR(SEARCH(L$6,$D513)))*1</f>
        <v>0</v>
      </c>
      <c r="M513" s="16">
        <f>NOT(ISERR(SEARCH(M$6,$D513)))*1</f>
        <v>0</v>
      </c>
      <c r="N513" s="16">
        <f t="shared" si="21"/>
        <v>0</v>
      </c>
      <c r="O513" s="16">
        <f t="shared" si="21"/>
        <v>0</v>
      </c>
      <c r="P513" s="16">
        <f t="shared" si="22"/>
        <v>0</v>
      </c>
      <c r="Q513" s="16">
        <f t="shared" si="22"/>
        <v>0</v>
      </c>
      <c r="R513" s="16">
        <f t="shared" si="23"/>
        <v>0</v>
      </c>
    </row>
    <row r="514" spans="3:18" x14ac:dyDescent="0.25">
      <c r="C514" s="12" t="s">
        <v>1109</v>
      </c>
      <c r="D514" s="12" t="s">
        <v>1110</v>
      </c>
      <c r="E514" s="13">
        <v>150</v>
      </c>
      <c r="F514" s="13">
        <v>72</v>
      </c>
      <c r="G514" s="18" t="str">
        <f>IF(J514,"kbd",IF(K514,"kbcd",IF(L514,"kb","pct")))</f>
        <v>kbd</v>
      </c>
      <c r="H514" s="19">
        <f>NOT(ISNA(MATCH(C514,python_mapping!$D:$D,0)))*1</f>
        <v>0</v>
      </c>
      <c r="I514" s="14" t="e">
        <f>_xlfn.XLOOKUP(xlsx!C514,python_mapping!D:D,python_mapping!E:E)</f>
        <v>#N/A</v>
      </c>
      <c r="J514" s="16">
        <f>NOT(ISERR(SEARCH(J$6,$D514)))*1</f>
        <v>1</v>
      </c>
      <c r="K514" s="16">
        <f>NOT(ISERR(SEARCH(K$6,$D514)))*1</f>
        <v>0</v>
      </c>
      <c r="L514" s="16">
        <f>NOT(ISERR(SEARCH(L$6,$D514)))*1</f>
        <v>0</v>
      </c>
      <c r="M514" s="16">
        <f>NOT(ISERR(SEARCH(M$6,$D514)))*1</f>
        <v>0</v>
      </c>
      <c r="N514" s="16">
        <f t="shared" si="21"/>
        <v>0</v>
      </c>
      <c r="O514" s="16">
        <f t="shared" si="21"/>
        <v>0</v>
      </c>
      <c r="P514" s="16">
        <f t="shared" si="22"/>
        <v>0</v>
      </c>
      <c r="Q514" s="16">
        <f t="shared" si="22"/>
        <v>0</v>
      </c>
      <c r="R514" s="16">
        <f t="shared" si="23"/>
        <v>0</v>
      </c>
    </row>
    <row r="515" spans="3:18" x14ac:dyDescent="0.25">
      <c r="C515" s="12" t="s">
        <v>1111</v>
      </c>
      <c r="D515" s="12" t="s">
        <v>1112</v>
      </c>
      <c r="E515" s="13">
        <v>38</v>
      </c>
      <c r="F515" s="13">
        <v>70</v>
      </c>
      <c r="G515" s="18" t="str">
        <f>IF(J515,"kbd",IF(K515,"kbcd",IF(L515,"kb","pct")))</f>
        <v>kbd</v>
      </c>
      <c r="H515" s="19">
        <f>NOT(ISNA(MATCH(C515,python_mapping!$D:$D,0)))*1</f>
        <v>0</v>
      </c>
      <c r="I515" s="14" t="e">
        <f>_xlfn.XLOOKUP(xlsx!C515,python_mapping!D:D,python_mapping!E:E)</f>
        <v>#N/A</v>
      </c>
      <c r="J515" s="16">
        <f>NOT(ISERR(SEARCH(J$6,$D515)))*1</f>
        <v>1</v>
      </c>
      <c r="K515" s="16">
        <f>NOT(ISERR(SEARCH(K$6,$D515)))*1</f>
        <v>0</v>
      </c>
      <c r="L515" s="16">
        <f>NOT(ISERR(SEARCH(L$6,$D515)))*1</f>
        <v>0</v>
      </c>
      <c r="M515" s="16">
        <f>NOT(ISERR(SEARCH(M$6,$D515)))*1</f>
        <v>0</v>
      </c>
      <c r="N515" s="16">
        <f t="shared" si="21"/>
        <v>0</v>
      </c>
      <c r="O515" s="16">
        <f t="shared" si="21"/>
        <v>0</v>
      </c>
      <c r="P515" s="16">
        <f t="shared" si="22"/>
        <v>0</v>
      </c>
      <c r="Q515" s="16">
        <f t="shared" si="22"/>
        <v>0</v>
      </c>
      <c r="R515" s="16">
        <f t="shared" si="23"/>
        <v>0</v>
      </c>
    </row>
    <row r="516" spans="3:18" x14ac:dyDescent="0.25">
      <c r="C516" s="12" t="s">
        <v>1113</v>
      </c>
      <c r="D516" s="12" t="s">
        <v>1114</v>
      </c>
      <c r="E516" s="13">
        <v>439</v>
      </c>
      <c r="F516" s="13">
        <v>582</v>
      </c>
      <c r="G516" s="18" t="str">
        <f>IF(J516,"kbd",IF(K516,"kbcd",IF(L516,"kb","pct")))</f>
        <v>kbd</v>
      </c>
      <c r="H516" s="19">
        <f>NOT(ISNA(MATCH(C516,python_mapping!$D:$D,0)))*1</f>
        <v>0</v>
      </c>
      <c r="I516" s="14" t="e">
        <f>_xlfn.XLOOKUP(xlsx!C516,python_mapping!D:D,python_mapping!E:E)</f>
        <v>#N/A</v>
      </c>
      <c r="J516" s="16">
        <f>NOT(ISERR(SEARCH(J$6,$D516)))*1</f>
        <v>1</v>
      </c>
      <c r="K516" s="16">
        <f>NOT(ISERR(SEARCH(K$6,$D516)))*1</f>
        <v>0</v>
      </c>
      <c r="L516" s="16">
        <f>NOT(ISERR(SEARCH(L$6,$D516)))*1</f>
        <v>0</v>
      </c>
      <c r="M516" s="16">
        <f>NOT(ISERR(SEARCH(M$6,$D516)))*1</f>
        <v>0</v>
      </c>
      <c r="N516" s="16">
        <f t="shared" si="21"/>
        <v>0</v>
      </c>
      <c r="O516" s="16">
        <f t="shared" si="21"/>
        <v>0</v>
      </c>
      <c r="P516" s="16">
        <f t="shared" si="22"/>
        <v>0</v>
      </c>
      <c r="Q516" s="16">
        <f t="shared" si="22"/>
        <v>0</v>
      </c>
      <c r="R516" s="16">
        <f t="shared" si="23"/>
        <v>0</v>
      </c>
    </row>
    <row r="517" spans="3:18" x14ac:dyDescent="0.25">
      <c r="C517" s="12" t="s">
        <v>1115</v>
      </c>
      <c r="D517" s="12" t="s">
        <v>1116</v>
      </c>
      <c r="E517" s="13">
        <v>4</v>
      </c>
      <c r="F517" s="13">
        <v>10</v>
      </c>
      <c r="G517" s="18" t="str">
        <f>IF(J517,"kbd",IF(K517,"kbcd",IF(L517,"kb","pct")))</f>
        <v>kbd</v>
      </c>
      <c r="H517" s="19">
        <f>NOT(ISNA(MATCH(C517,python_mapping!$D:$D,0)))*1</f>
        <v>0</v>
      </c>
      <c r="I517" s="14" t="e">
        <f>_xlfn.XLOOKUP(xlsx!C517,python_mapping!D:D,python_mapping!E:E)</f>
        <v>#N/A</v>
      </c>
      <c r="J517" s="16">
        <f>NOT(ISERR(SEARCH(J$6,$D517)))*1</f>
        <v>1</v>
      </c>
      <c r="K517" s="16">
        <f>NOT(ISERR(SEARCH(K$6,$D517)))*1</f>
        <v>0</v>
      </c>
      <c r="L517" s="16">
        <f>NOT(ISERR(SEARCH(L$6,$D517)))*1</f>
        <v>0</v>
      </c>
      <c r="M517" s="16">
        <f>NOT(ISERR(SEARCH(M$6,$D517)))*1</f>
        <v>0</v>
      </c>
      <c r="N517" s="16">
        <f t="shared" si="21"/>
        <v>0</v>
      </c>
      <c r="O517" s="16">
        <f t="shared" si="21"/>
        <v>0</v>
      </c>
      <c r="P517" s="16">
        <f t="shared" si="22"/>
        <v>0</v>
      </c>
      <c r="Q517" s="16">
        <f t="shared" si="22"/>
        <v>0</v>
      </c>
      <c r="R517" s="16">
        <f t="shared" si="23"/>
        <v>0</v>
      </c>
    </row>
    <row r="518" spans="3:18" x14ac:dyDescent="0.25">
      <c r="C518" s="12" t="s">
        <v>1117</v>
      </c>
      <c r="D518" s="12" t="s">
        <v>1118</v>
      </c>
      <c r="E518" s="13">
        <v>99</v>
      </c>
      <c r="F518" s="13">
        <v>130</v>
      </c>
      <c r="G518" s="18" t="str">
        <f>IF(J518,"kbd",IF(K518,"kbcd",IF(L518,"kb","pct")))</f>
        <v>kbd</v>
      </c>
      <c r="H518" s="19">
        <f>NOT(ISNA(MATCH(C518,python_mapping!$D:$D,0)))*1</f>
        <v>0</v>
      </c>
      <c r="I518" s="14" t="e">
        <f>_xlfn.XLOOKUP(xlsx!C518,python_mapping!D:D,python_mapping!E:E)</f>
        <v>#N/A</v>
      </c>
      <c r="J518" s="16">
        <f>NOT(ISERR(SEARCH(J$6,$D518)))*1</f>
        <v>1</v>
      </c>
      <c r="K518" s="16">
        <f>NOT(ISERR(SEARCH(K$6,$D518)))*1</f>
        <v>0</v>
      </c>
      <c r="L518" s="16">
        <f>NOT(ISERR(SEARCH(L$6,$D518)))*1</f>
        <v>0</v>
      </c>
      <c r="M518" s="16">
        <f>NOT(ISERR(SEARCH(M$6,$D518)))*1</f>
        <v>0</v>
      </c>
      <c r="N518" s="16">
        <f t="shared" si="21"/>
        <v>0</v>
      </c>
      <c r="O518" s="16">
        <f t="shared" si="21"/>
        <v>0</v>
      </c>
      <c r="P518" s="16">
        <f t="shared" si="22"/>
        <v>0</v>
      </c>
      <c r="Q518" s="16">
        <f t="shared" si="22"/>
        <v>0</v>
      </c>
      <c r="R518" s="16">
        <f t="shared" si="23"/>
        <v>0</v>
      </c>
    </row>
    <row r="519" spans="3:18" x14ac:dyDescent="0.25">
      <c r="C519" s="12" t="s">
        <v>1119</v>
      </c>
      <c r="D519" s="12" t="s">
        <v>1120</v>
      </c>
      <c r="E519" s="13">
        <v>0</v>
      </c>
      <c r="F519" s="13">
        <v>0</v>
      </c>
      <c r="G519" s="18" t="str">
        <f>IF(J519,"kbd",IF(K519,"kbcd",IF(L519,"kb","pct")))</f>
        <v>kbd</v>
      </c>
      <c r="H519" s="19">
        <f>NOT(ISNA(MATCH(C519,python_mapping!$D:$D,0)))*1</f>
        <v>0</v>
      </c>
      <c r="I519" s="14" t="e">
        <f>_xlfn.XLOOKUP(xlsx!C519,python_mapping!D:D,python_mapping!E:E)</f>
        <v>#N/A</v>
      </c>
      <c r="J519" s="16">
        <f>NOT(ISERR(SEARCH(J$6,$D519)))*1</f>
        <v>1</v>
      </c>
      <c r="K519" s="16">
        <f>NOT(ISERR(SEARCH(K$6,$D519)))*1</f>
        <v>0</v>
      </c>
      <c r="L519" s="16">
        <f>NOT(ISERR(SEARCH(L$6,$D519)))*1</f>
        <v>0</v>
      </c>
      <c r="M519" s="16">
        <f>NOT(ISERR(SEARCH(M$6,$D519)))*1</f>
        <v>0</v>
      </c>
      <c r="N519" s="16">
        <f t="shared" si="21"/>
        <v>0</v>
      </c>
      <c r="O519" s="16">
        <f t="shared" si="21"/>
        <v>0</v>
      </c>
      <c r="P519" s="16">
        <f t="shared" si="22"/>
        <v>0</v>
      </c>
      <c r="Q519" s="16">
        <f t="shared" si="22"/>
        <v>0</v>
      </c>
      <c r="R519" s="16">
        <f t="shared" si="23"/>
        <v>0</v>
      </c>
    </row>
    <row r="520" spans="3:18" x14ac:dyDescent="0.25">
      <c r="C520" s="12" t="s">
        <v>1121</v>
      </c>
      <c r="D520" s="12" t="s">
        <v>1122</v>
      </c>
      <c r="E520" s="13">
        <v>40</v>
      </c>
      <c r="F520" s="13">
        <v>51</v>
      </c>
      <c r="G520" s="18" t="str">
        <f>IF(J520,"kbd",IF(K520,"kbcd",IF(L520,"kb","pct")))</f>
        <v>kbd</v>
      </c>
      <c r="H520" s="19">
        <f>NOT(ISNA(MATCH(C520,python_mapping!$D:$D,0)))*1</f>
        <v>0</v>
      </c>
      <c r="I520" s="14" t="e">
        <f>_xlfn.XLOOKUP(xlsx!C520,python_mapping!D:D,python_mapping!E:E)</f>
        <v>#N/A</v>
      </c>
      <c r="J520" s="16">
        <f>NOT(ISERR(SEARCH(J$6,$D520)))*1</f>
        <v>1</v>
      </c>
      <c r="K520" s="16">
        <f>NOT(ISERR(SEARCH(K$6,$D520)))*1</f>
        <v>0</v>
      </c>
      <c r="L520" s="16">
        <f>NOT(ISERR(SEARCH(L$6,$D520)))*1</f>
        <v>0</v>
      </c>
      <c r="M520" s="16">
        <f>NOT(ISERR(SEARCH(M$6,$D520)))*1</f>
        <v>0</v>
      </c>
      <c r="N520" s="16">
        <f t="shared" ref="N520:O552" si="24">NOT(ISERR(SEARCH(N$6,$D520)))*1</f>
        <v>0</v>
      </c>
      <c r="O520" s="16">
        <f t="shared" si="24"/>
        <v>0</v>
      </c>
      <c r="P520" s="16">
        <f t="shared" ref="P520:Q552" si="25">IF(O520=1,0,NOT(ISERR(SEARCH(P$6,$D520)))*1)</f>
        <v>0</v>
      </c>
      <c r="Q520" s="16">
        <f t="shared" si="25"/>
        <v>0</v>
      </c>
      <c r="R520" s="16">
        <f t="shared" ref="R520:R552" si="26">OR(NOT(ISERR(SEARCH("PADD 1A",$D520))),NOT(ISERR(SEARCH("PADD 1B",$D520))),NOT(ISERR(SEARCH("PADD 1C",$D520))))*1</f>
        <v>0</v>
      </c>
    </row>
    <row r="521" spans="3:18" x14ac:dyDescent="0.25">
      <c r="C521" s="12" t="s">
        <v>1123</v>
      </c>
      <c r="D521" s="12" t="s">
        <v>1124</v>
      </c>
      <c r="E521" s="13">
        <v>1959</v>
      </c>
      <c r="F521" s="13">
        <v>2063</v>
      </c>
      <c r="G521" s="18" t="str">
        <f>IF(J521,"kbd",IF(K521,"kbcd",IF(L521,"kb","pct")))</f>
        <v>kbd</v>
      </c>
      <c r="H521" s="19">
        <f>NOT(ISNA(MATCH(C521,python_mapping!$D:$D,0)))*1</f>
        <v>0</v>
      </c>
      <c r="I521" s="14" t="e">
        <f>_xlfn.XLOOKUP(xlsx!C521,python_mapping!D:D,python_mapping!E:E)</f>
        <v>#N/A</v>
      </c>
      <c r="J521" s="16">
        <f>NOT(ISERR(SEARCH(J$6,$D521)))*1</f>
        <v>1</v>
      </c>
      <c r="K521" s="16">
        <f>NOT(ISERR(SEARCH(K$6,$D521)))*1</f>
        <v>0</v>
      </c>
      <c r="L521" s="16">
        <f>NOT(ISERR(SEARCH(L$6,$D521)))*1</f>
        <v>0</v>
      </c>
      <c r="M521" s="16">
        <f>NOT(ISERR(SEARCH(M$6,$D521)))*1</f>
        <v>0</v>
      </c>
      <c r="N521" s="16">
        <f t="shared" si="24"/>
        <v>0</v>
      </c>
      <c r="O521" s="16">
        <f t="shared" si="24"/>
        <v>0</v>
      </c>
      <c r="P521" s="16">
        <f t="shared" si="25"/>
        <v>0</v>
      </c>
      <c r="Q521" s="16">
        <f t="shared" si="25"/>
        <v>0</v>
      </c>
      <c r="R521" s="16">
        <f t="shared" si="26"/>
        <v>0</v>
      </c>
    </row>
    <row r="522" spans="3:18" x14ac:dyDescent="0.25">
      <c r="C522" s="12" t="s">
        <v>1125</v>
      </c>
      <c r="D522" s="12" t="s">
        <v>1126</v>
      </c>
      <c r="E522" s="13">
        <v>839</v>
      </c>
      <c r="F522" s="13">
        <v>804</v>
      </c>
      <c r="G522" s="18" t="str">
        <f>IF(J522,"kbd",IF(K522,"kbcd",IF(L522,"kb","pct")))</f>
        <v>kbd</v>
      </c>
      <c r="H522" s="19">
        <f>NOT(ISNA(MATCH(C522,python_mapping!$D:$D,0)))*1</f>
        <v>0</v>
      </c>
      <c r="I522" s="14" t="e">
        <f>_xlfn.XLOOKUP(xlsx!C522,python_mapping!D:D,python_mapping!E:E)</f>
        <v>#N/A</v>
      </c>
      <c r="J522" s="16">
        <f>NOT(ISERR(SEARCH(J$6,$D522)))*1</f>
        <v>1</v>
      </c>
      <c r="K522" s="16">
        <f>NOT(ISERR(SEARCH(K$6,$D522)))*1</f>
        <v>0</v>
      </c>
      <c r="L522" s="16">
        <f>NOT(ISERR(SEARCH(L$6,$D522)))*1</f>
        <v>0</v>
      </c>
      <c r="M522" s="16">
        <f>NOT(ISERR(SEARCH(M$6,$D522)))*1</f>
        <v>0</v>
      </c>
      <c r="N522" s="16">
        <f t="shared" si="24"/>
        <v>0</v>
      </c>
      <c r="O522" s="16">
        <f t="shared" si="24"/>
        <v>0</v>
      </c>
      <c r="P522" s="16">
        <f t="shared" si="25"/>
        <v>0</v>
      </c>
      <c r="Q522" s="16">
        <f t="shared" si="25"/>
        <v>0</v>
      </c>
      <c r="R522" s="16">
        <f t="shared" si="26"/>
        <v>0</v>
      </c>
    </row>
    <row r="523" spans="3:18" x14ac:dyDescent="0.25">
      <c r="C523" s="12" t="s">
        <v>1127</v>
      </c>
      <c r="D523" s="12" t="s">
        <v>1128</v>
      </c>
      <c r="E523" s="13">
        <v>85</v>
      </c>
      <c r="F523" s="13">
        <v>109</v>
      </c>
      <c r="G523" s="18" t="str">
        <f>IF(J523,"kbd",IF(K523,"kbcd",IF(L523,"kb","pct")))</f>
        <v>kbd</v>
      </c>
      <c r="H523" s="19">
        <f>NOT(ISNA(MATCH(C523,python_mapping!$D:$D,0)))*1</f>
        <v>0</v>
      </c>
      <c r="I523" s="14" t="e">
        <f>_xlfn.XLOOKUP(xlsx!C523,python_mapping!D:D,python_mapping!E:E)</f>
        <v>#N/A</v>
      </c>
      <c r="J523" s="16">
        <f>NOT(ISERR(SEARCH(J$6,$D523)))*1</f>
        <v>1</v>
      </c>
      <c r="K523" s="16">
        <f>NOT(ISERR(SEARCH(K$6,$D523)))*1</f>
        <v>0</v>
      </c>
      <c r="L523" s="16">
        <f>NOT(ISERR(SEARCH(L$6,$D523)))*1</f>
        <v>0</v>
      </c>
      <c r="M523" s="16">
        <f>NOT(ISERR(SEARCH(M$6,$D523)))*1</f>
        <v>0</v>
      </c>
      <c r="N523" s="16">
        <f t="shared" si="24"/>
        <v>0</v>
      </c>
      <c r="O523" s="16">
        <f t="shared" si="24"/>
        <v>0</v>
      </c>
      <c r="P523" s="16">
        <f t="shared" si="25"/>
        <v>0</v>
      </c>
      <c r="Q523" s="16">
        <f t="shared" si="25"/>
        <v>0</v>
      </c>
      <c r="R523" s="16">
        <f t="shared" si="26"/>
        <v>0</v>
      </c>
    </row>
    <row r="524" spans="3:18" x14ac:dyDescent="0.25">
      <c r="C524" s="12" t="s">
        <v>1129</v>
      </c>
      <c r="D524" s="12" t="s">
        <v>1130</v>
      </c>
      <c r="E524" s="13">
        <v>549</v>
      </c>
      <c r="F524" s="13">
        <v>765</v>
      </c>
      <c r="G524" s="18" t="str">
        <f>IF(J524,"kbd",IF(K524,"kbcd",IF(L524,"kb","pct")))</f>
        <v>kbd</v>
      </c>
      <c r="H524" s="19">
        <f>NOT(ISNA(MATCH(C524,python_mapping!$D:$D,0)))*1</f>
        <v>0</v>
      </c>
      <c r="I524" s="14" t="e">
        <f>_xlfn.XLOOKUP(xlsx!C524,python_mapping!D:D,python_mapping!E:E)</f>
        <v>#N/A</v>
      </c>
      <c r="J524" s="16">
        <f>NOT(ISERR(SEARCH(J$6,$D524)))*1</f>
        <v>1</v>
      </c>
      <c r="K524" s="16">
        <f>NOT(ISERR(SEARCH(K$6,$D524)))*1</f>
        <v>0</v>
      </c>
      <c r="L524" s="16">
        <f>NOT(ISERR(SEARCH(L$6,$D524)))*1</f>
        <v>0</v>
      </c>
      <c r="M524" s="16">
        <f>NOT(ISERR(SEARCH(M$6,$D524)))*1</f>
        <v>0</v>
      </c>
      <c r="N524" s="16">
        <f t="shared" si="24"/>
        <v>0</v>
      </c>
      <c r="O524" s="16">
        <f t="shared" si="24"/>
        <v>0</v>
      </c>
      <c r="P524" s="16">
        <f t="shared" si="25"/>
        <v>0</v>
      </c>
      <c r="Q524" s="16">
        <f t="shared" si="25"/>
        <v>0</v>
      </c>
      <c r="R524" s="16">
        <f t="shared" si="26"/>
        <v>0</v>
      </c>
    </row>
    <row r="525" spans="3:18" x14ac:dyDescent="0.25">
      <c r="C525" s="12" t="s">
        <v>1131</v>
      </c>
      <c r="D525" s="12" t="s">
        <v>1132</v>
      </c>
      <c r="E525" s="13">
        <v>18</v>
      </c>
      <c r="F525" s="13">
        <v>19</v>
      </c>
      <c r="G525" s="18" t="str">
        <f>IF(J525,"kbd",IF(K525,"kbcd",IF(L525,"kb","pct")))</f>
        <v>kbd</v>
      </c>
      <c r="H525" s="19">
        <f>NOT(ISNA(MATCH(C525,python_mapping!$D:$D,0)))*1</f>
        <v>0</v>
      </c>
      <c r="I525" s="14" t="e">
        <f>_xlfn.XLOOKUP(xlsx!C525,python_mapping!D:D,python_mapping!E:E)</f>
        <v>#N/A</v>
      </c>
      <c r="J525" s="16">
        <f>NOT(ISERR(SEARCH(J$6,$D525)))*1</f>
        <v>1</v>
      </c>
      <c r="K525" s="16">
        <f>NOT(ISERR(SEARCH(K$6,$D525)))*1</f>
        <v>0</v>
      </c>
      <c r="L525" s="16">
        <f>NOT(ISERR(SEARCH(L$6,$D525)))*1</f>
        <v>0</v>
      </c>
      <c r="M525" s="16">
        <f>NOT(ISERR(SEARCH(M$6,$D525)))*1</f>
        <v>0</v>
      </c>
      <c r="N525" s="16">
        <f t="shared" si="24"/>
        <v>0</v>
      </c>
      <c r="O525" s="16">
        <f t="shared" si="24"/>
        <v>0</v>
      </c>
      <c r="P525" s="16">
        <f t="shared" si="25"/>
        <v>0</v>
      </c>
      <c r="Q525" s="16">
        <f t="shared" si="25"/>
        <v>0</v>
      </c>
      <c r="R525" s="16">
        <f t="shared" si="26"/>
        <v>0</v>
      </c>
    </row>
    <row r="526" spans="3:18" x14ac:dyDescent="0.25">
      <c r="C526" s="12" t="s">
        <v>1133</v>
      </c>
      <c r="D526" s="12" t="s">
        <v>1134</v>
      </c>
      <c r="E526" s="13">
        <v>468</v>
      </c>
      <c r="F526" s="13">
        <v>366</v>
      </c>
      <c r="G526" s="18" t="str">
        <f>IF(J526,"kbd",IF(K526,"kbcd",IF(L526,"kb","pct")))</f>
        <v>kbd</v>
      </c>
      <c r="H526" s="19">
        <f>NOT(ISNA(MATCH(C526,python_mapping!$D:$D,0)))*1</f>
        <v>0</v>
      </c>
      <c r="I526" s="14" t="e">
        <f>_xlfn.XLOOKUP(xlsx!C526,python_mapping!D:D,python_mapping!E:E)</f>
        <v>#N/A</v>
      </c>
      <c r="J526" s="16">
        <f>NOT(ISERR(SEARCH(J$6,$D526)))*1</f>
        <v>1</v>
      </c>
      <c r="K526" s="16">
        <f>NOT(ISERR(SEARCH(K$6,$D526)))*1</f>
        <v>0</v>
      </c>
      <c r="L526" s="16">
        <f>NOT(ISERR(SEARCH(L$6,$D526)))*1</f>
        <v>0</v>
      </c>
      <c r="M526" s="16">
        <f>NOT(ISERR(SEARCH(M$6,$D526)))*1</f>
        <v>0</v>
      </c>
      <c r="N526" s="16">
        <f t="shared" si="24"/>
        <v>0</v>
      </c>
      <c r="O526" s="16">
        <f t="shared" si="24"/>
        <v>0</v>
      </c>
      <c r="P526" s="16">
        <f t="shared" si="25"/>
        <v>0</v>
      </c>
      <c r="Q526" s="16">
        <f t="shared" si="25"/>
        <v>0</v>
      </c>
      <c r="R526" s="16">
        <f t="shared" si="26"/>
        <v>0</v>
      </c>
    </row>
    <row r="527" spans="3:18" x14ac:dyDescent="0.25">
      <c r="C527" s="12" t="s">
        <v>1135</v>
      </c>
      <c r="D527" s="12" t="s">
        <v>1136</v>
      </c>
      <c r="E527" s="13">
        <v>8570</v>
      </c>
      <c r="F527" s="13">
        <v>8609</v>
      </c>
      <c r="G527" s="18" t="str">
        <f>IF(J527,"kbd",IF(K527,"kbcd",IF(L527,"kb","pct")))</f>
        <v>kbd</v>
      </c>
      <c r="H527" s="19">
        <f>NOT(ISNA(MATCH(C527,python_mapping!$D:$D,0)))*1</f>
        <v>0</v>
      </c>
      <c r="I527" s="14" t="e">
        <f>_xlfn.XLOOKUP(xlsx!C527,python_mapping!D:D,python_mapping!E:E)</f>
        <v>#N/A</v>
      </c>
      <c r="J527" s="16">
        <f>NOT(ISERR(SEARCH(J$6,$D527)))*1</f>
        <v>1</v>
      </c>
      <c r="K527" s="16">
        <f>NOT(ISERR(SEARCH(K$6,$D527)))*1</f>
        <v>0</v>
      </c>
      <c r="L527" s="16">
        <f>NOT(ISERR(SEARCH(L$6,$D527)))*1</f>
        <v>0</v>
      </c>
      <c r="M527" s="16">
        <f>NOT(ISERR(SEARCH(M$6,$D527)))*1</f>
        <v>0</v>
      </c>
      <c r="N527" s="16">
        <f t="shared" si="24"/>
        <v>0</v>
      </c>
      <c r="O527" s="16">
        <f t="shared" si="24"/>
        <v>1</v>
      </c>
      <c r="P527" s="16">
        <f t="shared" si="25"/>
        <v>0</v>
      </c>
      <c r="Q527" s="16">
        <f t="shared" si="25"/>
        <v>0</v>
      </c>
      <c r="R527" s="16">
        <f t="shared" si="26"/>
        <v>0</v>
      </c>
    </row>
    <row r="528" spans="3:18" x14ac:dyDescent="0.25">
      <c r="C528" s="12" t="s">
        <v>1137</v>
      </c>
      <c r="D528" s="12" t="s">
        <v>1138</v>
      </c>
      <c r="E528" s="13">
        <v>1297</v>
      </c>
      <c r="F528" s="13">
        <v>1792</v>
      </c>
      <c r="G528" s="18" t="str">
        <f>IF(J528,"kbd",IF(K528,"kbcd",IF(L528,"kb","pct")))</f>
        <v>kbd</v>
      </c>
      <c r="H528" s="19">
        <f>NOT(ISNA(MATCH(C528,python_mapping!$D:$D,0)))*1</f>
        <v>0</v>
      </c>
      <c r="I528" s="14" t="e">
        <f>_xlfn.XLOOKUP(xlsx!C528,python_mapping!D:D,python_mapping!E:E)</f>
        <v>#N/A</v>
      </c>
      <c r="J528" s="16">
        <f>NOT(ISERR(SEARCH(J$6,$D528)))*1</f>
        <v>1</v>
      </c>
      <c r="K528" s="16">
        <f>NOT(ISERR(SEARCH(K$6,$D528)))*1</f>
        <v>0</v>
      </c>
      <c r="L528" s="16">
        <f>NOT(ISERR(SEARCH(L$6,$D528)))*1</f>
        <v>0</v>
      </c>
      <c r="M528" s="16">
        <f>NOT(ISERR(SEARCH(M$6,$D528)))*1</f>
        <v>0</v>
      </c>
      <c r="N528" s="16">
        <f t="shared" si="24"/>
        <v>0</v>
      </c>
      <c r="O528" s="16">
        <f t="shared" si="24"/>
        <v>1</v>
      </c>
      <c r="P528" s="16">
        <f t="shared" si="25"/>
        <v>0</v>
      </c>
      <c r="Q528" s="16">
        <f t="shared" si="25"/>
        <v>0</v>
      </c>
      <c r="R528" s="16">
        <f t="shared" si="26"/>
        <v>0</v>
      </c>
    </row>
    <row r="529" spans="3:18" x14ac:dyDescent="0.25">
      <c r="C529" s="12" t="s">
        <v>1139</v>
      </c>
      <c r="D529" s="12" t="s">
        <v>1140</v>
      </c>
      <c r="E529" s="13">
        <v>3074</v>
      </c>
      <c r="F529" s="13">
        <v>3200</v>
      </c>
      <c r="G529" s="18" t="str">
        <f>IF(J529,"kbd",IF(K529,"kbcd",IF(L529,"kb","pct")))</f>
        <v>kbd</v>
      </c>
      <c r="H529" s="19">
        <f>NOT(ISNA(MATCH(C529,python_mapping!$D:$D,0)))*1</f>
        <v>0</v>
      </c>
      <c r="I529" s="14" t="e">
        <f>_xlfn.XLOOKUP(xlsx!C529,python_mapping!D:D,python_mapping!E:E)</f>
        <v>#N/A</v>
      </c>
      <c r="J529" s="16">
        <f>NOT(ISERR(SEARCH(J$6,$D529)))*1</f>
        <v>1</v>
      </c>
      <c r="K529" s="16">
        <f>NOT(ISERR(SEARCH(K$6,$D529)))*1</f>
        <v>0</v>
      </c>
      <c r="L529" s="16">
        <f>NOT(ISERR(SEARCH(L$6,$D529)))*1</f>
        <v>0</v>
      </c>
      <c r="M529" s="16">
        <f>NOT(ISERR(SEARCH(M$6,$D529)))*1</f>
        <v>0</v>
      </c>
      <c r="N529" s="16">
        <f t="shared" si="24"/>
        <v>0</v>
      </c>
      <c r="O529" s="16">
        <f t="shared" si="24"/>
        <v>1</v>
      </c>
      <c r="P529" s="16">
        <f t="shared" si="25"/>
        <v>0</v>
      </c>
      <c r="Q529" s="16">
        <f t="shared" si="25"/>
        <v>0</v>
      </c>
      <c r="R529" s="16">
        <f t="shared" si="26"/>
        <v>0</v>
      </c>
    </row>
    <row r="530" spans="3:18" x14ac:dyDescent="0.25">
      <c r="C530" s="12" t="s">
        <v>1141</v>
      </c>
      <c r="D530" s="12" t="s">
        <v>1142</v>
      </c>
      <c r="E530" s="13">
        <v>1526</v>
      </c>
      <c r="F530" s="13">
        <v>1990</v>
      </c>
      <c r="G530" s="18" t="str">
        <f>IF(J530,"kbd",IF(K530,"kbcd",IF(L530,"kb","pct")))</f>
        <v>kbd</v>
      </c>
      <c r="H530" s="19">
        <f>NOT(ISNA(MATCH(C530,python_mapping!$D:$D,0)))*1</f>
        <v>0</v>
      </c>
      <c r="I530" s="14" t="e">
        <f>_xlfn.XLOOKUP(xlsx!C530,python_mapping!D:D,python_mapping!E:E)</f>
        <v>#N/A</v>
      </c>
      <c r="J530" s="16">
        <f>NOT(ISERR(SEARCH(J$6,$D530)))*1</f>
        <v>1</v>
      </c>
      <c r="K530" s="16">
        <f>NOT(ISERR(SEARCH(K$6,$D530)))*1</f>
        <v>0</v>
      </c>
      <c r="L530" s="16">
        <f>NOT(ISERR(SEARCH(L$6,$D530)))*1</f>
        <v>0</v>
      </c>
      <c r="M530" s="16">
        <f>NOT(ISERR(SEARCH(M$6,$D530)))*1</f>
        <v>0</v>
      </c>
      <c r="N530" s="16">
        <f t="shared" si="24"/>
        <v>0</v>
      </c>
      <c r="O530" s="16">
        <f t="shared" si="24"/>
        <v>1</v>
      </c>
      <c r="P530" s="16">
        <f t="shared" si="25"/>
        <v>0</v>
      </c>
      <c r="Q530" s="16">
        <f t="shared" si="25"/>
        <v>0</v>
      </c>
      <c r="R530" s="16">
        <f t="shared" si="26"/>
        <v>0</v>
      </c>
    </row>
    <row r="531" spans="3:18" x14ac:dyDescent="0.25">
      <c r="C531" s="12" t="s">
        <v>1143</v>
      </c>
      <c r="D531" s="12" t="s">
        <v>1144</v>
      </c>
      <c r="E531" s="13">
        <v>392</v>
      </c>
      <c r="F531" s="13">
        <v>459</v>
      </c>
      <c r="G531" s="18" t="str">
        <f>IF(J531,"kbd",IF(K531,"kbcd",IF(L531,"kb","pct")))</f>
        <v>kbd</v>
      </c>
      <c r="H531" s="19">
        <f>NOT(ISNA(MATCH(C531,python_mapping!$D:$D,0)))*1</f>
        <v>0</v>
      </c>
      <c r="I531" s="14" t="e">
        <f>_xlfn.XLOOKUP(xlsx!C531,python_mapping!D:D,python_mapping!E:E)</f>
        <v>#N/A</v>
      </c>
      <c r="J531" s="16">
        <f>NOT(ISERR(SEARCH(J$6,$D531)))*1</f>
        <v>1</v>
      </c>
      <c r="K531" s="16">
        <f>NOT(ISERR(SEARCH(K$6,$D531)))*1</f>
        <v>0</v>
      </c>
      <c r="L531" s="16">
        <f>NOT(ISERR(SEARCH(L$6,$D531)))*1</f>
        <v>0</v>
      </c>
      <c r="M531" s="16">
        <f>NOT(ISERR(SEARCH(M$6,$D531)))*1</f>
        <v>0</v>
      </c>
      <c r="N531" s="16">
        <f t="shared" si="24"/>
        <v>0</v>
      </c>
      <c r="O531" s="16">
        <f t="shared" si="24"/>
        <v>1</v>
      </c>
      <c r="P531" s="16">
        <f t="shared" si="25"/>
        <v>0</v>
      </c>
      <c r="Q531" s="16">
        <f t="shared" si="25"/>
        <v>0</v>
      </c>
      <c r="R531" s="16">
        <f t="shared" si="26"/>
        <v>0</v>
      </c>
    </row>
    <row r="532" spans="3:18" x14ac:dyDescent="0.25">
      <c r="C532" s="12" t="s">
        <v>1145</v>
      </c>
      <c r="D532" s="12" t="s">
        <v>1146</v>
      </c>
      <c r="E532" s="13">
        <v>2281</v>
      </c>
      <c r="F532" s="13">
        <v>1168</v>
      </c>
      <c r="G532" s="18" t="str">
        <f>IF(J532,"kbd",IF(K532,"kbcd",IF(L532,"kb","pct")))</f>
        <v>kbd</v>
      </c>
      <c r="H532" s="19">
        <f>NOT(ISNA(MATCH(C532,python_mapping!$D:$D,0)))*1</f>
        <v>0</v>
      </c>
      <c r="I532" s="14" t="e">
        <f>_xlfn.XLOOKUP(xlsx!C532,python_mapping!D:D,python_mapping!E:E)</f>
        <v>#N/A</v>
      </c>
      <c r="J532" s="16">
        <f>NOT(ISERR(SEARCH(J$6,$D532)))*1</f>
        <v>1</v>
      </c>
      <c r="K532" s="16">
        <f>NOT(ISERR(SEARCH(K$6,$D532)))*1</f>
        <v>0</v>
      </c>
      <c r="L532" s="16">
        <f>NOT(ISERR(SEARCH(L$6,$D532)))*1</f>
        <v>0</v>
      </c>
      <c r="M532" s="16">
        <f>NOT(ISERR(SEARCH(M$6,$D532)))*1</f>
        <v>0</v>
      </c>
      <c r="N532" s="16">
        <f t="shared" si="24"/>
        <v>0</v>
      </c>
      <c r="O532" s="16">
        <f t="shared" si="24"/>
        <v>1</v>
      </c>
      <c r="P532" s="16">
        <f t="shared" si="25"/>
        <v>0</v>
      </c>
      <c r="Q532" s="16">
        <f t="shared" si="25"/>
        <v>0</v>
      </c>
      <c r="R532" s="16">
        <f t="shared" si="26"/>
        <v>0</v>
      </c>
    </row>
    <row r="533" spans="3:18" x14ac:dyDescent="0.25">
      <c r="C533" s="12" t="s">
        <v>1147</v>
      </c>
      <c r="D533" s="12" t="s">
        <v>1148</v>
      </c>
      <c r="E533" s="13">
        <v>10189</v>
      </c>
      <c r="F533" s="13">
        <v>11517</v>
      </c>
      <c r="G533" s="18" t="str">
        <f>IF(J533,"kbd",IF(K533,"kbcd",IF(L533,"kb","pct")))</f>
        <v>kbd</v>
      </c>
      <c r="H533" s="19">
        <f>NOT(ISNA(MATCH(C533,python_mapping!$D:$D,0)))*1</f>
        <v>0</v>
      </c>
      <c r="I533" s="14" t="e">
        <f>_xlfn.XLOOKUP(xlsx!C533,python_mapping!D:D,python_mapping!E:E)</f>
        <v>#N/A</v>
      </c>
      <c r="J533" s="16">
        <f>NOT(ISERR(SEARCH(J$6,$D533)))*1</f>
        <v>1</v>
      </c>
      <c r="K533" s="16">
        <f>NOT(ISERR(SEARCH(K$6,$D533)))*1</f>
        <v>0</v>
      </c>
      <c r="L533" s="16">
        <f>NOT(ISERR(SEARCH(L$6,$D533)))*1</f>
        <v>0</v>
      </c>
      <c r="M533" s="16">
        <f>NOT(ISERR(SEARCH(M$6,$D533)))*1</f>
        <v>0</v>
      </c>
      <c r="N533" s="16">
        <f t="shared" si="24"/>
        <v>0</v>
      </c>
      <c r="O533" s="16">
        <f t="shared" si="24"/>
        <v>1</v>
      </c>
      <c r="P533" s="16">
        <f t="shared" si="25"/>
        <v>0</v>
      </c>
      <c r="Q533" s="16">
        <f t="shared" si="25"/>
        <v>0</v>
      </c>
      <c r="R533" s="16">
        <f t="shared" si="26"/>
        <v>0</v>
      </c>
    </row>
    <row r="534" spans="3:18" hidden="1" x14ac:dyDescent="0.25">
      <c r="C534" s="12" t="s">
        <v>118</v>
      </c>
      <c r="D534" s="12" t="s">
        <v>1149</v>
      </c>
      <c r="E534" s="13">
        <v>3910</v>
      </c>
      <c r="F534" s="13">
        <v>4401</v>
      </c>
      <c r="G534" s="18" t="str">
        <f>IF(J534,"kbd",IF(K534,"kbcd",IF(L534,"kb","pct")))</f>
        <v>kbd</v>
      </c>
      <c r="H534" s="19">
        <f>NOT(ISNA(MATCH(C534,python_mapping!$D:$D,0)))*1</f>
        <v>1</v>
      </c>
      <c r="I534" s="14" t="str">
        <f>_xlfn.XLOOKUP(xlsx!C534,python_mapping!D:D,python_mapping!E:E)</f>
        <v>US Crude Exports (kbd)</v>
      </c>
      <c r="J534" s="16">
        <f>NOT(ISERR(SEARCH(J$6,$D534)))*1</f>
        <v>1</v>
      </c>
      <c r="K534" s="16">
        <f>NOT(ISERR(SEARCH(K$6,$D534)))*1</f>
        <v>0</v>
      </c>
      <c r="L534" s="16">
        <f>NOT(ISERR(SEARCH(L$6,$D534)))*1</f>
        <v>0</v>
      </c>
      <c r="M534" s="16">
        <f>NOT(ISERR(SEARCH(M$6,$D534)))*1</f>
        <v>0</v>
      </c>
      <c r="N534" s="16">
        <f t="shared" si="24"/>
        <v>0</v>
      </c>
      <c r="O534" s="16">
        <f t="shared" si="24"/>
        <v>0</v>
      </c>
      <c r="P534" s="16">
        <f t="shared" si="25"/>
        <v>1</v>
      </c>
      <c r="Q534" s="16">
        <f t="shared" si="25"/>
        <v>0</v>
      </c>
      <c r="R534" s="16">
        <f t="shared" si="26"/>
        <v>0</v>
      </c>
    </row>
    <row r="535" spans="3:18" x14ac:dyDescent="0.25">
      <c r="C535" s="12" t="s">
        <v>1150</v>
      </c>
      <c r="D535" s="12" t="s">
        <v>1151</v>
      </c>
      <c r="E535" s="13">
        <v>6279</v>
      </c>
      <c r="F535" s="13">
        <v>7116</v>
      </c>
      <c r="G535" s="18" t="str">
        <f>IF(J535,"kbd",IF(K535,"kbcd",IF(L535,"kb","pct")))</f>
        <v>kbd</v>
      </c>
      <c r="H535" s="19">
        <f>NOT(ISNA(MATCH(C535,python_mapping!$D:$D,0)))*1</f>
        <v>0</v>
      </c>
      <c r="I535" s="14" t="e">
        <f>_xlfn.XLOOKUP(xlsx!C535,python_mapping!D:D,python_mapping!E:E)</f>
        <v>#N/A</v>
      </c>
      <c r="J535" s="16">
        <f>NOT(ISERR(SEARCH(J$6,$D535)))*1</f>
        <v>1</v>
      </c>
      <c r="K535" s="16">
        <f>NOT(ISERR(SEARCH(K$6,$D535)))*1</f>
        <v>0</v>
      </c>
      <c r="L535" s="16">
        <f>NOT(ISERR(SEARCH(L$6,$D535)))*1</f>
        <v>0</v>
      </c>
      <c r="M535" s="16">
        <f>NOT(ISERR(SEARCH(M$6,$D535)))*1</f>
        <v>0</v>
      </c>
      <c r="N535" s="16">
        <f t="shared" si="24"/>
        <v>0</v>
      </c>
      <c r="O535" s="16">
        <f t="shared" si="24"/>
        <v>0</v>
      </c>
      <c r="P535" s="16">
        <f t="shared" si="25"/>
        <v>0</v>
      </c>
      <c r="Q535" s="16">
        <f t="shared" si="25"/>
        <v>0</v>
      </c>
      <c r="R535" s="16">
        <f t="shared" si="26"/>
        <v>0</v>
      </c>
    </row>
    <row r="536" spans="3:18" hidden="1" x14ac:dyDescent="0.25">
      <c r="C536" s="12" t="s">
        <v>119</v>
      </c>
      <c r="D536" s="12" t="s">
        <v>1152</v>
      </c>
      <c r="E536" s="13">
        <v>876</v>
      </c>
      <c r="F536" s="13">
        <v>971</v>
      </c>
      <c r="G536" s="18" t="str">
        <f>IF(J536,"kbd",IF(K536,"kbcd",IF(L536,"kb","pct")))</f>
        <v>kbd</v>
      </c>
      <c r="H536" s="19">
        <f>NOT(ISNA(MATCH(C536,python_mapping!$D:$D,0)))*1</f>
        <v>1</v>
      </c>
      <c r="I536" s="14" t="str">
        <f>_xlfn.XLOOKUP(xlsx!C536,python_mapping!D:D,python_mapping!E:E)</f>
        <v>US Gasoline Exports (kbd)</v>
      </c>
      <c r="J536" s="16">
        <f>NOT(ISERR(SEARCH(J$6,$D536)))*1</f>
        <v>1</v>
      </c>
      <c r="K536" s="16">
        <f>NOT(ISERR(SEARCH(K$6,$D536)))*1</f>
        <v>0</v>
      </c>
      <c r="L536" s="16">
        <f>NOT(ISERR(SEARCH(L$6,$D536)))*1</f>
        <v>0</v>
      </c>
      <c r="M536" s="16">
        <f>NOT(ISERR(SEARCH(M$6,$D536)))*1</f>
        <v>0</v>
      </c>
      <c r="N536" s="16">
        <f t="shared" si="24"/>
        <v>0</v>
      </c>
      <c r="O536" s="16">
        <f t="shared" si="24"/>
        <v>0</v>
      </c>
      <c r="P536" s="16">
        <f t="shared" si="25"/>
        <v>0</v>
      </c>
      <c r="Q536" s="16">
        <f t="shared" si="25"/>
        <v>0</v>
      </c>
      <c r="R536" s="16">
        <f t="shared" si="26"/>
        <v>0</v>
      </c>
    </row>
    <row r="537" spans="3:18" x14ac:dyDescent="0.25">
      <c r="C537" s="12" t="s">
        <v>1153</v>
      </c>
      <c r="D537" s="12" t="s">
        <v>1154</v>
      </c>
      <c r="E537" s="13">
        <v>72</v>
      </c>
      <c r="F537" s="13">
        <v>105</v>
      </c>
      <c r="G537" s="18" t="str">
        <f>IF(J537,"kbd",IF(K537,"kbcd",IF(L537,"kb","pct")))</f>
        <v>kbd</v>
      </c>
      <c r="H537" s="19">
        <f>NOT(ISNA(MATCH(C537,python_mapping!$D:$D,0)))*1</f>
        <v>0</v>
      </c>
      <c r="I537" s="14" t="e">
        <f>_xlfn.XLOOKUP(xlsx!C537,python_mapping!D:D,python_mapping!E:E)</f>
        <v>#N/A</v>
      </c>
      <c r="J537" s="16">
        <f>NOT(ISERR(SEARCH(J$6,$D537)))*1</f>
        <v>1</v>
      </c>
      <c r="K537" s="16">
        <f>NOT(ISERR(SEARCH(K$6,$D537)))*1</f>
        <v>0</v>
      </c>
      <c r="L537" s="16">
        <f>NOT(ISERR(SEARCH(L$6,$D537)))*1</f>
        <v>0</v>
      </c>
      <c r="M537" s="16">
        <f>NOT(ISERR(SEARCH(M$6,$D537)))*1</f>
        <v>0</v>
      </c>
      <c r="N537" s="16">
        <f t="shared" si="24"/>
        <v>0</v>
      </c>
      <c r="O537" s="16">
        <f t="shared" si="24"/>
        <v>0</v>
      </c>
      <c r="P537" s="16">
        <f t="shared" si="25"/>
        <v>0</v>
      </c>
      <c r="Q537" s="16">
        <f t="shared" si="25"/>
        <v>0</v>
      </c>
      <c r="R537" s="16">
        <f t="shared" si="26"/>
        <v>0</v>
      </c>
    </row>
    <row r="538" spans="3:18" hidden="1" x14ac:dyDescent="0.25">
      <c r="C538" s="12" t="s">
        <v>120</v>
      </c>
      <c r="D538" s="12" t="s">
        <v>1155</v>
      </c>
      <c r="E538" s="13">
        <v>147</v>
      </c>
      <c r="F538" s="13">
        <v>271</v>
      </c>
      <c r="G538" s="18" t="str">
        <f>IF(J538,"kbd",IF(K538,"kbcd",IF(L538,"kb","pct")))</f>
        <v>kbd</v>
      </c>
      <c r="H538" s="19">
        <f>NOT(ISNA(MATCH(C538,python_mapping!$D:$D,0)))*1</f>
        <v>1</v>
      </c>
      <c r="I538" s="14" t="str">
        <f>_xlfn.XLOOKUP(xlsx!C538,python_mapping!D:D,python_mapping!E:E)</f>
        <v>US Jet Exports (kbd)</v>
      </c>
      <c r="J538" s="16">
        <f>NOT(ISERR(SEARCH(J$6,$D538)))*1</f>
        <v>1</v>
      </c>
      <c r="K538" s="16">
        <f>NOT(ISERR(SEARCH(K$6,$D538)))*1</f>
        <v>0</v>
      </c>
      <c r="L538" s="16">
        <f>NOT(ISERR(SEARCH(L$6,$D538)))*1</f>
        <v>0</v>
      </c>
      <c r="M538" s="16">
        <f>NOT(ISERR(SEARCH(M$6,$D538)))*1</f>
        <v>0</v>
      </c>
      <c r="N538" s="16">
        <f t="shared" si="24"/>
        <v>0</v>
      </c>
      <c r="O538" s="16">
        <f t="shared" si="24"/>
        <v>0</v>
      </c>
      <c r="P538" s="16">
        <f t="shared" si="25"/>
        <v>0</v>
      </c>
      <c r="Q538" s="16">
        <f t="shared" si="25"/>
        <v>0</v>
      </c>
      <c r="R538" s="16">
        <f t="shared" si="26"/>
        <v>0</v>
      </c>
    </row>
    <row r="539" spans="3:18" hidden="1" x14ac:dyDescent="0.25">
      <c r="C539" s="12" t="s">
        <v>121</v>
      </c>
      <c r="D539" s="12" t="s">
        <v>1156</v>
      </c>
      <c r="E539" s="13">
        <v>1553</v>
      </c>
      <c r="F539" s="13">
        <v>1705</v>
      </c>
      <c r="G539" s="18" t="str">
        <f>IF(J539,"kbd",IF(K539,"kbcd",IF(L539,"kb","pct")))</f>
        <v>kbd</v>
      </c>
      <c r="H539" s="19">
        <f>NOT(ISNA(MATCH(C539,python_mapping!$D:$D,0)))*1</f>
        <v>1</v>
      </c>
      <c r="I539" s="14" t="str">
        <f>_xlfn.XLOOKUP(xlsx!C539,python_mapping!D:D,python_mapping!E:E)</f>
        <v>US Distillate Exports (kbd)</v>
      </c>
      <c r="J539" s="16">
        <f>NOT(ISERR(SEARCH(J$6,$D539)))*1</f>
        <v>1</v>
      </c>
      <c r="K539" s="16">
        <f>NOT(ISERR(SEARCH(K$6,$D539)))*1</f>
        <v>0</v>
      </c>
      <c r="L539" s="16">
        <f>NOT(ISERR(SEARCH(L$6,$D539)))*1</f>
        <v>0</v>
      </c>
      <c r="M539" s="16">
        <f>NOT(ISERR(SEARCH(M$6,$D539)))*1</f>
        <v>0</v>
      </c>
      <c r="N539" s="16">
        <f t="shared" si="24"/>
        <v>0</v>
      </c>
      <c r="O539" s="16">
        <f t="shared" si="24"/>
        <v>0</v>
      </c>
      <c r="P539" s="16">
        <f t="shared" si="25"/>
        <v>0</v>
      </c>
      <c r="Q539" s="16">
        <f t="shared" si="25"/>
        <v>0</v>
      </c>
      <c r="R539" s="16">
        <f t="shared" si="26"/>
        <v>0</v>
      </c>
    </row>
    <row r="540" spans="3:18" hidden="1" x14ac:dyDescent="0.25">
      <c r="C540" s="12" t="s">
        <v>122</v>
      </c>
      <c r="D540" s="12" t="s">
        <v>1157</v>
      </c>
      <c r="E540" s="13">
        <v>180</v>
      </c>
      <c r="F540" s="13">
        <v>177</v>
      </c>
      <c r="G540" s="18" t="str">
        <f>IF(J540,"kbd",IF(K540,"kbcd",IF(L540,"kb","pct")))</f>
        <v>kbd</v>
      </c>
      <c r="H540" s="19">
        <f>NOT(ISNA(MATCH(C540,python_mapping!$D:$D,0)))*1</f>
        <v>1</v>
      </c>
      <c r="I540" s="14" t="str">
        <f>_xlfn.XLOOKUP(xlsx!C540,python_mapping!D:D,python_mapping!E:E)</f>
        <v>US Fuel Oil Exports (kbd)</v>
      </c>
      <c r="J540" s="16">
        <f>NOT(ISERR(SEARCH(J$6,$D540)))*1</f>
        <v>1</v>
      </c>
      <c r="K540" s="16">
        <f>NOT(ISERR(SEARCH(K$6,$D540)))*1</f>
        <v>0</v>
      </c>
      <c r="L540" s="16">
        <f>NOT(ISERR(SEARCH(L$6,$D540)))*1</f>
        <v>0</v>
      </c>
      <c r="M540" s="16">
        <f>NOT(ISERR(SEARCH(M$6,$D540)))*1</f>
        <v>0</v>
      </c>
      <c r="N540" s="16">
        <f t="shared" si="24"/>
        <v>0</v>
      </c>
      <c r="O540" s="16">
        <f t="shared" si="24"/>
        <v>0</v>
      </c>
      <c r="P540" s="16">
        <f t="shared" si="25"/>
        <v>0</v>
      </c>
      <c r="Q540" s="16">
        <f t="shared" si="25"/>
        <v>0</v>
      </c>
      <c r="R540" s="16">
        <f t="shared" si="26"/>
        <v>0</v>
      </c>
    </row>
    <row r="541" spans="3:18" hidden="1" x14ac:dyDescent="0.25">
      <c r="C541" s="12" t="s">
        <v>123</v>
      </c>
      <c r="D541" s="12" t="s">
        <v>1158</v>
      </c>
      <c r="E541" s="13">
        <v>1454</v>
      </c>
      <c r="F541" s="13">
        <v>1827</v>
      </c>
      <c r="G541" s="18" t="str">
        <f>IF(J541,"kbd",IF(K541,"kbcd",IF(L541,"kb","pct")))</f>
        <v>kbd</v>
      </c>
      <c r="H541" s="19">
        <f>NOT(ISNA(MATCH(C541,python_mapping!$D:$D,0)))*1</f>
        <v>1</v>
      </c>
      <c r="I541" s="14" t="str">
        <f>_xlfn.XLOOKUP(xlsx!C541,python_mapping!D:D,python_mapping!E:E)</f>
        <v>US C3/C3= Exports (kbd)</v>
      </c>
      <c r="J541" s="16">
        <f>NOT(ISERR(SEARCH(J$6,$D541)))*1</f>
        <v>1</v>
      </c>
      <c r="K541" s="16">
        <f>NOT(ISERR(SEARCH(K$6,$D541)))*1</f>
        <v>0</v>
      </c>
      <c r="L541" s="16">
        <f>NOT(ISERR(SEARCH(L$6,$D541)))*1</f>
        <v>0</v>
      </c>
      <c r="M541" s="16">
        <f>NOT(ISERR(SEARCH(M$6,$D541)))*1</f>
        <v>0</v>
      </c>
      <c r="N541" s="16">
        <f t="shared" si="24"/>
        <v>0</v>
      </c>
      <c r="O541" s="16">
        <f t="shared" si="24"/>
        <v>0</v>
      </c>
      <c r="P541" s="16">
        <f t="shared" si="25"/>
        <v>0</v>
      </c>
      <c r="Q541" s="16">
        <f t="shared" si="25"/>
        <v>0</v>
      </c>
      <c r="R541" s="16">
        <f t="shared" si="26"/>
        <v>0</v>
      </c>
    </row>
    <row r="542" spans="3:18" x14ac:dyDescent="0.25">
      <c r="C542" s="12" t="s">
        <v>1159</v>
      </c>
      <c r="D542" s="12" t="s">
        <v>1160</v>
      </c>
      <c r="E542" s="13">
        <v>1997</v>
      </c>
      <c r="F542" s="13">
        <v>2060</v>
      </c>
      <c r="G542" s="18" t="str">
        <f>IF(J542,"kbd",IF(K542,"kbcd",IF(L542,"kb","pct")))</f>
        <v>kbd</v>
      </c>
      <c r="H542" s="19">
        <f>NOT(ISNA(MATCH(C542,python_mapping!$D:$D,0)))*1</f>
        <v>0</v>
      </c>
      <c r="I542" s="14" t="e">
        <f>_xlfn.XLOOKUP(xlsx!C542,python_mapping!D:D,python_mapping!E:E)</f>
        <v>#N/A</v>
      </c>
      <c r="J542" s="16">
        <f>NOT(ISERR(SEARCH(J$6,$D542)))*1</f>
        <v>1</v>
      </c>
      <c r="K542" s="16">
        <f>NOT(ISERR(SEARCH(K$6,$D542)))*1</f>
        <v>0</v>
      </c>
      <c r="L542" s="16">
        <f>NOT(ISERR(SEARCH(L$6,$D542)))*1</f>
        <v>0</v>
      </c>
      <c r="M542" s="16">
        <f>NOT(ISERR(SEARCH(M$6,$D542)))*1</f>
        <v>0</v>
      </c>
      <c r="N542" s="16">
        <f t="shared" si="24"/>
        <v>0</v>
      </c>
      <c r="O542" s="16">
        <f t="shared" si="24"/>
        <v>0</v>
      </c>
      <c r="P542" s="16">
        <f t="shared" si="25"/>
        <v>0</v>
      </c>
      <c r="Q542" s="16">
        <f t="shared" si="25"/>
        <v>0</v>
      </c>
      <c r="R542" s="16">
        <f t="shared" si="26"/>
        <v>0</v>
      </c>
    </row>
    <row r="543" spans="3:18" x14ac:dyDescent="0.25">
      <c r="C543" s="12" t="s">
        <v>1161</v>
      </c>
      <c r="D543" s="12" t="s">
        <v>1162</v>
      </c>
      <c r="E543" s="13">
        <v>-1619</v>
      </c>
      <c r="F543" s="13">
        <v>-2908</v>
      </c>
      <c r="G543" s="18" t="str">
        <f>IF(J543,"kbd",IF(K543,"kbcd",IF(L543,"kb","pct")))</f>
        <v>kbd</v>
      </c>
      <c r="H543" s="19">
        <f>NOT(ISNA(MATCH(C543,python_mapping!$D:$D,0)))*1</f>
        <v>0</v>
      </c>
      <c r="I543" s="14" t="e">
        <f>_xlfn.XLOOKUP(xlsx!C543,python_mapping!D:D,python_mapping!E:E)</f>
        <v>#N/A</v>
      </c>
      <c r="J543" s="16">
        <f>NOT(ISERR(SEARCH(J$6,$D543)))*1</f>
        <v>1</v>
      </c>
      <c r="K543" s="16">
        <f>NOT(ISERR(SEARCH(K$6,$D543)))*1</f>
        <v>0</v>
      </c>
      <c r="L543" s="16">
        <f>NOT(ISERR(SEARCH(L$6,$D543)))*1</f>
        <v>0</v>
      </c>
      <c r="M543" s="16">
        <f>NOT(ISERR(SEARCH(M$6,$D543)))*1</f>
        <v>0</v>
      </c>
      <c r="N543" s="16">
        <f t="shared" si="24"/>
        <v>0</v>
      </c>
      <c r="O543" s="16">
        <f t="shared" si="24"/>
        <v>1</v>
      </c>
      <c r="P543" s="16">
        <f t="shared" si="25"/>
        <v>0</v>
      </c>
      <c r="Q543" s="16">
        <f t="shared" si="25"/>
        <v>0</v>
      </c>
      <c r="R543" s="16">
        <f t="shared" si="26"/>
        <v>0</v>
      </c>
    </row>
    <row r="544" spans="3:18" x14ac:dyDescent="0.25">
      <c r="C544" s="12" t="s">
        <v>1163</v>
      </c>
      <c r="D544" s="12" t="s">
        <v>1164</v>
      </c>
      <c r="E544" s="13">
        <v>2701</v>
      </c>
      <c r="F544" s="13">
        <v>2146</v>
      </c>
      <c r="G544" s="18" t="str">
        <f>IF(J544,"kbd",IF(K544,"kbcd",IF(L544,"kb","pct")))</f>
        <v>kbd</v>
      </c>
      <c r="H544" s="19">
        <f>NOT(ISNA(MATCH(C544,python_mapping!$D:$D,0)))*1</f>
        <v>0</v>
      </c>
      <c r="I544" s="14" t="e">
        <f>_xlfn.XLOOKUP(xlsx!C544,python_mapping!D:D,python_mapping!E:E)</f>
        <v>#N/A</v>
      </c>
      <c r="J544" s="16">
        <f>NOT(ISERR(SEARCH(J$6,$D544)))*1</f>
        <v>1</v>
      </c>
      <c r="K544" s="16">
        <f>NOT(ISERR(SEARCH(K$6,$D544)))*1</f>
        <v>0</v>
      </c>
      <c r="L544" s="16">
        <f>NOT(ISERR(SEARCH(L$6,$D544)))*1</f>
        <v>0</v>
      </c>
      <c r="M544" s="16">
        <f>NOT(ISERR(SEARCH(M$6,$D544)))*1</f>
        <v>0</v>
      </c>
      <c r="N544" s="16">
        <f t="shared" si="24"/>
        <v>0</v>
      </c>
      <c r="O544" s="16">
        <f t="shared" si="24"/>
        <v>0</v>
      </c>
      <c r="P544" s="16">
        <f t="shared" si="25"/>
        <v>1</v>
      </c>
      <c r="Q544" s="16">
        <f t="shared" si="25"/>
        <v>0</v>
      </c>
      <c r="R544" s="16">
        <f t="shared" si="26"/>
        <v>0</v>
      </c>
    </row>
    <row r="545" spans="3:18" x14ac:dyDescent="0.25">
      <c r="C545" s="12" t="s">
        <v>1165</v>
      </c>
      <c r="D545" s="12" t="s">
        <v>1166</v>
      </c>
      <c r="E545" s="13">
        <v>-4320</v>
      </c>
      <c r="F545" s="13">
        <v>-5053</v>
      </c>
      <c r="G545" s="18" t="str">
        <f>IF(J545,"kbd",IF(K545,"kbcd",IF(L545,"kb","pct")))</f>
        <v>kbd</v>
      </c>
      <c r="H545" s="19">
        <f>NOT(ISNA(MATCH(C545,python_mapping!$D:$D,0)))*1</f>
        <v>0</v>
      </c>
      <c r="I545" s="14" t="e">
        <f>_xlfn.XLOOKUP(xlsx!C545,python_mapping!D:D,python_mapping!E:E)</f>
        <v>#N/A</v>
      </c>
      <c r="J545" s="16">
        <f>NOT(ISERR(SEARCH(J$6,$D545)))*1</f>
        <v>1</v>
      </c>
      <c r="K545" s="16">
        <f>NOT(ISERR(SEARCH(K$6,$D545)))*1</f>
        <v>0</v>
      </c>
      <c r="L545" s="16">
        <f>NOT(ISERR(SEARCH(L$6,$D545)))*1</f>
        <v>0</v>
      </c>
      <c r="M545" s="16">
        <f>NOT(ISERR(SEARCH(M$6,$D545)))*1</f>
        <v>0</v>
      </c>
      <c r="N545" s="16">
        <f t="shared" si="24"/>
        <v>0</v>
      </c>
      <c r="O545" s="16">
        <f t="shared" si="24"/>
        <v>0</v>
      </c>
      <c r="P545" s="16">
        <f t="shared" si="25"/>
        <v>0</v>
      </c>
      <c r="Q545" s="16">
        <f t="shared" si="25"/>
        <v>0</v>
      </c>
      <c r="R545" s="16">
        <f t="shared" si="26"/>
        <v>0</v>
      </c>
    </row>
    <row r="546" spans="3:18" hidden="1" x14ac:dyDescent="0.25">
      <c r="C546" s="12" t="s">
        <v>124</v>
      </c>
      <c r="D546" s="12" t="s">
        <v>1167</v>
      </c>
      <c r="E546" s="13">
        <v>20689</v>
      </c>
      <c r="F546" s="13">
        <v>21083</v>
      </c>
      <c r="G546" s="18" t="str">
        <f>IF(J546,"kbd",IF(K546,"kbcd",IF(L546,"kb","pct")))</f>
        <v>kbd</v>
      </c>
      <c r="H546" s="19">
        <f>NOT(ISNA(MATCH(C546,python_mapping!$D:$D,0)))*1</f>
        <v>1</v>
      </c>
      <c r="I546" s="14" t="str">
        <f>_xlfn.XLOOKUP(xlsx!C546,python_mapping!D:D,python_mapping!E:E)</f>
        <v>Products Supplied (kbd)</v>
      </c>
      <c r="J546" s="16">
        <f>NOT(ISERR(SEARCH(J$6,$D546)))*1</f>
        <v>1</v>
      </c>
      <c r="K546" s="16">
        <f>NOT(ISERR(SEARCH(K$6,$D546)))*1</f>
        <v>0</v>
      </c>
      <c r="L546" s="16">
        <f>NOT(ISERR(SEARCH(L$6,$D546)))*1</f>
        <v>0</v>
      </c>
      <c r="M546" s="16">
        <f>NOT(ISERR(SEARCH(M$6,$D546)))*1</f>
        <v>0</v>
      </c>
      <c r="N546" s="16">
        <f t="shared" si="24"/>
        <v>0</v>
      </c>
      <c r="O546" s="16">
        <f t="shared" si="24"/>
        <v>0</v>
      </c>
      <c r="P546" s="16">
        <f t="shared" si="25"/>
        <v>0</v>
      </c>
      <c r="Q546" s="16">
        <f t="shared" si="25"/>
        <v>1</v>
      </c>
      <c r="R546" s="16">
        <f t="shared" si="26"/>
        <v>0</v>
      </c>
    </row>
    <row r="547" spans="3:18" hidden="1" x14ac:dyDescent="0.25">
      <c r="C547" s="12" t="s">
        <v>125</v>
      </c>
      <c r="D547" s="12" t="s">
        <v>1168</v>
      </c>
      <c r="E547" s="13">
        <v>8969</v>
      </c>
      <c r="F547" s="13">
        <v>9424</v>
      </c>
      <c r="G547" s="18" t="str">
        <f>IF(J547,"kbd",IF(K547,"kbcd",IF(L547,"kb","pct")))</f>
        <v>kbd</v>
      </c>
      <c r="H547" s="19">
        <f>NOT(ISNA(MATCH(C547,python_mapping!$D:$D,0)))*1</f>
        <v>1</v>
      </c>
      <c r="I547" s="14" t="str">
        <f>_xlfn.XLOOKUP(xlsx!C547,python_mapping!D:D,python_mapping!E:E)</f>
        <v>Gasoline Supplied (kbd)</v>
      </c>
      <c r="J547" s="16">
        <f>NOT(ISERR(SEARCH(J$6,$D547)))*1</f>
        <v>1</v>
      </c>
      <c r="K547" s="16">
        <f>NOT(ISERR(SEARCH(K$6,$D547)))*1</f>
        <v>0</v>
      </c>
      <c r="L547" s="16">
        <f>NOT(ISERR(SEARCH(L$6,$D547)))*1</f>
        <v>0</v>
      </c>
      <c r="M547" s="16">
        <f>NOT(ISERR(SEARCH(M$6,$D547)))*1</f>
        <v>0</v>
      </c>
      <c r="N547" s="16">
        <f t="shared" si="24"/>
        <v>0</v>
      </c>
      <c r="O547" s="16">
        <f t="shared" si="24"/>
        <v>0</v>
      </c>
      <c r="P547" s="16">
        <f t="shared" si="25"/>
        <v>0</v>
      </c>
      <c r="Q547" s="16">
        <f t="shared" si="25"/>
        <v>1</v>
      </c>
      <c r="R547" s="16">
        <f t="shared" si="26"/>
        <v>0</v>
      </c>
    </row>
    <row r="548" spans="3:18" hidden="1" x14ac:dyDescent="0.25">
      <c r="C548" s="12" t="s">
        <v>126</v>
      </c>
      <c r="D548" s="12" t="s">
        <v>1169</v>
      </c>
      <c r="E548" s="13">
        <v>1683</v>
      </c>
      <c r="F548" s="13">
        <v>1834</v>
      </c>
      <c r="G548" s="18" t="str">
        <f>IF(J548,"kbd",IF(K548,"kbcd",IF(L548,"kb","pct")))</f>
        <v>kbd</v>
      </c>
      <c r="H548" s="19">
        <f>NOT(ISNA(MATCH(C548,python_mapping!$D:$D,0)))*1</f>
        <v>1</v>
      </c>
      <c r="I548" s="14" t="str">
        <f>_xlfn.XLOOKUP(xlsx!C548,python_mapping!D:D,python_mapping!E:E)</f>
        <v>Jet Supplied (kbd)</v>
      </c>
      <c r="J548" s="16">
        <f>NOT(ISERR(SEARCH(J$6,$D548)))*1</f>
        <v>1</v>
      </c>
      <c r="K548" s="16">
        <f>NOT(ISERR(SEARCH(K$6,$D548)))*1</f>
        <v>0</v>
      </c>
      <c r="L548" s="16">
        <f>NOT(ISERR(SEARCH(L$6,$D548)))*1</f>
        <v>0</v>
      </c>
      <c r="M548" s="16">
        <f>NOT(ISERR(SEARCH(M$6,$D548)))*1</f>
        <v>0</v>
      </c>
      <c r="N548" s="16">
        <f t="shared" si="24"/>
        <v>0</v>
      </c>
      <c r="O548" s="16">
        <f t="shared" si="24"/>
        <v>0</v>
      </c>
      <c r="P548" s="16">
        <f t="shared" si="25"/>
        <v>0</v>
      </c>
      <c r="Q548" s="16">
        <f t="shared" si="25"/>
        <v>1</v>
      </c>
      <c r="R548" s="16">
        <f t="shared" si="26"/>
        <v>0</v>
      </c>
    </row>
    <row r="549" spans="3:18" hidden="1" x14ac:dyDescent="0.25">
      <c r="C549" s="12" t="s">
        <v>127</v>
      </c>
      <c r="D549" s="12" t="s">
        <v>1170</v>
      </c>
      <c r="E549" s="13">
        <v>3536</v>
      </c>
      <c r="F549" s="13">
        <v>3715</v>
      </c>
      <c r="G549" s="18" t="str">
        <f>IF(J549,"kbd",IF(K549,"kbcd",IF(L549,"kb","pct")))</f>
        <v>kbd</v>
      </c>
      <c r="H549" s="19">
        <f>NOT(ISNA(MATCH(C549,python_mapping!$D:$D,0)))*1</f>
        <v>1</v>
      </c>
      <c r="I549" s="14" t="str">
        <f>_xlfn.XLOOKUP(xlsx!C549,python_mapping!D:D,python_mapping!E:E)</f>
        <v>Distillate Supplied (kbd)</v>
      </c>
      <c r="J549" s="16">
        <f>NOT(ISERR(SEARCH(J$6,$D549)))*1</f>
        <v>1</v>
      </c>
      <c r="K549" s="16">
        <f>NOT(ISERR(SEARCH(K$6,$D549)))*1</f>
        <v>0</v>
      </c>
      <c r="L549" s="16">
        <f>NOT(ISERR(SEARCH(L$6,$D549)))*1</f>
        <v>0</v>
      </c>
      <c r="M549" s="16">
        <f>NOT(ISERR(SEARCH(M$6,$D549)))*1</f>
        <v>0</v>
      </c>
      <c r="N549" s="16">
        <f t="shared" si="24"/>
        <v>0</v>
      </c>
      <c r="O549" s="16">
        <f t="shared" si="24"/>
        <v>0</v>
      </c>
      <c r="P549" s="16">
        <f t="shared" si="25"/>
        <v>0</v>
      </c>
      <c r="Q549" s="16">
        <f t="shared" si="25"/>
        <v>1</v>
      </c>
      <c r="R549" s="16">
        <f t="shared" si="26"/>
        <v>0</v>
      </c>
    </row>
    <row r="550" spans="3:18" hidden="1" x14ac:dyDescent="0.25">
      <c r="C550" s="12" t="s">
        <v>128</v>
      </c>
      <c r="D550" s="12" t="s">
        <v>1171</v>
      </c>
      <c r="E550" s="13">
        <v>276</v>
      </c>
      <c r="F550" s="13">
        <v>245</v>
      </c>
      <c r="G550" s="18" t="str">
        <f>IF(J550,"kbd",IF(K550,"kbcd",IF(L550,"kb","pct")))</f>
        <v>kbd</v>
      </c>
      <c r="H550" s="19">
        <f>NOT(ISNA(MATCH(C550,python_mapping!$D:$D,0)))*1</f>
        <v>1</v>
      </c>
      <c r="I550" s="14" t="str">
        <f>_xlfn.XLOOKUP(xlsx!C550,python_mapping!D:D,python_mapping!E:E)</f>
        <v>Fuel Oil Supplied (kbd)</v>
      </c>
      <c r="J550" s="16">
        <f>NOT(ISERR(SEARCH(J$6,$D550)))*1</f>
        <v>1</v>
      </c>
      <c r="K550" s="16">
        <f>NOT(ISERR(SEARCH(K$6,$D550)))*1</f>
        <v>0</v>
      </c>
      <c r="L550" s="16">
        <f>NOT(ISERR(SEARCH(L$6,$D550)))*1</f>
        <v>0</v>
      </c>
      <c r="M550" s="16">
        <f>NOT(ISERR(SEARCH(M$6,$D550)))*1</f>
        <v>0</v>
      </c>
      <c r="N550" s="16">
        <f t="shared" si="24"/>
        <v>0</v>
      </c>
      <c r="O550" s="16">
        <f t="shared" si="24"/>
        <v>0</v>
      </c>
      <c r="P550" s="16">
        <f t="shared" si="25"/>
        <v>0</v>
      </c>
      <c r="Q550" s="16">
        <f t="shared" si="25"/>
        <v>1</v>
      </c>
      <c r="R550" s="16">
        <f t="shared" si="26"/>
        <v>0</v>
      </c>
    </row>
    <row r="551" spans="3:18" hidden="1" x14ac:dyDescent="0.25">
      <c r="C551" s="12" t="s">
        <v>129</v>
      </c>
      <c r="D551" s="12" t="s">
        <v>1172</v>
      </c>
      <c r="E551" s="13">
        <v>1027</v>
      </c>
      <c r="F551" s="13">
        <v>660</v>
      </c>
      <c r="G551" s="18" t="str">
        <f>IF(J551,"kbd",IF(K551,"kbcd",IF(L551,"kb","pct")))</f>
        <v>kbd</v>
      </c>
      <c r="H551" s="19">
        <f>NOT(ISNA(MATCH(C551,python_mapping!$D:$D,0)))*1</f>
        <v>1</v>
      </c>
      <c r="I551" s="14" t="str">
        <f>_xlfn.XLOOKUP(xlsx!C551,python_mapping!D:D,python_mapping!E:E)</f>
        <v xml:space="preserve"> C3/C3= Supplied (kbd)</v>
      </c>
      <c r="J551" s="16">
        <f>NOT(ISERR(SEARCH(J$6,$D551)))*1</f>
        <v>1</v>
      </c>
      <c r="K551" s="16">
        <f>NOT(ISERR(SEARCH(K$6,$D551)))*1</f>
        <v>0</v>
      </c>
      <c r="L551" s="16">
        <f>NOT(ISERR(SEARCH(L$6,$D551)))*1</f>
        <v>0</v>
      </c>
      <c r="M551" s="16">
        <f>NOT(ISERR(SEARCH(M$6,$D551)))*1</f>
        <v>0</v>
      </c>
      <c r="N551" s="16">
        <f t="shared" si="24"/>
        <v>0</v>
      </c>
      <c r="O551" s="16">
        <f t="shared" si="24"/>
        <v>0</v>
      </c>
      <c r="P551" s="16">
        <f t="shared" si="25"/>
        <v>0</v>
      </c>
      <c r="Q551" s="16">
        <f t="shared" si="25"/>
        <v>1</v>
      </c>
      <c r="R551" s="16">
        <f t="shared" si="26"/>
        <v>0</v>
      </c>
    </row>
    <row r="552" spans="3:18" hidden="1" x14ac:dyDescent="0.25">
      <c r="C552" s="12" t="s">
        <v>130</v>
      </c>
      <c r="D552" s="12" t="s">
        <v>1173</v>
      </c>
      <c r="E552" s="13">
        <v>5199</v>
      </c>
      <c r="F552" s="13">
        <v>5206</v>
      </c>
      <c r="G552" s="18" t="str">
        <f>IF(J552,"kbd",IF(K552,"kbcd",IF(L552,"kb","pct")))</f>
        <v>kbd</v>
      </c>
      <c r="H552" s="19">
        <f>NOT(ISNA(MATCH(C552,python_mapping!$D:$D,0)))*1</f>
        <v>1</v>
      </c>
      <c r="I552" s="14" t="str">
        <f>_xlfn.XLOOKUP(xlsx!C552,python_mapping!D:D,python_mapping!E:E)</f>
        <v>Other Oils Supplied (kbd)</v>
      </c>
      <c r="J552" s="16">
        <f>NOT(ISERR(SEARCH(J$6,$D552)))*1</f>
        <v>1</v>
      </c>
      <c r="K552" s="16">
        <f>NOT(ISERR(SEARCH(K$6,$D552)))*1</f>
        <v>0</v>
      </c>
      <c r="L552" s="16">
        <f>NOT(ISERR(SEARCH(L$6,$D552)))*1</f>
        <v>0</v>
      </c>
      <c r="M552" s="16">
        <f>NOT(ISERR(SEARCH(M$6,$D552)))*1</f>
        <v>0</v>
      </c>
      <c r="N552" s="16">
        <f t="shared" si="24"/>
        <v>0</v>
      </c>
      <c r="O552" s="16">
        <f t="shared" si="24"/>
        <v>0</v>
      </c>
      <c r="P552" s="16">
        <f t="shared" si="25"/>
        <v>0</v>
      </c>
      <c r="Q552" s="16">
        <f t="shared" si="25"/>
        <v>1</v>
      </c>
      <c r="R552" s="16">
        <f t="shared" si="26"/>
        <v>0</v>
      </c>
    </row>
  </sheetData>
  <autoFilter ref="B6:R552" xr:uid="{DA36D884-EB84-4599-BE4E-13973B29CEAD}">
    <filterColumn colId="6">
      <filters>
        <filter val="0"/>
      </filters>
    </filterColumn>
  </autoFilter>
  <conditionalFormatting sqref="N7:N5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5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5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Q5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:R552 J7:M5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5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customProperties>
    <customPr name="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</vt:lpstr>
      <vt:lpstr>python_mapping</vt:lpstr>
      <vt:lpstr>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patrick.marable</dc:creator>
  <cp:lastModifiedBy>patrick marable</cp:lastModifiedBy>
  <cp:lastPrinted>2024-07-07T18:19:27Z</cp:lastPrinted>
  <dcterms:created xsi:type="dcterms:W3CDTF">2024-06-12T12:46:24Z</dcterms:created>
  <dcterms:modified xsi:type="dcterms:W3CDTF">2024-07-07T23:06:18Z</dcterms:modified>
</cp:coreProperties>
</file>