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viation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<sst xmlns="http://schemas.openxmlformats.org/spreadsheetml/2006/main" count="35" uniqueCount="33">
  <si>
    <t>COMPANY  /  RATIOS</t>
  </si>
  <si>
    <t xml:space="preserve">Share Price </t>
  </si>
  <si>
    <t>Market Cap (Cr)</t>
  </si>
  <si>
    <t>Sales (Cr)</t>
  </si>
  <si>
    <t>Total revenues (Cr)</t>
  </si>
  <si>
    <t>Shareholder's Equity (Cr)</t>
  </si>
  <si>
    <t>Outstanding Shares (lacs)</t>
  </si>
  <si>
    <t>COGS (Cr)</t>
  </si>
  <si>
    <t>EBITDA (Cr)</t>
  </si>
  <si>
    <t>PAT (Cr)</t>
  </si>
  <si>
    <t>Total Debt (Cr)</t>
  </si>
  <si>
    <t>Current Assets (Cr)</t>
  </si>
  <si>
    <t>Current Liabilities (Cr)</t>
  </si>
  <si>
    <t>Average Inventories (Cr)</t>
  </si>
  <si>
    <t>Cash and cash equivalents (Cr)</t>
  </si>
  <si>
    <t>Basic EPS</t>
  </si>
  <si>
    <t>Book Value per Share</t>
  </si>
  <si>
    <t>EBITDA Margin (%)</t>
  </si>
  <si>
    <t>Net Profit Margin (%)</t>
  </si>
  <si>
    <t>Total Debt/Equity.</t>
  </si>
  <si>
    <t>Current ratio</t>
  </si>
  <si>
    <t>Quick Ratio</t>
  </si>
  <si>
    <t>Inventory Turnover Ratio</t>
  </si>
  <si>
    <t>Enterprise Value (EV)</t>
  </si>
  <si>
    <t>EV/EBITDA</t>
  </si>
  <si>
    <t>Price/Book Value</t>
  </si>
  <si>
    <t>Price/Earnings</t>
  </si>
  <si>
    <t>GLOBALVECT</t>
  </si>
  <si>
    <t>INDIGO</t>
  </si>
  <si>
    <t>JETAIRWAYS</t>
  </si>
  <si>
    <t>SPICEJET</t>
  </si>
  <si>
    <t>TAALENT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</si>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</sst>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9">
    <font>
      <sz val="10.0"/>
      <color rgb="FF000000"/>
      <name val="Arial"/>
    </font>
    <font/>
    <font>
      <sz val="11.0"/>
      <color rgb="FF000000"/>
      <name val="Arial"/>
    </font>
    <font>
      <color rgb="FF000000"/>
      <name val="Calibri"/>
    </font>
    <font>
      <sz val="10.0"/>
      <name val="Calibri"/>
    </font>
    <font>
      <sz val="10.0"/>
      <color rgb="FF000000"/>
      <name val="Calibri"/>
    </font>
    <font>
      <b/>
      <color rgb="FF000000"/>
      <name val="Calibri"/>
    </font>
    <font>
      <b/>
    </font>
    <font>
      <b/>
      <sz val="10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1" numFmtId="0" xfId="0" applyFont="1"/>
    <xf borderId="0" fillId="2" fontId="3" numFmtId="0" xfId="0" applyAlignment="1" applyFont="1">
      <alignment horizontal="left" readingOrder="0"/>
    </xf>
    <xf borderId="0" fillId="2" fontId="1" numFmtId="0" xfId="0" applyAlignment="1" applyFont="1">
      <alignment horizontal="center"/>
    </xf>
    <xf borderId="0" fillId="2" fontId="4" numFmtId="164" xfId="0" applyAlignment="1" applyFont="1" applyNumberFormat="1">
      <alignment horizontal="center" readingOrder="0" shrinkToFit="0" textRotation="0" vertical="bottom" wrapText="1"/>
    </xf>
    <xf borderId="0" fillId="2" fontId="4" numFmtId="164" xfId="0" applyAlignment="1" applyFont="1" applyNumberFormat="1">
      <alignment horizontal="center" shrinkToFit="0" textRotation="0" vertical="bottom" wrapText="1"/>
    </xf>
    <xf borderId="0" fillId="2" fontId="5" numFmtId="164" xfId="0" applyAlignment="1" applyFont="1" applyNumberFormat="1">
      <alignment horizontal="center" readingOrder="0" shrinkToFit="0" textRotation="0" vertical="bottom" wrapText="1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horizontal="center"/>
    </xf>
    <xf borderId="0" fillId="2" fontId="8" numFmtId="164" xfId="0" applyAlignment="1" applyFont="1" applyNumberFormat="1">
      <alignment horizontal="center" readingOrder="0" shrinkToFit="0" textRotation="0" vertical="bottom" wrapText="1"/>
    </xf>
    <xf borderId="0" fillId="2" fontId="8" numFmtId="164" xfId="0" applyAlignment="1" applyFont="1" applyNumberFormat="1">
      <alignment horizontal="center" shrinkToFit="0" textRotation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6">
    <tableStyle count="3" pivot="0" name="Aviation-style">
      <tableStyleElement dxfId="3" type="headerRow"/>
      <tableStyleElement dxfId="4" type="firstRowStripe"/>
      <tableStyleElement dxfId="3" type="secondRowStripe"/>
    </tableStyle>
    <tableStyle count="3" pivot="0" name="Aviation-style 2">
      <tableStyleElement dxfId="3" type="headerRow"/>
      <tableStyleElement dxfId="4" type="firstRowStripe"/>
      <tableStyleElement dxfId="3" type="secondRowStripe"/>
    </tableStyle>
    <tableStyle count="3" pivot="0" name="Aviation-style 3">
      <tableStyleElement dxfId="3" type="headerRow"/>
      <tableStyleElement dxfId="4" type="firstRowStripe"/>
      <tableStyleElement dxfId="3" type="secondRowStripe"/>
    </tableStyle>
    <tableStyle count="3" pivot="0" name="Aviation-style 4">
      <tableStyleElement dxfId="3" type="headerRow"/>
      <tableStyleElement dxfId="4" type="firstRowStripe"/>
      <tableStyleElement dxfId="3" type="secondRowStripe"/>
    </tableStyle>
    <tableStyle count="3" pivot="0" name="Aviation-style 5">
      <tableStyleElement dxfId="3" type="headerRow"/>
      <tableStyleElement dxfId="4" type="firstRowStripe"/>
      <tableStyleElement dxfId="3" type="secondRowStripe"/>
    </tableStyle>
    <tableStyle count="3" pivot="0" name="Aviation-style 6">
      <tableStyleElement dxfId="3" type="headerRow"/>
      <tableStyleElement dxfId="4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G5:BV9" displayName="Table_1" id="1">
  <tableColumns count="6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</tableColumns>
  <tableStyleInfo name="Aviat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W5:CP9" displayName="Table_2" id="2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Aviatio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5:B9" displayName="Table_3" id="3">
  <tableColumns count="1">
    <tableColumn name="Column1" id="1"/>
  </tableColumns>
  <tableStyleInfo name="Aviation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5:A9" displayName="Table_4" id="4">
  <tableColumns count="1">
    <tableColumn name="GLOBALVECT" id="1"/>
  </tableColumns>
  <tableStyleInfo name="Aviation-style 4" showColumnStripes="0" showFirstColumn="1" showLastColumn="1" showRowStripes="1"/>
</table>
</file>

<file path=xl/tables/table5.xml><?xml version="1.0" encoding="utf-8"?>
<table xmlns="http://schemas.openxmlformats.org/spreadsheetml/2006/main" headerRowCount="0" ref="C5:E9" displayName="Table_5" id="5">
  <tableColumns count="3">
    <tableColumn name="Column1" id="1"/>
    <tableColumn name="Column2" id="2"/>
    <tableColumn name="Column3" id="3"/>
  </tableColumns>
  <tableStyleInfo name="Aviation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F5:F9" displayName="Table_6" id="6">
  <tableColumns count="1">
    <tableColumn name="Column1" id="1"/>
  </tableColumns>
  <tableStyleInfo name="Aviation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seindia.com/stock-share-price/interglobe-aviation-ltd/indigo/539448/" TargetMode="External"/><Relationship Id="rId2" Type="http://schemas.openxmlformats.org/officeDocument/2006/relationships/hyperlink" Target="https://www.bseindia.com/stock-share-price/jet-airways-(india)-ltd/jetairways/532617/" TargetMode="External"/><Relationship Id="rId3" Type="http://schemas.openxmlformats.org/officeDocument/2006/relationships/hyperlink" Target="https://www.bseindia.com/stock-share-price/spicejet-ltd/spicejet/500285/" TargetMode="External"/><Relationship Id="rId4" Type="http://schemas.openxmlformats.org/officeDocument/2006/relationships/hyperlink" Target="https://www.bseindia.com/stock-share-price/taal-enterprises-ltd/taalent/539956/" TargetMode="External"/><Relationship Id="rId13" Type="http://schemas.openxmlformats.org/officeDocument/2006/relationships/table" Target="../tables/table2.xml"/><Relationship Id="rId12" Type="http://schemas.openxmlformats.org/officeDocument/2006/relationships/table" Target="../tables/table1.xml"/><Relationship Id="rId15" Type="http://schemas.openxmlformats.org/officeDocument/2006/relationships/table" Target="../tables/table4.xml"/><Relationship Id="rId14" Type="http://schemas.openxmlformats.org/officeDocument/2006/relationships/table" Target="../tables/table3.xml"/><Relationship Id="rId17" Type="http://schemas.openxmlformats.org/officeDocument/2006/relationships/table" Target="../tables/table6.xml"/><Relationship Id="rId16" Type="http://schemas.openxmlformats.org/officeDocument/2006/relationships/table" Target="../tables/table5.xm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9.71"/>
    <col customWidth="1" hidden="1" min="2" max="57" width="10.57"/>
    <col customWidth="1" hidden="1" min="58" max="58" width="15.43"/>
    <col customWidth="1" hidden="1" min="59" max="59" width="10.57"/>
    <col hidden="1" min="60" max="61" width="14.43"/>
    <col customWidth="1" hidden="1" min="62" max="62" width="14.43"/>
    <col customWidth="1" hidden="1" min="63" max="63" width="14.71"/>
    <col customWidth="1" hidden="1" min="64" max="64" width="14.86"/>
    <col customWidth="1" min="66" max="66" width="16.43"/>
    <col customWidth="1" min="67" max="67" width="16.86"/>
    <col customWidth="1" min="68" max="68" width="16.43"/>
    <col hidden="1" min="77" max="79" width="14.43"/>
    <col hidden="1" min="83" max="83" width="14.43"/>
    <col customWidth="1" hidden="1" min="84" max="84" width="14.14"/>
    <col hidden="1" min="85" max="85" width="14.43"/>
    <col customWidth="1" min="89" max="89" width="15.0"/>
    <col customWidth="1" min="90" max="90" width="18.71"/>
  </cols>
  <sheetData>
    <row r="1">
      <c r="A1" s="1" t="s">
        <v>0</v>
      </c>
      <c r="B1" s="2"/>
      <c r="C1" s="2" t="s">
        <v>1</v>
      </c>
      <c r="F1" s="2"/>
      <c r="G1" s="2" t="s">
        <v>2</v>
      </c>
      <c r="J1" s="2"/>
      <c r="K1" s="2" t="s">
        <v>3</v>
      </c>
      <c r="N1" s="2"/>
      <c r="O1" s="2" t="s">
        <v>4</v>
      </c>
      <c r="R1" s="2"/>
      <c r="S1" s="2" t="s">
        <v>5</v>
      </c>
      <c r="V1" s="2"/>
      <c r="W1" s="2" t="s">
        <v>6</v>
      </c>
      <c r="Z1" s="2"/>
      <c r="AA1" s="2" t="s">
        <v>7</v>
      </c>
      <c r="AD1" s="2"/>
      <c r="AE1" s="2" t="s">
        <v>8</v>
      </c>
      <c r="AH1" s="2"/>
      <c r="AI1" s="2" t="s">
        <v>9</v>
      </c>
      <c r="AL1" s="2"/>
      <c r="AM1" s="2" t="s">
        <v>10</v>
      </c>
      <c r="AP1" s="2"/>
      <c r="AQ1" s="2" t="s">
        <v>11</v>
      </c>
      <c r="AT1" s="2"/>
      <c r="AU1" s="2" t="s">
        <v>12</v>
      </c>
      <c r="AX1" s="2"/>
      <c r="AY1" s="2" t="s">
        <v>13</v>
      </c>
      <c r="BB1" s="2"/>
      <c r="BC1" s="2" t="s">
        <v>14</v>
      </c>
      <c r="BF1" s="2"/>
      <c r="BG1" s="2" t="s">
        <v>15</v>
      </c>
      <c r="BJ1" s="3" t="s">
        <v>16</v>
      </c>
      <c r="BM1" s="3" t="s">
        <v>17</v>
      </c>
      <c r="BP1" s="3" t="s">
        <v>18</v>
      </c>
      <c r="BS1" s="3" t="s">
        <v>19</v>
      </c>
      <c r="BV1" s="3" t="s">
        <v>20</v>
      </c>
      <c r="BY1" s="3" t="s">
        <v>21</v>
      </c>
      <c r="CB1" s="3" t="s">
        <v>22</v>
      </c>
      <c r="CE1" s="3" t="s">
        <v>23</v>
      </c>
      <c r="CH1" s="3" t="s">
        <v>24</v>
      </c>
      <c r="CK1" s="3" t="s">
        <v>25</v>
      </c>
      <c r="CN1" s="2" t="s">
        <v>26</v>
      </c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</row>
    <row r="3">
      <c r="A3" s="4"/>
      <c r="B3" s="2"/>
      <c r="C3" s="2">
        <v>2018.0</v>
      </c>
      <c r="D3" s="2">
        <v>2017.0</v>
      </c>
      <c r="E3" s="2">
        <v>2016.0</v>
      </c>
      <c r="F3" s="2"/>
      <c r="G3" s="2">
        <v>2018.0</v>
      </c>
      <c r="H3" s="2">
        <v>2017.0</v>
      </c>
      <c r="I3" s="2">
        <v>2016.0</v>
      </c>
      <c r="J3" s="2"/>
      <c r="K3" s="2">
        <v>2018.0</v>
      </c>
      <c r="L3" s="2">
        <v>2017.0</v>
      </c>
      <c r="M3" s="2">
        <v>2016.0</v>
      </c>
      <c r="N3" s="4"/>
      <c r="O3" s="2">
        <v>2018.0</v>
      </c>
      <c r="P3" s="2">
        <v>2017.0</v>
      </c>
      <c r="Q3" s="2">
        <v>2016.0</v>
      </c>
      <c r="R3" s="4"/>
      <c r="S3" s="2">
        <v>2018.0</v>
      </c>
      <c r="T3" s="2">
        <v>2017.0</v>
      </c>
      <c r="U3" s="2">
        <v>2016.0</v>
      </c>
      <c r="V3" s="4"/>
      <c r="W3" s="2">
        <v>2018.0</v>
      </c>
      <c r="X3" s="2">
        <v>2017.0</v>
      </c>
      <c r="Y3" s="2">
        <v>2016.0</v>
      </c>
      <c r="Z3" s="4"/>
      <c r="AA3" s="2">
        <v>2018.0</v>
      </c>
      <c r="AB3" s="2">
        <v>2017.0</v>
      </c>
      <c r="AC3" s="2">
        <v>2016.0</v>
      </c>
      <c r="AD3" s="2"/>
      <c r="AE3" s="2">
        <v>2018.0</v>
      </c>
      <c r="AF3" s="2">
        <v>2017.0</v>
      </c>
      <c r="AG3" s="2">
        <v>2016.0</v>
      </c>
      <c r="AH3" s="4"/>
      <c r="AI3" s="2">
        <v>2018.0</v>
      </c>
      <c r="AJ3" s="2">
        <v>2017.0</v>
      </c>
      <c r="AK3" s="2">
        <v>2016.0</v>
      </c>
      <c r="AL3" s="2"/>
      <c r="AM3" s="2">
        <v>2018.0</v>
      </c>
      <c r="AN3" s="2">
        <v>2017.0</v>
      </c>
      <c r="AO3" s="2">
        <v>2016.0</v>
      </c>
      <c r="AP3" s="2"/>
      <c r="AQ3" s="2">
        <v>2018.0</v>
      </c>
      <c r="AR3" s="2">
        <v>2017.0</v>
      </c>
      <c r="AS3" s="2">
        <v>2016.0</v>
      </c>
      <c r="AT3" s="2"/>
      <c r="AU3" s="2">
        <v>2018.0</v>
      </c>
      <c r="AV3" s="2">
        <v>2017.0</v>
      </c>
      <c r="AW3" s="2">
        <v>2016.0</v>
      </c>
      <c r="AX3" s="2"/>
      <c r="AY3" s="2">
        <v>2018.0</v>
      </c>
      <c r="AZ3" s="2">
        <v>2017.0</v>
      </c>
      <c r="BA3" s="2">
        <v>2016.0</v>
      </c>
      <c r="BB3" s="2"/>
      <c r="BC3" s="2">
        <v>2018.0</v>
      </c>
      <c r="BD3" s="2">
        <v>2017.0</v>
      </c>
      <c r="BE3" s="2">
        <v>2016.0</v>
      </c>
      <c r="BF3" s="2"/>
      <c r="BG3" s="2">
        <v>2018.0</v>
      </c>
      <c r="BH3" s="2">
        <v>2017.0</v>
      </c>
      <c r="BI3" s="2">
        <v>2016.0</v>
      </c>
      <c r="BJ3" s="2">
        <v>2018.0</v>
      </c>
      <c r="BK3" s="2">
        <v>2017.0</v>
      </c>
      <c r="BL3" s="2">
        <v>2016.0</v>
      </c>
      <c r="BM3" s="2">
        <v>2018.0</v>
      </c>
      <c r="BN3" s="2">
        <v>2017.0</v>
      </c>
      <c r="BO3" s="2">
        <v>2016.0</v>
      </c>
      <c r="BP3" s="2">
        <v>2018.0</v>
      </c>
      <c r="BQ3" s="2">
        <v>2017.0</v>
      </c>
      <c r="BR3" s="2">
        <v>2016.0</v>
      </c>
      <c r="BS3" s="2">
        <v>2018.0</v>
      </c>
      <c r="BT3" s="2">
        <v>2017.0</v>
      </c>
      <c r="BU3" s="2">
        <v>2016.0</v>
      </c>
      <c r="BV3" s="2">
        <v>2018.0</v>
      </c>
      <c r="BW3" s="2">
        <v>2017.0</v>
      </c>
      <c r="BX3" s="2">
        <v>2016.0</v>
      </c>
      <c r="BY3" s="2">
        <v>2018.0</v>
      </c>
      <c r="BZ3" s="2">
        <v>2017.0</v>
      </c>
      <c r="CA3" s="2">
        <v>2016.0</v>
      </c>
      <c r="CB3" s="2">
        <v>2018.0</v>
      </c>
      <c r="CC3" s="2">
        <v>2017.0</v>
      </c>
      <c r="CD3" s="2">
        <v>2016.0</v>
      </c>
      <c r="CE3" s="2">
        <v>2018.0</v>
      </c>
      <c r="CF3" s="2">
        <v>2017.0</v>
      </c>
      <c r="CG3" s="2">
        <v>2016.0</v>
      </c>
      <c r="CH3" s="2">
        <v>2018.0</v>
      </c>
      <c r="CI3" s="2">
        <v>2017.0</v>
      </c>
      <c r="CJ3" s="2">
        <v>2016.0</v>
      </c>
      <c r="CK3" s="2">
        <v>2018.0</v>
      </c>
      <c r="CL3" s="2">
        <v>2017.0</v>
      </c>
      <c r="CM3" s="2">
        <v>2016.0</v>
      </c>
      <c r="CN3" s="2">
        <v>2018.0</v>
      </c>
      <c r="CO3" s="2">
        <v>2017.0</v>
      </c>
      <c r="CP3" s="2">
        <v>2016.0</v>
      </c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</row>
    <row r="5">
      <c r="A5" s="5" t="s">
        <v>27</v>
      </c>
      <c r="B5" s="6"/>
      <c r="C5" s="7">
        <v>60.35</v>
      </c>
      <c r="D5" s="7">
        <v>116.9</v>
      </c>
      <c r="E5" s="7">
        <v>114.6</v>
      </c>
      <c r="F5" s="8"/>
      <c r="G5" s="8">
        <f t="shared" ref="G5:I5" si="1">C5*W5/100</f>
        <v>84.49</v>
      </c>
      <c r="H5" s="8">
        <f t="shared" si="1"/>
        <v>163.66</v>
      </c>
      <c r="I5" s="8">
        <f t="shared" si="1"/>
        <v>160.44</v>
      </c>
      <c r="J5" s="8"/>
      <c r="K5" s="7">
        <v>404.34</v>
      </c>
      <c r="L5" s="7">
        <v>375.84</v>
      </c>
      <c r="M5" s="7">
        <v>357.38</v>
      </c>
      <c r="N5" s="8"/>
      <c r="O5" s="7">
        <v>407.23</v>
      </c>
      <c r="P5" s="7">
        <v>387.58</v>
      </c>
      <c r="Q5" s="7">
        <v>378.3</v>
      </c>
      <c r="R5" s="8"/>
      <c r="S5" s="7">
        <v>51.35</v>
      </c>
      <c r="T5" s="7">
        <v>54.28</v>
      </c>
      <c r="U5" s="7">
        <v>67.83</v>
      </c>
      <c r="V5" s="8"/>
      <c r="W5" s="7">
        <v>140.0</v>
      </c>
      <c r="X5" s="7">
        <v>140.0</v>
      </c>
      <c r="Y5" s="7">
        <v>140.0</v>
      </c>
      <c r="Z5" s="8"/>
      <c r="AA5" s="7">
        <v>349.45</v>
      </c>
      <c r="AB5" s="7">
        <v>302.2</v>
      </c>
      <c r="AC5" s="7">
        <v>307.12</v>
      </c>
      <c r="AD5" s="7"/>
      <c r="AE5" s="7">
        <v>57.78</v>
      </c>
      <c r="AF5" s="7">
        <v>85.38</v>
      </c>
      <c r="AG5" s="7">
        <v>71.18</v>
      </c>
      <c r="AH5" s="8"/>
      <c r="AI5" s="7">
        <v>-1.72</v>
      </c>
      <c r="AJ5" s="7">
        <v>15.91</v>
      </c>
      <c r="AK5" s="7">
        <v>12.91</v>
      </c>
      <c r="AL5" s="8"/>
      <c r="AM5" s="7">
        <v>208.49</v>
      </c>
      <c r="AN5" s="7">
        <v>173.8</v>
      </c>
      <c r="AO5" s="7">
        <v>183.3</v>
      </c>
      <c r="AP5" s="8"/>
      <c r="AQ5" s="7">
        <v>-160.76</v>
      </c>
      <c r="AR5" s="7">
        <v>-234.63</v>
      </c>
      <c r="AS5" s="7">
        <v>-175.71</v>
      </c>
      <c r="AT5" s="8"/>
      <c r="AU5" s="9">
        <v>352.27</v>
      </c>
      <c r="AV5" s="7">
        <v>374.76</v>
      </c>
      <c r="AW5" s="7">
        <v>344.42</v>
      </c>
      <c r="AX5" s="8"/>
      <c r="AY5" s="7">
        <v>19.84</v>
      </c>
      <c r="AZ5" s="7">
        <v>16.91</v>
      </c>
      <c r="BA5" s="7">
        <v>17.96</v>
      </c>
      <c r="BB5" s="8"/>
      <c r="BC5" s="7">
        <v>10.36</v>
      </c>
      <c r="BD5" s="7">
        <v>5.0</v>
      </c>
      <c r="BE5" s="7">
        <v>15.84</v>
      </c>
      <c r="BF5" s="8"/>
      <c r="BG5" s="8">
        <f t="shared" ref="BG5:BI5" si="2">AI5/W5*100</f>
        <v>-1.228571429</v>
      </c>
      <c r="BH5" s="8">
        <f t="shared" si="2"/>
        <v>11.36428571</v>
      </c>
      <c r="BI5" s="8">
        <f t="shared" si="2"/>
        <v>9.221428571</v>
      </c>
      <c r="BJ5" s="8">
        <f t="shared" ref="BJ5:BL5" si="3">S5/W5*100</f>
        <v>36.67857143</v>
      </c>
      <c r="BK5" s="8">
        <f t="shared" si="3"/>
        <v>38.77142857</v>
      </c>
      <c r="BL5" s="8">
        <f t="shared" si="3"/>
        <v>48.45</v>
      </c>
      <c r="BM5" s="8">
        <f t="shared" ref="BM5:BO5" si="4">AE5/O5*100</f>
        <v>14.1885421</v>
      </c>
      <c r="BN5" s="8">
        <f t="shared" si="4"/>
        <v>22.02900046</v>
      </c>
      <c r="BO5" s="8">
        <f t="shared" si="4"/>
        <v>18.81575469</v>
      </c>
      <c r="BP5" s="8">
        <f t="shared" ref="BP5:BR5" si="5">AI5/O5*100</f>
        <v>-0.4223657393</v>
      </c>
      <c r="BQ5" s="8">
        <f t="shared" si="5"/>
        <v>4.104958976</v>
      </c>
      <c r="BR5" s="8">
        <f t="shared" si="5"/>
        <v>3.412635474</v>
      </c>
      <c r="BS5" s="8">
        <f t="shared" ref="BS5:BU5" si="6">AM5/S5</f>
        <v>4.060175268</v>
      </c>
      <c r="BT5" s="8">
        <f t="shared" si="6"/>
        <v>3.201915991</v>
      </c>
      <c r="BU5" s="8">
        <f t="shared" si="6"/>
        <v>2.702344096</v>
      </c>
      <c r="BV5" s="8">
        <f t="shared" ref="BV5:BV9" si="19">AQ5/AU5</f>
        <v>-0.4563545008</v>
      </c>
      <c r="BW5" s="8">
        <f>AR5/BA5</f>
        <v>-13.06403118</v>
      </c>
      <c r="BX5" s="8">
        <f>AS5/AW5</f>
        <v>-0.5101620115</v>
      </c>
      <c r="BY5" s="8">
        <f t="shared" ref="BY5:CA5" si="7">(AQ5-AY5)/AU5</f>
        <v>-0.5126749368</v>
      </c>
      <c r="BZ5" s="8">
        <f t="shared" si="7"/>
        <v>-0.6712029032</v>
      </c>
      <c r="CA5" s="8">
        <f t="shared" si="7"/>
        <v>-0.5623076476</v>
      </c>
      <c r="CB5" s="8">
        <f t="shared" ref="CB5:CD5" si="8">AA5/AY5</f>
        <v>17.61340726</v>
      </c>
      <c r="CC5" s="8">
        <f t="shared" si="8"/>
        <v>17.8710822</v>
      </c>
      <c r="CD5" s="8">
        <f t="shared" si="8"/>
        <v>17.10022272</v>
      </c>
      <c r="CE5" s="8">
        <f t="shared" ref="CE5:CG5" si="9">(G5+AM5)-BC5</f>
        <v>282.62</v>
      </c>
      <c r="CF5" s="8">
        <f t="shared" si="9"/>
        <v>332.46</v>
      </c>
      <c r="CG5" s="8">
        <f t="shared" si="9"/>
        <v>327.9</v>
      </c>
      <c r="CH5" s="8">
        <f t="shared" ref="CH5:CJ5" si="10">CE5/AE5</f>
        <v>4.891311873</v>
      </c>
      <c r="CI5" s="8">
        <f t="shared" si="10"/>
        <v>3.893886156</v>
      </c>
      <c r="CJ5" s="8">
        <f t="shared" si="10"/>
        <v>4.606631076</v>
      </c>
      <c r="CK5" s="8">
        <f t="shared" ref="CK5:CM5" si="11">C5/BJ5</f>
        <v>1.645374878</v>
      </c>
      <c r="CL5" s="8">
        <f t="shared" si="11"/>
        <v>3.015106853</v>
      </c>
      <c r="CM5" s="8">
        <f t="shared" si="11"/>
        <v>2.365325077</v>
      </c>
      <c r="CN5" s="8">
        <f t="shared" ref="CN5:CP5" si="12">C5/BG5</f>
        <v>-49.12209302</v>
      </c>
      <c r="CO5" s="8">
        <f t="shared" si="12"/>
        <v>10.28661219</v>
      </c>
      <c r="CP5" s="8">
        <f t="shared" si="12"/>
        <v>12.42757552</v>
      </c>
    </row>
    <row r="6">
      <c r="A6" s="5" t="s">
        <v>28</v>
      </c>
      <c r="B6" s="6"/>
      <c r="C6" s="7">
        <v>1165.0</v>
      </c>
      <c r="D6" s="7">
        <v>1290.45</v>
      </c>
      <c r="E6" s="7">
        <v>1051.4</v>
      </c>
      <c r="F6" s="8"/>
      <c r="G6" s="8">
        <f t="shared" ref="G6:I6" si="13">C6*W6/100</f>
        <v>44783.4155</v>
      </c>
      <c r="H6" s="8">
        <f t="shared" si="13"/>
        <v>46646.92851</v>
      </c>
      <c r="I6" s="8">
        <f t="shared" si="13"/>
        <v>37887.93498</v>
      </c>
      <c r="J6" s="8"/>
      <c r="K6" s="7">
        <v>23020.89</v>
      </c>
      <c r="L6" s="7">
        <v>18580.5</v>
      </c>
      <c r="M6" s="7">
        <v>16139.91</v>
      </c>
      <c r="N6" s="8"/>
      <c r="O6" s="7">
        <v>23966.48</v>
      </c>
      <c r="P6" s="7">
        <v>19369.86</v>
      </c>
      <c r="Q6" s="7">
        <v>16656.16</v>
      </c>
      <c r="R6" s="8"/>
      <c r="S6" s="7">
        <v>7077.36</v>
      </c>
      <c r="T6" s="7">
        <v>3779.18</v>
      </c>
      <c r="U6" s="7">
        <v>2723.19</v>
      </c>
      <c r="V6" s="8"/>
      <c r="W6" s="7">
        <v>3844.07</v>
      </c>
      <c r="X6" s="7">
        <v>3614.78</v>
      </c>
      <c r="Y6" s="7">
        <v>3603.57</v>
      </c>
      <c r="Z6" s="8"/>
      <c r="AA6" s="7">
        <v>20063.17</v>
      </c>
      <c r="AB6" s="7">
        <v>16437.53</v>
      </c>
      <c r="AC6" s="7">
        <v>13023.07</v>
      </c>
      <c r="AD6" s="8"/>
      <c r="AE6" s="7">
        <v>3903.31</v>
      </c>
      <c r="AF6" s="7">
        <v>2932.33</v>
      </c>
      <c r="AG6" s="7">
        <v>3633.09</v>
      </c>
      <c r="AH6" s="8"/>
      <c r="AI6" s="7">
        <v>2242.32</v>
      </c>
      <c r="AJ6" s="7">
        <v>1659.15</v>
      </c>
      <c r="AK6" s="7">
        <v>1986.16</v>
      </c>
      <c r="AL6" s="8"/>
      <c r="AM6" s="7">
        <v>2241.37</v>
      </c>
      <c r="AN6" s="7">
        <v>2395.71</v>
      </c>
      <c r="AO6" s="7">
        <v>3007.07</v>
      </c>
      <c r="AP6" s="8"/>
      <c r="AQ6" s="7">
        <v>-1639.49</v>
      </c>
      <c r="AR6" s="7">
        <v>-1357.57</v>
      </c>
      <c r="AS6" s="7">
        <v>-35.28</v>
      </c>
      <c r="AT6" s="8"/>
      <c r="AU6" s="7">
        <v>11510.43</v>
      </c>
      <c r="AV6" s="7">
        <v>8845.75</v>
      </c>
      <c r="AW6" s="7">
        <v>6745.47</v>
      </c>
      <c r="AX6" s="8"/>
      <c r="AY6" s="7">
        <v>183.23</v>
      </c>
      <c r="AZ6" s="7">
        <v>163.15</v>
      </c>
      <c r="BA6" s="7">
        <v>76.28</v>
      </c>
      <c r="BB6" s="8"/>
      <c r="BC6" s="7">
        <v>6580.69</v>
      </c>
      <c r="BD6" s="7">
        <v>4632.55</v>
      </c>
      <c r="BE6" s="7">
        <v>3718.67</v>
      </c>
      <c r="BF6" s="8"/>
      <c r="BG6" s="8">
        <f t="shared" ref="BG6:BI6" si="14">AI6/W6*100</f>
        <v>58.33192424</v>
      </c>
      <c r="BH6" s="8">
        <f t="shared" si="14"/>
        <v>45.89905886</v>
      </c>
      <c r="BI6" s="8">
        <f t="shared" si="14"/>
        <v>55.11645396</v>
      </c>
      <c r="BJ6" s="8">
        <f t="shared" ref="BJ6:BL6" si="15">S6/W6*100</f>
        <v>184.1111114</v>
      </c>
      <c r="BK6" s="8">
        <f t="shared" si="15"/>
        <v>104.5479946</v>
      </c>
      <c r="BL6" s="8">
        <f t="shared" si="15"/>
        <v>75.56922718</v>
      </c>
      <c r="BM6" s="8">
        <f t="shared" ref="BM6:BO6" si="16">AE6/O6*100</f>
        <v>16.28653853</v>
      </c>
      <c r="BN6" s="8">
        <f t="shared" si="16"/>
        <v>15.13862258</v>
      </c>
      <c r="BO6" s="8">
        <f t="shared" si="16"/>
        <v>21.81229047</v>
      </c>
      <c r="BP6" s="8">
        <f t="shared" ref="BP6:BR6" si="17">AI6/O6*100</f>
        <v>9.356067307</v>
      </c>
      <c r="BQ6" s="8">
        <f t="shared" si="17"/>
        <v>8.565627217</v>
      </c>
      <c r="BR6" s="8">
        <f t="shared" si="17"/>
        <v>11.92447719</v>
      </c>
      <c r="BS6" s="8">
        <f t="shared" ref="BS6:BU6" si="18">AM6/S6</f>
        <v>0.3166957736</v>
      </c>
      <c r="BT6" s="8">
        <f t="shared" si="18"/>
        <v>0.633923232</v>
      </c>
      <c r="BU6" s="8">
        <f t="shared" si="18"/>
        <v>1.104245389</v>
      </c>
      <c r="BV6" s="8">
        <f t="shared" si="19"/>
        <v>-0.1424351653</v>
      </c>
      <c r="BW6" s="8">
        <f t="shared" ref="BW6:BX6" si="20">AR6/AV6</f>
        <v>-0.1534714411</v>
      </c>
      <c r="BX6" s="8">
        <f t="shared" si="20"/>
        <v>-0.005230176696</v>
      </c>
      <c r="BY6" s="8">
        <f t="shared" ref="BY6:CA6" si="21">(AQ6-AY6)/AU6</f>
        <v>-0.1583537713</v>
      </c>
      <c r="BZ6" s="8">
        <f t="shared" si="21"/>
        <v>-0.1719153266</v>
      </c>
      <c r="CA6" s="8">
        <f t="shared" si="21"/>
        <v>-0.01653850658</v>
      </c>
      <c r="CB6" s="8">
        <f t="shared" ref="CB6:CD6" si="22">AA6/AY6</f>
        <v>109.4971893</v>
      </c>
      <c r="CC6" s="8">
        <f t="shared" si="22"/>
        <v>100.7510267</v>
      </c>
      <c r="CD6" s="8">
        <f t="shared" si="22"/>
        <v>170.7271893</v>
      </c>
      <c r="CE6" s="8">
        <f t="shared" ref="CE6:CG6" si="23">(G6+AM6)-BC6</f>
        <v>40444.0955</v>
      </c>
      <c r="CF6" s="8">
        <f t="shared" si="23"/>
        <v>44410.08851</v>
      </c>
      <c r="CG6" s="8">
        <f t="shared" si="23"/>
        <v>37176.33498</v>
      </c>
      <c r="CH6" s="8">
        <f t="shared" ref="CH6:CJ6" si="24">CE6/AE6</f>
        <v>10.36148692</v>
      </c>
      <c r="CI6" s="8">
        <f t="shared" si="24"/>
        <v>15.14498317</v>
      </c>
      <c r="CJ6" s="8">
        <f t="shared" si="24"/>
        <v>10.23270411</v>
      </c>
      <c r="CK6" s="8">
        <f t="shared" ref="CK6:CM6" si="25">C6/BJ6</f>
        <v>6.327700654</v>
      </c>
      <c r="CL6" s="8">
        <f t="shared" si="25"/>
        <v>12.34313489</v>
      </c>
      <c r="CM6" s="8">
        <f t="shared" si="25"/>
        <v>13.91307069</v>
      </c>
      <c r="CN6" s="8">
        <f t="shared" ref="CN6:CP6" si="26">C6/BG6</f>
        <v>19.97191101</v>
      </c>
      <c r="CO6" s="8">
        <f t="shared" si="26"/>
        <v>28.11495556</v>
      </c>
      <c r="CP6" s="8">
        <f t="shared" si="26"/>
        <v>19.07597322</v>
      </c>
    </row>
    <row r="7">
      <c r="A7" s="5" t="s">
        <v>29</v>
      </c>
      <c r="B7" s="6"/>
      <c r="C7" s="7">
        <v>252.0</v>
      </c>
      <c r="D7" s="7">
        <v>608.75</v>
      </c>
      <c r="E7" s="7">
        <v>525.9</v>
      </c>
      <c r="F7" s="8"/>
      <c r="G7" s="8">
        <f t="shared" ref="G7:I7" si="27">C7*W7/100</f>
        <v>2862.6444</v>
      </c>
      <c r="H7" s="8">
        <f t="shared" si="27"/>
        <v>6915.217375</v>
      </c>
      <c r="I7" s="8">
        <f t="shared" si="27"/>
        <v>5974.06623</v>
      </c>
      <c r="J7" s="8"/>
      <c r="K7" s="7">
        <v>24510.69</v>
      </c>
      <c r="L7" s="7">
        <v>22692.58</v>
      </c>
      <c r="M7" s="7">
        <v>22206.96</v>
      </c>
      <c r="N7" s="8"/>
      <c r="O7" s="7">
        <v>25177.47</v>
      </c>
      <c r="P7" s="7">
        <v>24175.06</v>
      </c>
      <c r="Q7" s="7">
        <v>23054.08</v>
      </c>
      <c r="R7" s="8"/>
      <c r="S7" s="7">
        <v>-7139.13</v>
      </c>
      <c r="T7" s="7">
        <v>-6505.16</v>
      </c>
      <c r="U7" s="7">
        <v>-5525.81</v>
      </c>
      <c r="V7" s="8"/>
      <c r="W7" s="7">
        <v>1135.97</v>
      </c>
      <c r="X7" s="7">
        <v>1135.97</v>
      </c>
      <c r="Y7" s="7">
        <v>1135.97</v>
      </c>
      <c r="Z7" s="8"/>
      <c r="AA7" s="7">
        <v>24432.33</v>
      </c>
      <c r="AB7" s="7">
        <v>21199.56</v>
      </c>
      <c r="AC7" s="7">
        <v>19970.91</v>
      </c>
      <c r="AD7" s="8"/>
      <c r="AE7" s="7">
        <v>745.14</v>
      </c>
      <c r="AF7" s="7">
        <v>2975.5</v>
      </c>
      <c r="AG7" s="7">
        <v>3083.17</v>
      </c>
      <c r="AH7" s="8"/>
      <c r="AI7" s="7">
        <v>-724.94</v>
      </c>
      <c r="AJ7" s="7">
        <v>1445.27</v>
      </c>
      <c r="AK7" s="7">
        <v>1201.94</v>
      </c>
      <c r="AL7" s="8"/>
      <c r="AM7" s="7">
        <v>5295.12</v>
      </c>
      <c r="AN7" s="7">
        <v>7220.37</v>
      </c>
      <c r="AO7" s="7">
        <v>9231.39</v>
      </c>
      <c r="AP7" s="8"/>
      <c r="AQ7" s="7">
        <v>-6315.01</v>
      </c>
      <c r="AR7" s="7">
        <v>-6173.84</v>
      </c>
      <c r="AS7" s="7">
        <v>-5969.17</v>
      </c>
      <c r="AT7" s="8"/>
      <c r="AU7" s="7">
        <v>14285.26</v>
      </c>
      <c r="AV7" s="7">
        <v>11712.88</v>
      </c>
      <c r="AW7" s="7">
        <v>12865.15</v>
      </c>
      <c r="AX7" s="8"/>
      <c r="AY7" s="7">
        <v>487.64</v>
      </c>
      <c r="AZ7" s="7">
        <v>506.12</v>
      </c>
      <c r="BA7" s="7">
        <v>1064.1</v>
      </c>
      <c r="BB7" s="8"/>
      <c r="BC7" s="7">
        <v>1365.4</v>
      </c>
      <c r="BD7" s="7">
        <v>1542.18</v>
      </c>
      <c r="BE7" s="7">
        <v>1488.13</v>
      </c>
      <c r="BF7" s="8"/>
      <c r="BG7" s="8">
        <f t="shared" ref="BG7:BI7" si="28">AI7/W7*100</f>
        <v>-63.81682615</v>
      </c>
      <c r="BH7" s="8">
        <f t="shared" si="28"/>
        <v>127.2278317</v>
      </c>
      <c r="BI7" s="8">
        <f t="shared" si="28"/>
        <v>105.8073717</v>
      </c>
      <c r="BJ7" s="8">
        <f t="shared" ref="BJ7:BL7" si="29">S7/W7*100</f>
        <v>-628.4611389</v>
      </c>
      <c r="BK7" s="8">
        <f t="shared" si="29"/>
        <v>-572.6524468</v>
      </c>
      <c r="BL7" s="8">
        <f t="shared" si="29"/>
        <v>-486.4397827</v>
      </c>
      <c r="BM7" s="8">
        <f t="shared" ref="BM7:BO7" si="30">AE7/O7*100</f>
        <v>2.959550741</v>
      </c>
      <c r="BN7" s="8">
        <f t="shared" si="30"/>
        <v>12.30813905</v>
      </c>
      <c r="BO7" s="8">
        <f t="shared" si="30"/>
        <v>13.37364146</v>
      </c>
      <c r="BP7" s="8">
        <f t="shared" ref="BP7:BR7" si="31">AI7/O7*100</f>
        <v>-2.879320281</v>
      </c>
      <c r="BQ7" s="8">
        <f t="shared" si="31"/>
        <v>5.978351243</v>
      </c>
      <c r="BR7" s="8">
        <f t="shared" si="31"/>
        <v>5.213567403</v>
      </c>
      <c r="BS7" s="8">
        <f t="shared" ref="BS7:BU7" si="32">AM7/S7</f>
        <v>-0.7417038211</v>
      </c>
      <c r="BT7" s="8">
        <f t="shared" si="32"/>
        <v>-1.109945028</v>
      </c>
      <c r="BU7" s="8">
        <f t="shared" si="32"/>
        <v>-1.670594899</v>
      </c>
      <c r="BV7" s="8">
        <f t="shared" si="19"/>
        <v>-0.4420647577</v>
      </c>
      <c r="BW7" s="8">
        <f t="shared" ref="BW7:BX7" si="33">AR7/AV7</f>
        <v>-0.5270983738</v>
      </c>
      <c r="BX7" s="8">
        <f t="shared" si="33"/>
        <v>-0.4639798215</v>
      </c>
      <c r="BY7" s="8">
        <f t="shared" ref="BY7:CA7" si="34">(AQ7-AY7)/AU7</f>
        <v>-0.4762006432</v>
      </c>
      <c r="BZ7" s="8">
        <f t="shared" si="34"/>
        <v>-0.5703089249</v>
      </c>
      <c r="CA7" s="8">
        <f t="shared" si="34"/>
        <v>-0.5466916437</v>
      </c>
      <c r="CB7" s="8">
        <f t="shared" ref="CB7:CD7" si="35">AA7/AY7</f>
        <v>50.10321139</v>
      </c>
      <c r="CC7" s="8">
        <f t="shared" si="35"/>
        <v>41.8864301</v>
      </c>
      <c r="CD7" s="8">
        <f t="shared" si="35"/>
        <v>18.76788836</v>
      </c>
      <c r="CE7" s="8">
        <f t="shared" ref="CE7:CG7" si="36">(G7+AM7)-BC7</f>
        <v>6792.3644</v>
      </c>
      <c r="CF7" s="8">
        <f t="shared" si="36"/>
        <v>12593.40738</v>
      </c>
      <c r="CG7" s="8">
        <f t="shared" si="36"/>
        <v>13717.32623</v>
      </c>
      <c r="CH7" s="8">
        <f t="shared" ref="CH7:CJ7" si="37">CE7/AE7</f>
        <v>9.115554661</v>
      </c>
      <c r="CI7" s="8">
        <f t="shared" si="37"/>
        <v>4.232366787</v>
      </c>
      <c r="CJ7" s="8">
        <f t="shared" si="37"/>
        <v>4.449098243</v>
      </c>
      <c r="CK7" s="8">
        <f t="shared" ref="CK7:CL7" si="38">D7/BJ7</f>
        <v>-0.9686358667</v>
      </c>
      <c r="CL7" s="8">
        <f t="shared" si="38"/>
        <v>-0.9183580773</v>
      </c>
      <c r="CM7" s="8">
        <f>E7/BL7</f>
        <v>-1.081120457</v>
      </c>
      <c r="CN7" s="8">
        <f t="shared" ref="CN7:CO7" si="39">D7/BG7</f>
        <v>-9.539020298</v>
      </c>
      <c r="CO7" s="8">
        <f t="shared" si="39"/>
        <v>4.133529534</v>
      </c>
      <c r="CP7" s="8">
        <f>E7/BI7</f>
        <v>4.970353121</v>
      </c>
    </row>
    <row r="8">
      <c r="A8" s="5" t="s">
        <v>30</v>
      </c>
      <c r="B8" s="6"/>
      <c r="C8" s="7">
        <v>81.2</v>
      </c>
      <c r="D8" s="7">
        <v>125.15</v>
      </c>
      <c r="E8" s="7">
        <v>101.7</v>
      </c>
      <c r="F8" s="7"/>
      <c r="G8" s="8">
        <f t="shared" ref="G8:I8" si="40">C8*W8/100</f>
        <v>4867.534</v>
      </c>
      <c r="H8" s="8">
        <f t="shared" si="40"/>
        <v>7502.11675</v>
      </c>
      <c r="I8" s="8">
        <f t="shared" si="40"/>
        <v>6096.4065</v>
      </c>
      <c r="J8" s="7"/>
      <c r="K8" s="7">
        <v>7799.54</v>
      </c>
      <c r="L8" s="7">
        <v>6191.36</v>
      </c>
      <c r="M8" s="7">
        <v>5088.07</v>
      </c>
      <c r="N8" s="7"/>
      <c r="O8" s="7">
        <v>7889.99</v>
      </c>
      <c r="P8" s="7">
        <v>6319.48</v>
      </c>
      <c r="Q8" s="7">
        <v>5282.7</v>
      </c>
      <c r="R8" s="7"/>
      <c r="S8" s="7">
        <v>-55.92</v>
      </c>
      <c r="T8" s="7">
        <v>-612.6</v>
      </c>
      <c r="U8" s="7">
        <v>-1038.86</v>
      </c>
      <c r="V8" s="7"/>
      <c r="W8" s="7">
        <v>5994.5</v>
      </c>
      <c r="X8" s="7">
        <v>5994.5</v>
      </c>
      <c r="Y8" s="7">
        <v>5994.5</v>
      </c>
      <c r="Z8" s="7"/>
      <c r="AA8" s="7">
        <v>7058.62</v>
      </c>
      <c r="AB8" s="7">
        <v>5662.43</v>
      </c>
      <c r="AC8" s="7">
        <v>4550.58</v>
      </c>
      <c r="AD8" s="7"/>
      <c r="AE8" s="7">
        <v>831.37</v>
      </c>
      <c r="AF8" s="7">
        <v>657.05</v>
      </c>
      <c r="AG8" s="7">
        <v>732.12</v>
      </c>
      <c r="AH8" s="7"/>
      <c r="AI8" s="7">
        <v>557.21</v>
      </c>
      <c r="AJ8" s="7">
        <v>427.22</v>
      </c>
      <c r="AK8" s="7">
        <v>449.79</v>
      </c>
      <c r="AL8" s="7"/>
      <c r="AM8" s="7">
        <v>1008.39</v>
      </c>
      <c r="AN8" s="7">
        <v>1028.23</v>
      </c>
      <c r="AO8" s="7">
        <v>1025.92</v>
      </c>
      <c r="AP8" s="7"/>
      <c r="AQ8" s="7">
        <v>-747.17</v>
      </c>
      <c r="AR8" s="7">
        <v>-1344.18</v>
      </c>
      <c r="AS8" s="7">
        <v>-1660.97</v>
      </c>
      <c r="AT8" s="7"/>
      <c r="AU8" s="7">
        <v>2591.42</v>
      </c>
      <c r="AV8" s="7">
        <v>2143.47</v>
      </c>
      <c r="AW8" s="7">
        <v>2227.81</v>
      </c>
      <c r="AX8" s="7"/>
      <c r="AY8" s="7">
        <v>141.87</v>
      </c>
      <c r="AZ8" s="7">
        <v>98.55</v>
      </c>
      <c r="BA8" s="7">
        <v>66.55</v>
      </c>
      <c r="BB8" s="7"/>
      <c r="BC8" s="7">
        <v>147.05</v>
      </c>
      <c r="BD8" s="7">
        <v>68.21</v>
      </c>
      <c r="BE8" s="7">
        <v>105.9</v>
      </c>
      <c r="BF8" s="7"/>
      <c r="BG8" s="8">
        <f t="shared" ref="BG8:BI8" si="41">AI8/W8*100</f>
        <v>9.295354075</v>
      </c>
      <c r="BH8" s="8">
        <f t="shared" si="41"/>
        <v>7.126866294</v>
      </c>
      <c r="BI8" s="8">
        <f t="shared" si="41"/>
        <v>7.503378097</v>
      </c>
      <c r="BJ8" s="8">
        <f t="shared" ref="BJ8:BL8" si="42">S8/W8*100</f>
        <v>-0.9328551172</v>
      </c>
      <c r="BK8" s="8">
        <f t="shared" si="42"/>
        <v>-10.21936775</v>
      </c>
      <c r="BL8" s="8">
        <f t="shared" si="42"/>
        <v>-17.33021937</v>
      </c>
      <c r="BM8" s="8">
        <f t="shared" ref="BM8:BO8" si="43">AE8/O8*100</f>
        <v>10.53702223</v>
      </c>
      <c r="BN8" s="8">
        <f t="shared" si="43"/>
        <v>10.39721623</v>
      </c>
      <c r="BO8" s="8">
        <f t="shared" si="43"/>
        <v>13.85882219</v>
      </c>
      <c r="BP8" s="8">
        <f t="shared" ref="BP8:BR8" si="44">AI8/O8*100</f>
        <v>7.062239623</v>
      </c>
      <c r="BQ8" s="8">
        <f t="shared" si="44"/>
        <v>6.760366359</v>
      </c>
      <c r="BR8" s="8">
        <f t="shared" si="44"/>
        <v>8.514396047</v>
      </c>
      <c r="BS8" s="8">
        <f t="shared" ref="BS8:BU8" si="45">AM8/S8</f>
        <v>-18.03272532</v>
      </c>
      <c r="BT8" s="8">
        <f t="shared" si="45"/>
        <v>-1.678468821</v>
      </c>
      <c r="BU8" s="8">
        <f t="shared" si="45"/>
        <v>-0.9875440387</v>
      </c>
      <c r="BV8" s="8">
        <f t="shared" si="19"/>
        <v>-0.2883245479</v>
      </c>
      <c r="BW8" s="8">
        <f t="shared" ref="BW8:BX8" si="46">AR8/AV8</f>
        <v>-0.6271046481</v>
      </c>
      <c r="BX8" s="8">
        <f t="shared" si="46"/>
        <v>-0.7455617849</v>
      </c>
      <c r="BY8" s="8">
        <f t="shared" ref="BY8:CA8" si="47">(AQ8-AY8)/AU8</f>
        <v>-0.3430705945</v>
      </c>
      <c r="BZ8" s="8">
        <f t="shared" si="47"/>
        <v>-0.6730814987</v>
      </c>
      <c r="CA8" s="8">
        <f t="shared" si="47"/>
        <v>-0.7754341708</v>
      </c>
      <c r="CB8" s="8">
        <f t="shared" ref="CB8:CD8" si="48">AA8/AY8</f>
        <v>49.75414112</v>
      </c>
      <c r="CC8" s="8">
        <f t="shared" si="48"/>
        <v>57.45743278</v>
      </c>
      <c r="CD8" s="8">
        <f t="shared" si="48"/>
        <v>68.37836213</v>
      </c>
      <c r="CE8" s="8">
        <f t="shared" ref="CE8:CG8" si="49">(G8+AM8)-BC8</f>
        <v>5728.874</v>
      </c>
      <c r="CF8" s="8">
        <f t="shared" si="49"/>
        <v>8462.13675</v>
      </c>
      <c r="CG8" s="8">
        <f t="shared" si="49"/>
        <v>7016.4265</v>
      </c>
      <c r="CH8" s="8">
        <f t="shared" ref="CH8:CJ8" si="50">CE8/AE8</f>
        <v>6.890883722</v>
      </c>
      <c r="CI8" s="8">
        <f t="shared" si="50"/>
        <v>12.87898448</v>
      </c>
      <c r="CJ8" s="8">
        <f t="shared" si="50"/>
        <v>9.583711004</v>
      </c>
      <c r="CK8" s="8">
        <f t="shared" ref="CK8:CM8" si="51">C8/BJ8</f>
        <v>-87.04459943</v>
      </c>
      <c r="CL8" s="8">
        <f t="shared" si="51"/>
        <v>-12.24635447</v>
      </c>
      <c r="CM8" s="8">
        <f t="shared" si="51"/>
        <v>-5.868361954</v>
      </c>
      <c r="CN8" s="8">
        <f t="shared" ref="CN8:CP8" si="52">C8/BG8</f>
        <v>8.735546742</v>
      </c>
      <c r="CO8" s="8">
        <f t="shared" si="52"/>
        <v>17.5603126</v>
      </c>
      <c r="CP8" s="8">
        <f t="shared" si="52"/>
        <v>13.55389515</v>
      </c>
    </row>
    <row r="9">
      <c r="A9" s="10" t="s">
        <v>31</v>
      </c>
      <c r="B9" s="11"/>
      <c r="C9" s="12">
        <v>229.3</v>
      </c>
      <c r="D9" s="12">
        <v>151.9</v>
      </c>
      <c r="E9" s="12">
        <v>182.15</v>
      </c>
      <c r="F9" s="12"/>
      <c r="G9" s="13">
        <f t="shared" ref="G9:I9" si="53">C9*W9/100</f>
        <v>71.44988</v>
      </c>
      <c r="H9" s="13">
        <f t="shared" si="53"/>
        <v>47.33204</v>
      </c>
      <c r="I9" s="13">
        <f t="shared" si="53"/>
        <v>56.75794</v>
      </c>
      <c r="J9" s="12"/>
      <c r="K9" s="12">
        <v>104.33</v>
      </c>
      <c r="L9" s="12">
        <v>92.06</v>
      </c>
      <c r="M9" s="12">
        <v>66.02</v>
      </c>
      <c r="N9" s="12"/>
      <c r="O9" s="12">
        <v>112.48</v>
      </c>
      <c r="P9" s="12">
        <v>92.23</v>
      </c>
      <c r="Q9" s="12">
        <v>66.8</v>
      </c>
      <c r="R9" s="12"/>
      <c r="S9" s="12">
        <v>32.96</v>
      </c>
      <c r="T9" s="12">
        <v>17.17</v>
      </c>
      <c r="U9" s="12">
        <v>13.58</v>
      </c>
      <c r="V9" s="12"/>
      <c r="W9" s="12">
        <v>31.16</v>
      </c>
      <c r="X9" s="12">
        <v>31.16</v>
      </c>
      <c r="Y9" s="12">
        <v>31.16</v>
      </c>
      <c r="Z9" s="12"/>
      <c r="AA9" s="12">
        <v>88.18</v>
      </c>
      <c r="AB9" s="12">
        <v>83.43</v>
      </c>
      <c r="AC9" s="12">
        <v>61.72</v>
      </c>
      <c r="AD9" s="12"/>
      <c r="AE9" s="12">
        <v>24.3</v>
      </c>
      <c r="AF9" s="12">
        <v>8.8</v>
      </c>
      <c r="AG9" s="12">
        <v>5.08</v>
      </c>
      <c r="AH9" s="12"/>
      <c r="AI9" s="12">
        <v>15.61</v>
      </c>
      <c r="AJ9" s="12">
        <v>3.81</v>
      </c>
      <c r="AK9" s="12">
        <v>0.1</v>
      </c>
      <c r="AL9" s="12"/>
      <c r="AM9" s="12">
        <v>0.88</v>
      </c>
      <c r="AN9" s="12">
        <v>9.77</v>
      </c>
      <c r="AO9" s="12">
        <v>9.01</v>
      </c>
      <c r="AP9" s="12"/>
      <c r="AQ9" s="12">
        <v>32.4</v>
      </c>
      <c r="AR9" s="12">
        <v>22.81</v>
      </c>
      <c r="AS9" s="12">
        <v>17.34</v>
      </c>
      <c r="AT9" s="12"/>
      <c r="AU9" s="12">
        <v>16.72</v>
      </c>
      <c r="AV9" s="12">
        <v>13.5</v>
      </c>
      <c r="AW9" s="12">
        <v>11.31</v>
      </c>
      <c r="AX9" s="12"/>
      <c r="AY9" s="12">
        <v>0.0</v>
      </c>
      <c r="AZ9" s="12">
        <v>0.0</v>
      </c>
      <c r="BA9" s="12">
        <v>0.0</v>
      </c>
      <c r="BB9" s="12"/>
      <c r="BC9" s="12">
        <v>6.2</v>
      </c>
      <c r="BD9" s="12">
        <v>3.04</v>
      </c>
      <c r="BE9" s="12">
        <v>3.82</v>
      </c>
      <c r="BF9" s="12"/>
      <c r="BG9" s="13">
        <f t="shared" ref="BG9:BI9" si="54">AI9/W9*100</f>
        <v>50.09627728</v>
      </c>
      <c r="BH9" s="13">
        <f t="shared" si="54"/>
        <v>12.22721438</v>
      </c>
      <c r="BI9" s="13">
        <f t="shared" si="54"/>
        <v>0.3209242619</v>
      </c>
      <c r="BJ9" s="13">
        <f t="shared" ref="BJ9:BL9" si="55">S9/W9*100</f>
        <v>105.7766367</v>
      </c>
      <c r="BK9" s="13">
        <f t="shared" si="55"/>
        <v>55.10269576</v>
      </c>
      <c r="BL9" s="13">
        <f t="shared" si="55"/>
        <v>43.58151476</v>
      </c>
      <c r="BM9" s="13">
        <f t="shared" ref="BM9:BO9" si="56">AE9/O9*100</f>
        <v>21.60384068</v>
      </c>
      <c r="BN9" s="13">
        <f t="shared" si="56"/>
        <v>9.541363981</v>
      </c>
      <c r="BO9" s="13">
        <f t="shared" si="56"/>
        <v>7.604790419</v>
      </c>
      <c r="BP9" s="13">
        <f t="shared" ref="BP9:BR9" si="57">AI9/O9*100</f>
        <v>13.87802276</v>
      </c>
      <c r="BQ9" s="13">
        <f t="shared" si="57"/>
        <v>4.130976906</v>
      </c>
      <c r="BR9" s="13">
        <f t="shared" si="57"/>
        <v>0.1497005988</v>
      </c>
      <c r="BS9" s="13">
        <f t="shared" ref="BS9:BU9" si="58">AM9/S9</f>
        <v>0.02669902913</v>
      </c>
      <c r="BT9" s="13">
        <f t="shared" si="58"/>
        <v>0.5690157251</v>
      </c>
      <c r="BU9" s="13">
        <f t="shared" si="58"/>
        <v>0.6634756996</v>
      </c>
      <c r="BV9" s="13">
        <f t="shared" si="19"/>
        <v>1.937799043</v>
      </c>
      <c r="BW9" s="13">
        <f t="shared" ref="BW9:BX9" si="59">AR9/AV9</f>
        <v>1.68962963</v>
      </c>
      <c r="BX9" s="13">
        <f t="shared" si="59"/>
        <v>1.533156499</v>
      </c>
      <c r="BY9" s="13">
        <f t="shared" ref="BY9:CA9" si="60">(AQ9-AY9)/AU9</f>
        <v>1.937799043</v>
      </c>
      <c r="BZ9" s="13">
        <f t="shared" si="60"/>
        <v>1.68962963</v>
      </c>
      <c r="CA9" s="13">
        <f t="shared" si="60"/>
        <v>1.533156499</v>
      </c>
      <c r="CB9" s="12" t="s">
        <v>32</v>
      </c>
      <c r="CC9" s="12" t="s">
        <v>32</v>
      </c>
      <c r="CD9" s="12" t="s">
        <v>32</v>
      </c>
      <c r="CE9" s="13">
        <f t="shared" ref="CE9:CG9" si="61">(G9+AM9)-BC9</f>
        <v>66.12988</v>
      </c>
      <c r="CF9" s="13">
        <f t="shared" si="61"/>
        <v>54.06204</v>
      </c>
      <c r="CG9" s="13">
        <f t="shared" si="61"/>
        <v>61.94794</v>
      </c>
      <c r="CH9" s="13">
        <f t="shared" ref="CH9:CJ9" si="62">CE9/AE9</f>
        <v>2.721394239</v>
      </c>
      <c r="CI9" s="13">
        <f t="shared" si="62"/>
        <v>6.143413636</v>
      </c>
      <c r="CJ9" s="13">
        <f t="shared" si="62"/>
        <v>12.19447638</v>
      </c>
      <c r="CK9" s="13">
        <f t="shared" ref="CK9:CM9" si="63">C9/BJ9</f>
        <v>2.167775485</v>
      </c>
      <c r="CL9" s="13">
        <f t="shared" si="63"/>
        <v>2.756670938</v>
      </c>
      <c r="CM9" s="13">
        <f t="shared" si="63"/>
        <v>4.1795243</v>
      </c>
      <c r="CN9" s="13">
        <f t="shared" ref="CN9:CP9" si="64">C9/BG9</f>
        <v>4.577186419</v>
      </c>
      <c r="CO9" s="13">
        <f t="shared" si="64"/>
        <v>12.42310761</v>
      </c>
      <c r="CP9" s="13">
        <f t="shared" si="64"/>
        <v>567.5794</v>
      </c>
    </row>
  </sheetData>
  <mergeCells count="26">
    <mergeCell ref="BM1:BO1"/>
    <mergeCell ref="BJ1:BL1"/>
    <mergeCell ref="CB1:CD1"/>
    <mergeCell ref="CE1:CG1"/>
    <mergeCell ref="CH1:CJ1"/>
    <mergeCell ref="CK1:CM1"/>
    <mergeCell ref="CN1:CP1"/>
    <mergeCell ref="BY1:CA1"/>
    <mergeCell ref="BV1:BX1"/>
    <mergeCell ref="BP1:BR1"/>
    <mergeCell ref="BS1:BU1"/>
    <mergeCell ref="AM1:AO1"/>
    <mergeCell ref="AQ1:AS1"/>
    <mergeCell ref="AU1:AW1"/>
    <mergeCell ref="AY1:BA1"/>
    <mergeCell ref="G1:I1"/>
    <mergeCell ref="C1:E1"/>
    <mergeCell ref="O1:Q1"/>
    <mergeCell ref="K1:M1"/>
    <mergeCell ref="BG1:BI1"/>
    <mergeCell ref="S1:U1"/>
    <mergeCell ref="W1:Y1"/>
    <mergeCell ref="AE1:AG1"/>
    <mergeCell ref="AA1:AC1"/>
    <mergeCell ref="AI1:AK1"/>
    <mergeCell ref="BC1:BE1"/>
  </mergeCells>
  <conditionalFormatting sqref="BH2:BI2">
    <cfRule type="notContainsBlanks" dxfId="0" priority="1">
      <formula>LEN(TRIM(BH2))&gt;0</formula>
    </cfRule>
  </conditionalFormatting>
  <conditionalFormatting sqref="BF5:BF9">
    <cfRule type="containsBlanks" dxfId="1" priority="2">
      <formula>LEN(TRIM(BF5))=0</formula>
    </cfRule>
  </conditionalFormatting>
  <hyperlinks>
    <hyperlink r:id="rId1" ref="A6"/>
    <hyperlink r:id="rId2" ref="A7"/>
    <hyperlink r:id="rId3" ref="A8"/>
    <hyperlink r:id="rId4" ref="A9"/>
  </hyperlinks>
  <printOptions gridLines="1" horizontalCentered="1"/>
  <pageMargins bottom="0.75" footer="0.0" header="0.0" left="0.7" right="0.7" top="0.75"/>
  <pageSetup cellComments="atEnd" orientation="landscape" pageOrder="overThenDown"/>
  <colBreaks count="3" manualBreakCount="3">
    <brk id="82" man="1"/>
    <brk id="70" man="1"/>
    <brk id="94" man="1"/>
  </colBreaks>
  <drawing r:id="rId5"/>
  <tableParts count="6"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