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2018" sheetId="1" r:id="rId4"/>
    <sheet name="2017" sheetId="2" r:id="rId5"/>
    <sheet name="2016" sheetId="3" r:id="rId6"/>
  </sheets>
</workbook>
</file>

<file path=xl/sharedStrings.xml><?xml version="1.0" encoding="utf-8"?>
<sst xmlns="http://schemas.openxmlformats.org/spreadsheetml/2006/main" uniqueCount="44">
  <si>
    <t>Table 1</t>
  </si>
  <si>
    <t>Name of Companies</t>
  </si>
  <si>
    <t>Net Income</t>
  </si>
  <si>
    <t>Equity Dividends paid</t>
  </si>
  <si>
    <t>Outstanding shares</t>
  </si>
  <si>
    <t>EBITDA</t>
  </si>
  <si>
    <t>Revenue</t>
  </si>
  <si>
    <t>Total Debt</t>
  </si>
  <si>
    <t>Total Assets</t>
  </si>
  <si>
    <t>Current Assets</t>
  </si>
  <si>
    <t>Current Liabilities</t>
  </si>
  <si>
    <t>Liquid Assets</t>
  </si>
  <si>
    <t>Cost of Goods</t>
  </si>
  <si>
    <t>Inventories</t>
  </si>
  <si>
    <t>Market Capitalisation</t>
  </si>
  <si>
    <t>Share Price</t>
  </si>
  <si>
    <t>Basic EPS</t>
  </si>
  <si>
    <t>Book Value per share</t>
  </si>
  <si>
    <t>EBITDA Margin</t>
  </si>
  <si>
    <t>Net Profit margin</t>
  </si>
  <si>
    <t>Equity</t>
  </si>
  <si>
    <t>Current Ratio</t>
  </si>
  <si>
    <t>Quick Ratio</t>
  </si>
  <si>
    <t>Inventory Turnover Ratio</t>
  </si>
  <si>
    <t>Enterprise Value(EV)</t>
  </si>
  <si>
    <t>Price/Book Value</t>
  </si>
  <si>
    <t>Price/Earnings</t>
  </si>
  <si>
    <t>Dividends per share</t>
  </si>
  <si>
    <t>ITC</t>
  </si>
  <si>
    <t>Nestle India</t>
  </si>
  <si>
    <t>Hindustan Unilever</t>
  </si>
  <si>
    <t>Britannia Industries</t>
  </si>
  <si>
    <t>Colgate Palmolive</t>
  </si>
  <si>
    <t>Procter and Gamble</t>
  </si>
  <si>
    <t>Emami</t>
  </si>
  <si>
    <t>Marico Limited</t>
  </si>
  <si>
    <t>Godrej Consumer Products</t>
  </si>
  <si>
    <t>Dabur</t>
  </si>
  <si>
    <t>Asian Paints</t>
  </si>
  <si>
    <t>Eveready</t>
  </si>
  <si>
    <t>Venkys</t>
  </si>
  <si>
    <t>Nestle</t>
  </si>
  <si>
    <t>Britannia</t>
  </si>
  <si>
    <t>Godrej Consumer products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</si>
</sst>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.000000000"/>
    <numFmt numFmtId="60" formatCode="#,##0.00000000"/>
    <numFmt numFmtId="61" formatCode="#,##0.000000"/>
  </numFmts>
  <fonts count="15">
    <font>
      <sz val="10"/>
      <color indexed="8"/>
      <name val="Helvetica Neue"/>
    </font>
    <font>
      <sz val="12"/>
      <color indexed="8"/>
      <name val="Helvetica Neue"/>
    </font>
    <font>
      <b val="1"/>
      <sz val="16"/>
      <color indexed="8"/>
      <name val="Helvetica Neue"/>
    </font>
    <font>
      <b val="1"/>
      <sz val="13"/>
      <color indexed="8"/>
      <name val="Helvetica Neue"/>
    </font>
    <font>
      <sz val="13"/>
      <color indexed="8"/>
      <name val="Arial"/>
    </font>
    <font>
      <sz val="12"/>
      <color indexed="8"/>
      <name val="Helvetica"/>
    </font>
    <font>
      <sz val="12"/>
      <color indexed="8"/>
      <name val="Arial"/>
    </font>
    <font>
      <sz val="12"/>
      <color indexed="8"/>
      <name val="Times"/>
    </font>
    <font>
      <sz val="9"/>
      <color indexed="8"/>
      <name val="Times"/>
    </font>
    <font>
      <sz val="13"/>
      <color indexed="8"/>
      <name val="Times"/>
    </font>
    <font>
      <sz val="12"/>
      <color indexed="17"/>
      <name val="Helvetica"/>
    </font>
    <font>
      <sz val="12"/>
      <color indexed="18"/>
      <name val="Times"/>
    </font>
    <font>
      <sz val="12"/>
      <color indexed="19"/>
      <name val="Arial"/>
    </font>
    <font>
      <sz val="12"/>
      <color indexed="20"/>
      <name val="Times"/>
    </font>
    <font>
      <sz val="13"/>
      <color indexed="8"/>
      <name val="Times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5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" fontId="4" fillId="3" borderId="3" applyNumberFormat="1" applyFont="1" applyFill="1" applyBorder="1" applyAlignment="1" applyProtection="0">
      <alignment horizontal="right" vertical="top" wrapText="1" readingOrder="1"/>
    </xf>
    <xf numFmtId="4" fontId="4" fillId="3" borderId="4" applyNumberFormat="1" applyFont="1" applyFill="1" applyBorder="1" applyAlignment="1" applyProtection="0">
      <alignment horizontal="right" vertical="top" wrapText="1" readingOrder="1"/>
    </xf>
    <xf numFmtId="3" fontId="5" fillId="3" borderId="4" applyNumberFormat="1" applyFont="1" applyFill="1" applyBorder="1" applyAlignment="1" applyProtection="0">
      <alignment horizontal="right" vertical="top" wrapText="1" readingOrder="1"/>
    </xf>
    <xf numFmtId="0" fontId="4" fillId="3" borderId="4" applyNumberFormat="1" applyFont="1" applyFill="1" applyBorder="1" applyAlignment="1" applyProtection="0">
      <alignment horizontal="right" vertical="top" wrapText="1" readingOrder="1"/>
    </xf>
    <xf numFmtId="0" fontId="6" fillId="3" borderId="4" applyNumberFormat="1" applyFont="1" applyFill="1" applyBorder="1" applyAlignment="1" applyProtection="0">
      <alignment horizontal="right" vertical="center" wrapText="1" readingOrder="1"/>
    </xf>
    <xf numFmtId="4" fontId="4" fillId="3" borderId="4" applyNumberFormat="1" applyFont="1" applyFill="1" applyBorder="1" applyAlignment="1" applyProtection="0">
      <alignment horizontal="right" vertical="center" wrapText="1" readingOrder="1"/>
    </xf>
    <xf numFmtId="0" fontId="4" fillId="3" borderId="4" applyNumberFormat="1" applyFont="1" applyFill="1" applyBorder="1" applyAlignment="1" applyProtection="0">
      <alignment horizontal="right" vertical="top" wrapText="1"/>
    </xf>
    <xf numFmtId="0" fontId="4" fillId="3" borderId="4" applyNumberFormat="0" applyFont="1" applyFill="1" applyBorder="1" applyAlignment="1" applyProtection="0">
      <alignment horizontal="right"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" fontId="4" fillId="3" borderId="6" applyNumberFormat="1" applyFont="1" applyFill="1" applyBorder="1" applyAlignment="1" applyProtection="0">
      <alignment horizontal="right" vertical="top" wrapText="1" readingOrder="1"/>
    </xf>
    <xf numFmtId="0" fontId="4" fillId="3" borderId="7" applyNumberFormat="1" applyFont="1" applyFill="1" applyBorder="1" applyAlignment="1" applyProtection="0">
      <alignment horizontal="right" vertical="top" wrapText="1" readingOrder="1"/>
    </xf>
    <xf numFmtId="0" fontId="7" fillId="3" borderId="7" applyNumberFormat="1" applyFont="1" applyFill="1" applyBorder="1" applyAlignment="1" applyProtection="0">
      <alignment horizontal="right" vertical="top" wrapText="1" readingOrder="1"/>
    </xf>
    <xf numFmtId="4" fontId="4" fillId="3" borderId="7" applyNumberFormat="1" applyFont="1" applyFill="1" applyBorder="1" applyAlignment="1" applyProtection="0">
      <alignment horizontal="right" vertical="top" wrapText="1" readingOrder="1"/>
    </xf>
    <xf numFmtId="4" fontId="4" fillId="3" borderId="7" applyNumberFormat="1" applyFont="1" applyFill="1" applyBorder="1" applyAlignment="1" applyProtection="0">
      <alignment horizontal="right" vertical="center" wrapText="1" readingOrder="1"/>
    </xf>
    <xf numFmtId="4" fontId="6" fillId="3" borderId="7" applyNumberFormat="1" applyFont="1" applyFill="1" applyBorder="1" applyAlignment="1" applyProtection="0">
      <alignment horizontal="right" vertical="center" wrapText="1" readingOrder="1"/>
    </xf>
    <xf numFmtId="0" fontId="4" fillId="3" borderId="7" applyNumberFormat="1" applyFont="1" applyFill="1" applyBorder="1" applyAlignment="1" applyProtection="0">
      <alignment horizontal="right" vertical="center" wrapText="1" readingOrder="1"/>
    </xf>
    <xf numFmtId="0" fontId="4" fillId="3" borderId="7" applyNumberFormat="1" applyFont="1" applyFill="1" applyBorder="1" applyAlignment="1" applyProtection="0">
      <alignment horizontal="right" vertical="top" wrapText="1"/>
    </xf>
    <xf numFmtId="4" fontId="4" fillId="3" borderId="7" applyNumberFormat="1" applyFont="1" applyFill="1" applyBorder="1" applyAlignment="1" applyProtection="0">
      <alignment horizontal="right" vertical="top" wrapText="1"/>
    </xf>
    <xf numFmtId="0" fontId="4" fillId="3" borderId="7" applyNumberFormat="0" applyFont="1" applyFill="1" applyBorder="1" applyAlignment="1" applyProtection="0">
      <alignment horizontal="right" vertical="top" wrapText="1"/>
    </xf>
    <xf numFmtId="49" fontId="3" fillId="4" borderId="5" applyNumberFormat="1" applyFont="1" applyFill="1" applyBorder="1" applyAlignment="1" applyProtection="0">
      <alignment vertical="top" wrapText="1"/>
    </xf>
    <xf numFmtId="4" fontId="4" fillId="4" borderId="6" applyNumberFormat="1" applyFont="1" applyFill="1" applyBorder="1" applyAlignment="1" applyProtection="0">
      <alignment horizontal="right" vertical="top" wrapText="1" readingOrder="1"/>
    </xf>
    <xf numFmtId="4" fontId="4" fillId="4" borderId="7" applyNumberFormat="1" applyFont="1" applyFill="1" applyBorder="1" applyAlignment="1" applyProtection="0">
      <alignment horizontal="right" vertical="top" wrapText="1" readingOrder="1"/>
    </xf>
    <xf numFmtId="3" fontId="4" fillId="4" borderId="7" applyNumberFormat="1" applyFont="1" applyFill="1" applyBorder="1" applyAlignment="1" applyProtection="0">
      <alignment horizontal="right" vertical="top" wrapText="1"/>
    </xf>
    <xf numFmtId="4" fontId="4" fillId="4" borderId="7" applyNumberFormat="1" applyFont="1" applyFill="1" applyBorder="1" applyAlignment="1" applyProtection="0">
      <alignment horizontal="right" vertical="center" wrapText="1" readingOrder="1"/>
    </xf>
    <xf numFmtId="0" fontId="4" fillId="4" borderId="7" applyNumberFormat="1" applyFont="1" applyFill="1" applyBorder="1" applyAlignment="1" applyProtection="0">
      <alignment horizontal="right" vertical="top" wrapText="1" readingOrder="1"/>
    </xf>
    <xf numFmtId="0" fontId="6" fillId="4" borderId="7" applyNumberFormat="1" applyFont="1" applyFill="1" applyBorder="1" applyAlignment="1" applyProtection="0">
      <alignment horizontal="right" vertical="top" wrapText="1" readingOrder="1"/>
    </xf>
    <xf numFmtId="59" fontId="4" fillId="4" borderId="7" applyNumberFormat="1" applyFont="1" applyFill="1" applyBorder="1" applyAlignment="1" applyProtection="0">
      <alignment horizontal="right" vertical="top" wrapText="1"/>
    </xf>
    <xf numFmtId="4" fontId="4" fillId="4" borderId="7" applyNumberFormat="1" applyFont="1" applyFill="1" applyBorder="1" applyAlignment="1" applyProtection="0">
      <alignment horizontal="right" vertical="top" wrapText="1"/>
    </xf>
    <xf numFmtId="0" fontId="4" fillId="4" borderId="7" applyNumberFormat="1" applyFont="1" applyFill="1" applyBorder="1" applyAlignment="1" applyProtection="0">
      <alignment horizontal="right" vertical="top" wrapText="1"/>
    </xf>
    <xf numFmtId="0" fontId="4" fillId="4" borderId="7" applyNumberFormat="0" applyFont="1" applyFill="1" applyBorder="1" applyAlignment="1" applyProtection="0">
      <alignment horizontal="right" vertical="top" wrapText="1"/>
    </xf>
    <xf numFmtId="2" fontId="4" fillId="4" borderId="7" applyNumberFormat="1" applyFont="1" applyFill="1" applyBorder="1" applyAlignment="1" applyProtection="0">
      <alignment horizontal="right" vertical="top" wrapText="1"/>
    </xf>
    <xf numFmtId="0" fontId="4" fillId="4" borderId="7" applyNumberFormat="1" applyFont="1" applyFill="1" applyBorder="1" applyAlignment="1" applyProtection="0">
      <alignment horizontal="right" vertical="center" wrapText="1" readingOrder="1"/>
    </xf>
    <xf numFmtId="49" fontId="3" fillId="5" borderId="5" applyNumberFormat="1" applyFont="1" applyFill="1" applyBorder="1" applyAlignment="1" applyProtection="0">
      <alignment vertical="top" wrapText="1"/>
    </xf>
    <xf numFmtId="0" fontId="6" borderId="6" applyNumberFormat="1" applyFont="1" applyFill="0" applyBorder="1" applyAlignment="1" applyProtection="0">
      <alignment horizontal="right" vertical="center" wrapText="1" readingOrder="1"/>
    </xf>
    <xf numFmtId="0" fontId="6" borderId="7" applyNumberFormat="1" applyFont="1" applyFill="0" applyBorder="1" applyAlignment="1" applyProtection="0">
      <alignment horizontal="right" vertical="top" wrapText="1" readingOrder="1"/>
    </xf>
    <xf numFmtId="0" fontId="4" borderId="7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 readingOrder="1"/>
    </xf>
    <xf numFmtId="0" fontId="4" borderId="7" applyNumberFormat="1" applyFont="1" applyFill="0" applyBorder="1" applyAlignment="1" applyProtection="0">
      <alignment horizontal="right" vertical="top" wrapText="1" readingOrder="1"/>
    </xf>
    <xf numFmtId="0" fontId="4" borderId="7" applyNumberFormat="1" applyFont="1" applyFill="0" applyBorder="1" applyAlignment="1" applyProtection="0">
      <alignment horizontal="right" vertical="center" wrapText="1" readingOrder="1"/>
    </xf>
    <xf numFmtId="4" fontId="4" borderId="7" applyNumberFormat="1" applyFont="1" applyFill="0" applyBorder="1" applyAlignment="1" applyProtection="0">
      <alignment horizontal="right" vertical="top" wrapText="1"/>
    </xf>
    <xf numFmtId="0" fontId="4" borderId="7" applyNumberFormat="0" applyFont="1" applyFill="0" applyBorder="1" applyAlignment="1" applyProtection="0">
      <alignment horizontal="right" vertical="top" wrapText="1"/>
    </xf>
    <xf numFmtId="0" fontId="4" fillId="4" borderId="6" applyNumberFormat="1" applyFont="1" applyFill="1" applyBorder="1" applyAlignment="1" applyProtection="0">
      <alignment horizontal="right" vertical="top" wrapText="1" readingOrder="1"/>
    </xf>
    <xf numFmtId="4" fontId="4" fillId="4" borderId="8" applyNumberFormat="1" applyFont="1" applyFill="1" applyBorder="1" applyAlignment="1" applyProtection="0">
      <alignment horizontal="right" vertical="top" wrapText="1" readingOrder="1"/>
    </xf>
    <xf numFmtId="0" fontId="4" fillId="4" borderId="9" applyNumberFormat="1" applyFont="1" applyFill="1" applyBorder="1" applyAlignment="1" applyProtection="0">
      <alignment horizontal="right" vertical="top" wrapText="1" readingOrder="1"/>
    </xf>
    <xf numFmtId="0" fontId="4" fillId="4" borderId="10" applyNumberFormat="1" applyFont="1" applyFill="1" applyBorder="1" applyAlignment="1" applyProtection="0">
      <alignment horizontal="right" vertical="top" wrapText="1" readingOrder="1"/>
    </xf>
    <xf numFmtId="3" fontId="8" fillId="4" borderId="7" applyNumberFormat="1" applyFont="1" applyFill="1" applyBorder="1" applyAlignment="1" applyProtection="0">
      <alignment horizontal="right" vertical="top" wrapText="1" readingOrder="1"/>
    </xf>
    <xf numFmtId="0" fontId="6" fillId="4" borderId="7" applyNumberFormat="1" applyFont="1" applyFill="1" applyBorder="1" applyAlignment="1" applyProtection="0">
      <alignment horizontal="right" vertical="center" wrapText="1" readingOrder="1"/>
    </xf>
    <xf numFmtId="4" fontId="4" borderId="6" applyNumberFormat="1" applyFont="1" applyFill="0" applyBorder="1" applyAlignment="1" applyProtection="0">
      <alignment horizontal="right" vertical="top" wrapText="1" readingOrder="1"/>
    </xf>
    <xf numFmtId="3" fontId="9" borderId="7" applyNumberFormat="1" applyFont="1" applyFill="0" applyBorder="1" applyAlignment="1" applyProtection="0">
      <alignment horizontal="right" vertical="top" wrapText="1" readingOrder="1"/>
    </xf>
    <xf numFmtId="4" fontId="4" borderId="7" applyNumberFormat="1" applyFont="1" applyFill="0" applyBorder="1" applyAlignment="1" applyProtection="0">
      <alignment horizontal="right" vertical="top" wrapText="1" readingOrder="1"/>
    </xf>
    <xf numFmtId="4" fontId="6" fillId="4" borderId="6" applyNumberFormat="1" applyFont="1" applyFill="1" applyBorder="1" applyAlignment="1" applyProtection="0">
      <alignment horizontal="right" vertical="top" wrapText="1" readingOrder="1"/>
    </xf>
    <xf numFmtId="4" fontId="6" fillId="4" borderId="7" applyNumberFormat="1" applyFont="1" applyFill="1" applyBorder="1" applyAlignment="1" applyProtection="0">
      <alignment horizontal="right" vertical="top" wrapText="1" readingOrder="1"/>
    </xf>
    <xf numFmtId="4" fontId="6" fillId="4" borderId="7" applyNumberFormat="1" applyFont="1" applyFill="1" applyBorder="1" applyAlignment="1" applyProtection="0">
      <alignment horizontal="right" vertical="center" wrapText="1" readingOrder="1"/>
    </xf>
    <xf numFmtId="0" fontId="7" fillId="4" borderId="7" applyNumberFormat="1" applyFont="1" applyFill="1" applyBorder="1" applyAlignment="1" applyProtection="0">
      <alignment horizontal="right" vertical="top" wrapText="1" readingOrder="1"/>
    </xf>
    <xf numFmtId="0" fontId="6" fillId="4" borderId="6" applyNumberFormat="1" applyFont="1" applyFill="1" applyBorder="1" applyAlignment="1" applyProtection="0">
      <alignment horizontal="right" vertical="top" wrapText="1" readingOrder="1"/>
    </xf>
    <xf numFmtId="0" fontId="6" fillId="3" borderId="6" applyNumberFormat="1" applyFont="1" applyFill="1" applyBorder="1" applyAlignment="1" applyProtection="0">
      <alignment horizontal="right" vertical="top" wrapText="1" readingOrder="1"/>
    </xf>
    <xf numFmtId="0" fontId="6" fillId="3" borderId="7" applyNumberFormat="1" applyFont="1" applyFill="1" applyBorder="1" applyAlignment="1" applyProtection="0">
      <alignment horizontal="right" vertical="top" wrapText="1" readingOrder="1"/>
    </xf>
    <xf numFmtId="3" fontId="4" fillId="3" borderId="7" applyNumberFormat="1" applyFont="1" applyFill="1" applyBorder="1" applyAlignment="1" applyProtection="0">
      <alignment horizontal="right" vertical="top" wrapText="1"/>
    </xf>
    <xf numFmtId="0" fontId="6" fillId="3" borderId="7" applyNumberFormat="1" applyFont="1" applyFill="1" applyBorder="1" applyAlignment="1" applyProtection="0">
      <alignment horizontal="right" vertical="center" wrapText="1" readingOrder="1"/>
    </xf>
    <xf numFmtId="4" fontId="6" fillId="3" borderId="7" applyNumberFormat="1" applyFont="1" applyFill="1" applyBorder="1" applyAlignment="1" applyProtection="0">
      <alignment horizontal="right" vertical="top" wrapText="1" readingOrder="1"/>
    </xf>
    <xf numFmtId="59" fontId="4" fillId="3" borderId="7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3" fillId="4" borderId="2" applyNumberFormat="1" applyFont="1" applyFill="1" applyBorder="1" applyAlignment="1" applyProtection="0">
      <alignment vertical="top" wrapText="1"/>
    </xf>
    <xf numFmtId="4" fontId="0" fillId="4" borderId="3" applyNumberFormat="1" applyFont="1" applyFill="1" applyBorder="1" applyAlignment="1" applyProtection="0">
      <alignment horizontal="right" vertical="top" wrapText="1"/>
    </xf>
    <xf numFmtId="4" fontId="0" fillId="4" borderId="4" applyNumberFormat="1" applyFont="1" applyFill="1" applyBorder="1" applyAlignment="1" applyProtection="0">
      <alignment horizontal="right" vertical="top" wrapText="1"/>
    </xf>
    <xf numFmtId="3" fontId="10" fillId="4" borderId="4" applyNumberFormat="1" applyFont="1" applyFill="1" applyBorder="1" applyAlignment="1" applyProtection="0">
      <alignment horizontal="right" vertical="top" wrapText="1" readingOrder="1"/>
    </xf>
    <xf numFmtId="0" fontId="0" fillId="4" borderId="4" applyNumberFormat="1" applyFont="1" applyFill="1" applyBorder="1" applyAlignment="1" applyProtection="0">
      <alignment horizontal="right"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0" fontId="0" fillId="4" borderId="6" applyNumberFormat="1" applyFont="1" applyFill="1" applyBorder="1" applyAlignment="1" applyProtection="0">
      <alignment horizontal="right" vertical="top" wrapText="1"/>
    </xf>
    <xf numFmtId="0" fontId="0" fillId="4" borderId="7" applyNumberFormat="1" applyFont="1" applyFill="1" applyBorder="1" applyAlignment="1" applyProtection="0">
      <alignment horizontal="right" vertical="top" wrapText="1"/>
    </xf>
    <xf numFmtId="3" fontId="11" fillId="4" borderId="7" applyNumberFormat="1" applyFont="1" applyFill="1" applyBorder="1" applyAlignment="1" applyProtection="0">
      <alignment horizontal="right" vertical="top" wrapText="1" readingOrder="1"/>
    </xf>
    <xf numFmtId="4" fontId="0" fillId="4" borderId="7" applyNumberFormat="1" applyFont="1" applyFill="1" applyBorder="1" applyAlignment="1" applyProtection="0">
      <alignment horizontal="right" vertical="top" wrapText="1"/>
    </xf>
    <xf numFmtId="60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" fontId="12" fillId="4" borderId="6" applyNumberFormat="1" applyFont="1" applyFill="1" applyBorder="1" applyAlignment="1" applyProtection="0">
      <alignment horizontal="right" vertical="center" wrapText="1" readingOrder="1"/>
    </xf>
    <xf numFmtId="4" fontId="12" fillId="4" borderId="7" applyNumberFormat="1" applyFont="1" applyFill="1" applyBorder="1" applyAlignment="1" applyProtection="0">
      <alignment horizontal="right" vertical="center" wrapText="1" readingOrder="1"/>
    </xf>
    <xf numFmtId="3" fontId="0" fillId="4" borderId="7" applyNumberFormat="1" applyFont="1" applyFill="1" applyBorder="1" applyAlignment="1" applyProtection="0">
      <alignment horizontal="right" vertical="top" wrapText="1"/>
    </xf>
    <xf numFmtId="4" fontId="12" fillId="4" borderId="7" applyNumberFormat="1" applyFont="1" applyFill="1" applyBorder="1" applyAlignment="1" applyProtection="0">
      <alignment horizontal="right" vertical="top" wrapText="1" readingOrder="1"/>
    </xf>
    <xf numFmtId="0" fontId="12" fillId="4" borderId="7" applyNumberFormat="1" applyFont="1" applyFill="1" applyBorder="1" applyAlignment="1" applyProtection="0">
      <alignment horizontal="right" vertical="top" wrapText="1" readingOrder="1"/>
    </xf>
    <xf numFmtId="2" fontId="0" fillId="4" borderId="7" applyNumberFormat="1" applyFont="1" applyFill="1" applyBorder="1" applyAlignment="1" applyProtection="0">
      <alignment vertical="top" wrapText="1"/>
    </xf>
    <xf numFmtId="0" fontId="12" fillId="4" borderId="6" applyNumberFormat="1" applyFont="1" applyFill="1" applyBorder="1" applyAlignment="1" applyProtection="0">
      <alignment horizontal="right" vertical="top" wrapText="1" readingOrder="1"/>
    </xf>
    <xf numFmtId="0" fontId="12" fillId="4" borderId="7" applyNumberFormat="1" applyFont="1" applyFill="1" applyBorder="1" applyAlignment="1" applyProtection="0">
      <alignment horizontal="right" vertical="center" wrapText="1" readingOrder="1"/>
    </xf>
    <xf numFmtId="61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horizontal="right" vertical="top" wrapText="1"/>
    </xf>
    <xf numFmtId="4" fontId="0" fillId="4" borderId="6" applyNumberFormat="1" applyFont="1" applyFill="1" applyBorder="1" applyAlignment="1" applyProtection="0">
      <alignment horizontal="right" vertical="top" wrapText="1"/>
    </xf>
    <xf numFmtId="3" fontId="13" fillId="4" borderId="7" applyNumberFormat="1" applyFont="1" applyFill="1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4" borderId="1" applyNumberFormat="1" applyFont="1" applyFill="1" applyBorder="1" applyAlignment="1" applyProtection="0">
      <alignment vertical="top" wrapText="1"/>
    </xf>
    <xf numFmtId="59" fontId="0" fillId="4" borderId="7" applyNumberFormat="1" applyFont="1" applyFill="1" applyBorder="1" applyAlignment="1" applyProtection="0">
      <alignment vertical="top" wrapText="1"/>
    </xf>
    <xf numFmtId="3" fontId="14" fillId="4" borderId="7" applyNumberFormat="1" applyFont="1" applyFill="1" applyBorder="1" applyAlignment="1" applyProtection="0">
      <alignment horizontal="right"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88f94e"/>
      <rgbColor rgb="fffefefe"/>
      <rgbColor rgb="ffdbdbdb"/>
      <rgbColor rgb="ffdddddd"/>
      <rgbColor rgb="ffededed"/>
      <rgbColor rgb="ff231f20"/>
      <rgbColor rgb="ff144ba3"/>
      <rgbColor rgb="ff303030"/>
      <rgbColor rgb="ff4d4d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A1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9.7422" style="1" customWidth="1"/>
    <col min="2" max="3" width="16.3516" style="1" customWidth="1"/>
    <col min="4" max="4" width="17.9062" style="1" customWidth="1"/>
    <col min="5" max="13" width="16.3516" style="1" customWidth="1"/>
    <col min="14" max="14" width="24.5625" style="1" customWidth="1"/>
    <col min="15" max="15" width="16.2266" style="1" customWidth="1"/>
    <col min="16" max="16" width="23.8203" style="1" customWidth="1"/>
    <col min="17" max="17" width="16.3516" style="1" customWidth="1"/>
    <col min="18" max="19" width="22.5781" style="1" customWidth="1"/>
    <col min="20" max="20" width="16.3516" style="1" customWidth="1"/>
    <col min="21" max="21" width="23.4844" style="1" customWidth="1"/>
    <col min="22" max="22" width="26.5625" style="1" customWidth="1"/>
    <col min="23" max="23" width="26.1875" style="1" customWidth="1"/>
    <col min="24" max="24" width="23.3359" style="1" customWidth="1"/>
    <col min="25" max="25" width="16.3516" style="1" customWidth="1"/>
    <col min="26" max="26" width="27.0781" style="1" customWidth="1"/>
    <col min="27" max="27" width="30.8125" style="1" customWidth="1"/>
    <col min="2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65.0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  <c r="V2" t="s" s="3">
        <v>22</v>
      </c>
      <c r="W2" t="s" s="3">
        <v>23</v>
      </c>
      <c r="X2" t="s" s="3">
        <v>24</v>
      </c>
      <c r="Y2" t="s" s="3">
        <v>25</v>
      </c>
      <c r="Z2" t="s" s="3">
        <v>26</v>
      </c>
      <c r="AA2" t="s" s="3">
        <v>27</v>
      </c>
    </row>
    <row r="3" ht="24.15" customHeight="1">
      <c r="A3" t="s" s="4">
        <v>28</v>
      </c>
      <c r="B3" s="5">
        <v>11223.25</v>
      </c>
      <c r="C3" s="6">
        <v>5770.01</v>
      </c>
      <c r="D3" s="7">
        <v>12175814877</v>
      </c>
      <c r="E3" s="6">
        <v>18136.5</v>
      </c>
      <c r="F3" s="6">
        <v>42181.21</v>
      </c>
      <c r="G3" s="8">
        <v>28.85</v>
      </c>
      <c r="H3" s="6">
        <v>52873.43</v>
      </c>
      <c r="I3" s="6">
        <v>13166.42</v>
      </c>
      <c r="J3" s="6">
        <v>11202</v>
      </c>
      <c r="K3" s="9">
        <v>96.02</v>
      </c>
      <c r="L3" s="6">
        <v>15096.41</v>
      </c>
      <c r="M3" s="10">
        <v>7584.53</v>
      </c>
      <c r="N3" s="11">
        <f>(O3*D3)/10^7</f>
        <v>311092.07010735</v>
      </c>
      <c r="O3" s="11">
        <v>255.5</v>
      </c>
      <c r="P3" s="11">
        <f>((B3-C3)*10^7)/D3</f>
        <v>4.478747463794903</v>
      </c>
      <c r="Q3" s="12"/>
      <c r="R3" s="11">
        <f>E3/F3</f>
        <v>0.42996632860935</v>
      </c>
      <c r="S3" s="11">
        <f>B3/F3</f>
        <v>0.2660722629815503</v>
      </c>
      <c r="T3" s="11">
        <f>H3-G3</f>
        <v>52844.58</v>
      </c>
      <c r="U3" s="11">
        <f>I3/J3+U9+U7+U5+U6</f>
        <v>4.259482004702649</v>
      </c>
      <c r="V3" s="11">
        <f>K3/J3</f>
        <v>0.008571683627923585</v>
      </c>
      <c r="W3" s="11">
        <f>L3/M3</f>
        <v>1.990421291760992</v>
      </c>
      <c r="X3" s="11">
        <f>N3+G3-K3</f>
        <v>311024.90010735</v>
      </c>
      <c r="Y3" s="12"/>
      <c r="Z3" s="11">
        <f>O3/P3</f>
        <v>57.04719948275704</v>
      </c>
      <c r="AA3" s="11">
        <f>(C3*10^7/D3)</f>
        <v>4.73891074912735</v>
      </c>
    </row>
    <row r="4" ht="23.95" customHeight="1">
      <c r="A4" t="s" s="13">
        <v>29</v>
      </c>
      <c r="B4" s="14">
        <v>1225.19</v>
      </c>
      <c r="C4" s="15">
        <v>829.1799999999999</v>
      </c>
      <c r="D4" s="16">
        <v>96415000</v>
      </c>
      <c r="E4" s="17">
        <v>2182.73</v>
      </c>
      <c r="F4" s="17">
        <v>10175.36</v>
      </c>
      <c r="G4" s="18">
        <v>1019.78</v>
      </c>
      <c r="H4" s="18">
        <v>4440.37</v>
      </c>
      <c r="I4" s="17">
        <v>2448.86</v>
      </c>
      <c r="J4" s="15">
        <v>543.17</v>
      </c>
      <c r="K4" s="19">
        <v>2841.28</v>
      </c>
      <c r="L4" s="17">
        <v>4456.8</v>
      </c>
      <c r="M4" s="20">
        <v>902.47</v>
      </c>
      <c r="N4" s="21">
        <f>(O4*D4)/10^7</f>
        <v>79094.527324999988</v>
      </c>
      <c r="O4" s="22">
        <v>8203.549999999999</v>
      </c>
      <c r="P4" s="21">
        <f>((B4-C4)*10^7)/D4</f>
        <v>41.07348441632527</v>
      </c>
      <c r="Q4" s="23"/>
      <c r="R4" s="21">
        <f>E4/F4</f>
        <v>0.2145113293288886</v>
      </c>
      <c r="S4" s="21">
        <f>B4/F4</f>
        <v>0.1204075334926725</v>
      </c>
      <c r="T4" s="22">
        <f>H4-G4</f>
        <v>3420.59</v>
      </c>
      <c r="U4" s="21">
        <f>I4/J4</f>
        <v>4.508459598284148</v>
      </c>
      <c r="V4" s="21">
        <f>K4/J4</f>
        <v>5.230922179059964</v>
      </c>
      <c r="W4" s="21">
        <f>L4/M4</f>
        <v>4.938446707369774</v>
      </c>
      <c r="X4" s="21">
        <f>N4+G4-K4</f>
        <v>77273.027324999988</v>
      </c>
      <c r="Y4" s="23"/>
      <c r="Z4" s="21">
        <f>O4/P4</f>
        <v>199.7286112093128</v>
      </c>
      <c r="AA4" s="21">
        <f>(C4*10^7/D4)</f>
        <v>86.00114090131203</v>
      </c>
    </row>
    <row r="5" ht="23.95" customHeight="1">
      <c r="A5" t="s" s="24">
        <v>30</v>
      </c>
      <c r="B5" s="25">
        <v>5214</v>
      </c>
      <c r="C5" s="26">
        <v>3896</v>
      </c>
      <c r="D5" s="27">
        <v>2164457493</v>
      </c>
      <c r="E5" s="28">
        <v>7852</v>
      </c>
      <c r="F5" s="26">
        <v>35970</v>
      </c>
      <c r="G5" s="29">
        <v>0</v>
      </c>
      <c r="H5" s="26">
        <v>7301</v>
      </c>
      <c r="I5" s="28">
        <v>7308</v>
      </c>
      <c r="J5" s="26">
        <v>9073</v>
      </c>
      <c r="K5" s="30">
        <v>573</v>
      </c>
      <c r="L5" s="26">
        <v>16802</v>
      </c>
      <c r="M5" s="26">
        <v>2513</v>
      </c>
      <c r="N5" s="31">
        <f>(O5*D5)/10^7</f>
        <v>288597.939829155</v>
      </c>
      <c r="O5" s="32">
        <v>1333.35</v>
      </c>
      <c r="P5" s="33">
        <f>((B5-C5)*10^7)/D5</f>
        <v>6.089285672102593</v>
      </c>
      <c r="Q5" s="34"/>
      <c r="R5" s="33">
        <f>E5/F5</f>
        <v>0.2182930219627467</v>
      </c>
      <c r="S5" s="33">
        <f>B5/F5</f>
        <v>0.144954128440367</v>
      </c>
      <c r="T5" s="35">
        <f>H5-G5</f>
        <v>7301</v>
      </c>
      <c r="U5" s="33">
        <f>I5/J5</f>
        <v>0.8054667695359858</v>
      </c>
      <c r="V5" s="35">
        <f>K5/J5</f>
        <v>0.06315441419596605</v>
      </c>
      <c r="W5" s="33">
        <f>L5/M5</f>
        <v>6.686032630322324</v>
      </c>
      <c r="X5" s="33">
        <f>N5+G5-K5</f>
        <v>288024.939829155</v>
      </c>
      <c r="Y5" s="34"/>
      <c r="Z5" s="33">
        <f>O5/P5</f>
        <v>218.9665704318323</v>
      </c>
      <c r="AA5" s="33">
        <f>(C5*10^7/D5)</f>
        <v>17.99989148597246</v>
      </c>
    </row>
    <row r="6" ht="23.95" customHeight="1">
      <c r="A6" t="s" s="24">
        <v>31</v>
      </c>
      <c r="B6" s="25">
        <v>1004.14</v>
      </c>
      <c r="C6" s="29">
        <v>317.91</v>
      </c>
      <c r="D6" s="33">
        <v>120046000</v>
      </c>
      <c r="E6" s="26">
        <v>1744.13</v>
      </c>
      <c r="F6" s="26">
        <v>10150.17</v>
      </c>
      <c r="G6" s="36">
        <v>178.22</v>
      </c>
      <c r="H6" s="26">
        <v>3597.59</v>
      </c>
      <c r="I6" s="26">
        <v>1143.81</v>
      </c>
      <c r="J6" s="26">
        <v>1402.49</v>
      </c>
      <c r="K6" s="30">
        <v>66.84</v>
      </c>
      <c r="L6" s="26">
        <v>6123.98</v>
      </c>
      <c r="M6" s="29">
        <v>652.79</v>
      </c>
      <c r="N6" s="33">
        <f>(O6*D6)/10^7</f>
        <v>29835.03238</v>
      </c>
      <c r="O6" s="33">
        <v>2485.3</v>
      </c>
      <c r="P6" s="33">
        <f>((B6-C6)*10^7)/D6</f>
        <v>57.16392049714276</v>
      </c>
      <c r="Q6" s="34"/>
      <c r="R6" s="33">
        <f>E6/F6</f>
        <v>0.1718325899960296</v>
      </c>
      <c r="S6" s="33">
        <f>B6/F6</f>
        <v>0.09892839233234517</v>
      </c>
      <c r="T6" s="33">
        <f>H6-G6</f>
        <v>3419.37</v>
      </c>
      <c r="U6" s="33">
        <f>I6/J6</f>
        <v>0.8155566171594806</v>
      </c>
      <c r="V6" s="33">
        <f>K6/J6</f>
        <v>0.04765809381885076</v>
      </c>
      <c r="W6" s="33">
        <f>L6/M6</f>
        <v>9.381240521454066</v>
      </c>
      <c r="X6" s="33">
        <f>N6+G6-K6</f>
        <v>29946.41238</v>
      </c>
      <c r="Y6" s="34"/>
      <c r="Z6" s="33">
        <f>O6/P6</f>
        <v>43.47672410124886</v>
      </c>
      <c r="AA6" s="33">
        <f>(C6*10^7/D6)</f>
        <v>26.48234843310065</v>
      </c>
    </row>
    <row r="7" ht="23.95" customHeight="1">
      <c r="A7" t="s" s="37">
        <v>32</v>
      </c>
      <c r="B7" s="38">
        <v>673.37</v>
      </c>
      <c r="C7" s="39">
        <v>353.58</v>
      </c>
      <c r="D7" s="40">
        <v>874701000</v>
      </c>
      <c r="E7" s="41">
        <v>1140.62</v>
      </c>
      <c r="F7" s="41">
        <v>4199.54</v>
      </c>
      <c r="G7" s="42">
        <v>0</v>
      </c>
      <c r="H7" s="42">
        <v>334.81</v>
      </c>
      <c r="I7" s="42">
        <v>140.74</v>
      </c>
      <c r="J7" s="42">
        <v>443.84</v>
      </c>
      <c r="K7" s="39">
        <v>305.39</v>
      </c>
      <c r="L7" s="41">
        <v>1496.68</v>
      </c>
      <c r="M7" s="43">
        <v>111.36</v>
      </c>
      <c r="N7" s="40">
        <f>(O7*D7)/10^7</f>
        <v>92447.148690000016</v>
      </c>
      <c r="O7" s="44">
        <v>1056.9</v>
      </c>
      <c r="P7" s="40">
        <f>((B7-C7)*10^7)/D7</f>
        <v>3.655992161893035</v>
      </c>
      <c r="Q7" s="45"/>
      <c r="R7" s="40">
        <f>E7/F7</f>
        <v>0.2716059377931869</v>
      </c>
      <c r="S7" s="40">
        <f>B7/F7</f>
        <v>0.1603437519347357</v>
      </c>
      <c r="T7" s="40">
        <f>H7-G7</f>
        <v>334.81</v>
      </c>
      <c r="U7" s="40">
        <f>I7/J7</f>
        <v>0.3170962509012257</v>
      </c>
      <c r="V7" s="40">
        <f>K7/J7</f>
        <v>0.6880632660418169</v>
      </c>
      <c r="W7" s="40">
        <f>L7/M7</f>
        <v>13.44001436781609</v>
      </c>
      <c r="X7" s="40">
        <f>N7+G7-K7</f>
        <v>92141.758690000017</v>
      </c>
      <c r="Y7" s="45"/>
      <c r="Z7" s="40">
        <f>O7/P7</f>
        <v>289.0870530348041</v>
      </c>
      <c r="AA7" s="40">
        <f>(C7*10^7/D7)</f>
        <v>4.042295595866473</v>
      </c>
    </row>
    <row r="8" ht="24" customHeight="1">
      <c r="A8" t="s" s="24">
        <v>33</v>
      </c>
      <c r="B8" s="46">
        <v>374.59</v>
      </c>
      <c r="C8" s="29">
        <v>87.64</v>
      </c>
      <c r="D8" s="33">
        <v>32585000</v>
      </c>
      <c r="E8" s="29">
        <v>656.92</v>
      </c>
      <c r="F8" s="47">
        <v>2422.59</v>
      </c>
      <c r="G8" s="48">
        <v>0</v>
      </c>
      <c r="H8" s="26">
        <v>1524.63</v>
      </c>
      <c r="I8" s="29">
        <v>883.9</v>
      </c>
      <c r="J8" s="30">
        <v>959.8</v>
      </c>
      <c r="K8" s="30">
        <v>392.35</v>
      </c>
      <c r="L8" s="29">
        <v>893.73</v>
      </c>
      <c r="M8" s="30">
        <v>226.71</v>
      </c>
      <c r="N8" s="33">
        <f>(O8*D8)/10^7</f>
        <v>0</v>
      </c>
      <c r="O8" s="34"/>
      <c r="P8" s="33">
        <f>((B8-C8)*10^7)/D8</f>
        <v>88.06199171397883</v>
      </c>
      <c r="Q8" s="34"/>
      <c r="R8" s="33">
        <f>E8/F8</f>
        <v>0.271164332388064</v>
      </c>
      <c r="S8" s="33">
        <f>B8/F8</f>
        <v>0.1546237704275176</v>
      </c>
      <c r="T8" s="33">
        <f>H8-G8</f>
        <v>1524.63</v>
      </c>
      <c r="U8" s="35">
        <f>I8/J8</f>
        <v>0.9209210252135862</v>
      </c>
      <c r="V8" s="33">
        <f>K8/J8</f>
        <v>0.4087830798082934</v>
      </c>
      <c r="W8" s="33">
        <f>L8/M8</f>
        <v>3.942172819902078</v>
      </c>
      <c r="X8" s="33">
        <f>N8+G8-K8</f>
        <v>-392.35</v>
      </c>
      <c r="Y8" s="34"/>
      <c r="Z8" s="33">
        <f>O8/P8</f>
        <v>0</v>
      </c>
      <c r="AA8" s="33">
        <f>(C8*10^7/D8)</f>
        <v>26.89581095596133</v>
      </c>
    </row>
    <row r="9" ht="24.25" customHeight="1">
      <c r="A9" t="s" s="24">
        <v>34</v>
      </c>
      <c r="B9" s="46">
        <v>307.51</v>
      </c>
      <c r="C9" s="29">
        <v>119.16</v>
      </c>
      <c r="D9" s="27">
        <v>226967619</v>
      </c>
      <c r="E9" s="29">
        <v>750.95</v>
      </c>
      <c r="F9" s="26">
        <v>2573.46</v>
      </c>
      <c r="G9" s="49">
        <v>325.92</v>
      </c>
      <c r="H9" s="28">
        <v>2340.09</v>
      </c>
      <c r="I9" s="36">
        <v>429.36</v>
      </c>
      <c r="J9" s="29">
        <v>374.66</v>
      </c>
      <c r="K9" s="30">
        <v>9.699999999999999</v>
      </c>
      <c r="L9" s="29">
        <v>825.75</v>
      </c>
      <c r="M9" s="29">
        <v>193.95</v>
      </c>
      <c r="N9" s="33">
        <f>(O9*D9)/10^7</f>
        <v>12129.603494598</v>
      </c>
      <c r="O9" s="33">
        <v>534.42</v>
      </c>
      <c r="P9" s="33">
        <f>((B9-C9)*10^7)/D9</f>
        <v>8.2985405949031</v>
      </c>
      <c r="Q9" s="34"/>
      <c r="R9" s="33">
        <f>E9/F9</f>
        <v>0.2918055846991988</v>
      </c>
      <c r="S9" s="33">
        <f>B9/F9</f>
        <v>0.1194928228921374</v>
      </c>
      <c r="T9" s="33">
        <f>H9-G9</f>
        <v>2014.17</v>
      </c>
      <c r="U9" s="33">
        <f>I9/J9</f>
        <v>1.14599903912881</v>
      </c>
      <c r="V9" s="33">
        <f>K9/J9</f>
        <v>0.02589014039395719</v>
      </c>
      <c r="W9" s="33">
        <f>L9/M9</f>
        <v>4.25754060324826</v>
      </c>
      <c r="X9" s="33">
        <f>N9+G9-K9</f>
        <v>12445.823494598</v>
      </c>
      <c r="Y9" s="34"/>
      <c r="Z9" s="33">
        <f>O9/P9</f>
        <v>64.39927525669232</v>
      </c>
      <c r="AA9" s="33">
        <f>(C9*10^7/D9)</f>
        <v>5.250088119398212</v>
      </c>
    </row>
    <row r="10" ht="23.95" customHeight="1">
      <c r="A10" t="s" s="24">
        <v>35</v>
      </c>
      <c r="B10" s="46">
        <v>827.5700000000001</v>
      </c>
      <c r="C10" s="29">
        <v>548.58</v>
      </c>
      <c r="D10" s="50">
        <v>1290624530</v>
      </c>
      <c r="E10" s="26">
        <v>1232.82</v>
      </c>
      <c r="F10" s="26">
        <v>6636.74</v>
      </c>
      <c r="G10" s="29">
        <v>309.28</v>
      </c>
      <c r="H10" s="26">
        <v>2864.62</v>
      </c>
      <c r="I10" s="26">
        <v>2051.56</v>
      </c>
      <c r="J10" s="26">
        <v>1159.69</v>
      </c>
      <c r="K10" s="51">
        <v>7.41</v>
      </c>
      <c r="L10" s="26">
        <v>3591.33</v>
      </c>
      <c r="M10" s="26">
        <v>1510.88</v>
      </c>
      <c r="N10" s="33">
        <f>(O10*D10)/10^7</f>
        <v>41833.01289089</v>
      </c>
      <c r="O10" s="33">
        <v>324.13</v>
      </c>
      <c r="P10" s="33">
        <f>((B10-C10)*10^7)/D10</f>
        <v>2.16166664676674</v>
      </c>
      <c r="Q10" s="34"/>
      <c r="R10" s="33">
        <f>E10/F10</f>
        <v>0.185756862556014</v>
      </c>
      <c r="S10" s="33">
        <f>B10/F10</f>
        <v>0.1246952570087121</v>
      </c>
      <c r="T10" s="33">
        <f>H10-G10</f>
        <v>2555.34</v>
      </c>
      <c r="U10" s="33">
        <f>I10/J10</f>
        <v>1.769058972656486</v>
      </c>
      <c r="V10" s="33">
        <f>K10/J10</f>
        <v>0.006389638610318275</v>
      </c>
      <c r="W10" s="33">
        <f>L10/M10</f>
        <v>2.376978979137986</v>
      </c>
      <c r="X10" s="33">
        <f>N10+G10-K10</f>
        <v>42134.88289089</v>
      </c>
      <c r="Y10" s="34"/>
      <c r="Z10" s="33">
        <f>O10/P10</f>
        <v>149.9444886586975</v>
      </c>
      <c r="AA10" s="33">
        <f>(C10*10^7/D10)</f>
        <v>4.25050033722821</v>
      </c>
    </row>
    <row r="11" ht="24.35" customHeight="1">
      <c r="A11" t="s" s="37">
        <v>36</v>
      </c>
      <c r="B11" s="52">
        <v>1633.1</v>
      </c>
      <c r="C11" s="42">
        <v>613.12</v>
      </c>
      <c r="D11" s="53">
        <v>336244991</v>
      </c>
      <c r="E11" s="54">
        <v>2445.33</v>
      </c>
      <c r="F11" s="54">
        <v>10165.49</v>
      </c>
      <c r="G11" s="54">
        <v>2520.83</v>
      </c>
      <c r="H11" s="54">
        <v>8779.139999999999</v>
      </c>
      <c r="I11" s="54">
        <v>3783.43</v>
      </c>
      <c r="J11" s="54">
        <v>5037.51</v>
      </c>
      <c r="K11" s="39">
        <v>86.11</v>
      </c>
      <c r="L11" s="54">
        <v>4247.65</v>
      </c>
      <c r="M11" s="54">
        <v>1577.72</v>
      </c>
      <c r="N11" s="40">
        <f>(O11*D11)/10^7</f>
        <v>24082.874990393</v>
      </c>
      <c r="O11" s="40">
        <v>716.23</v>
      </c>
      <c r="P11" s="40">
        <f>((B11-C11)*10^7)/D11</f>
        <v>30.33442957667732</v>
      </c>
      <c r="Q11" s="45"/>
      <c r="R11" s="40">
        <f>E11/F11</f>
        <v>0.2405521032434246</v>
      </c>
      <c r="S11" s="40">
        <f>B11/F11</f>
        <v>0.1606513803072946</v>
      </c>
      <c r="T11" s="44">
        <f>H11-G11</f>
        <v>6258.309999999999</v>
      </c>
      <c r="U11" s="40">
        <f>I11/J11</f>
        <v>0.7510516108156609</v>
      </c>
      <c r="V11" s="40">
        <f>K11/J11</f>
        <v>0.01709376259302711</v>
      </c>
      <c r="W11" s="40">
        <f>L11/M11</f>
        <v>2.692271125421494</v>
      </c>
      <c r="X11" s="40">
        <f>N11+G11-K11</f>
        <v>26517.594990393</v>
      </c>
      <c r="Y11" s="45"/>
      <c r="Z11" s="40">
        <f>O11/P11</f>
        <v>23.61112471851704</v>
      </c>
      <c r="AA11" s="40">
        <f>(C11*10^7/D11)</f>
        <v>18.23432367502539</v>
      </c>
    </row>
    <row r="12" ht="23.95" customHeight="1">
      <c r="A12" t="s" s="24">
        <v>37</v>
      </c>
      <c r="B12" s="55">
        <v>1357.5</v>
      </c>
      <c r="C12" s="30">
        <v>477.03</v>
      </c>
      <c r="D12" s="27">
        <v>1761520510</v>
      </c>
      <c r="E12" s="56">
        <v>1930.52</v>
      </c>
      <c r="F12" s="56">
        <v>8100.86</v>
      </c>
      <c r="G12" s="30">
        <v>828.83</v>
      </c>
      <c r="H12" s="57">
        <v>6561.88</v>
      </c>
      <c r="I12" s="56">
        <v>2268.32</v>
      </c>
      <c r="J12" s="56">
        <v>1975.78</v>
      </c>
      <c r="K12" s="51">
        <v>57.8</v>
      </c>
      <c r="L12" s="56">
        <v>3914.61</v>
      </c>
      <c r="M12" s="56">
        <v>1256.18</v>
      </c>
      <c r="N12" s="33">
        <f>(O12*D12)/10^7</f>
        <v>57848.3335484</v>
      </c>
      <c r="O12" s="35">
        <v>328.4</v>
      </c>
      <c r="P12" s="33">
        <f>((B12-C12)*10^7)/D12</f>
        <v>4.998352247400174</v>
      </c>
      <c r="Q12" s="34"/>
      <c r="R12" s="33">
        <f>E12/F12</f>
        <v>0.2383105003666277</v>
      </c>
      <c r="S12" s="33">
        <f>B12/F12</f>
        <v>0.1675748007001726</v>
      </c>
      <c r="T12" s="33">
        <f>H12-G12</f>
        <v>5733.05</v>
      </c>
      <c r="U12" s="33">
        <f>I12/J12</f>
        <v>1.148063043456255</v>
      </c>
      <c r="V12" s="33">
        <f>K12/J12</f>
        <v>0.02925426920001215</v>
      </c>
      <c r="W12" s="33">
        <f>L12/M12</f>
        <v>3.116281106210893</v>
      </c>
      <c r="X12" s="33">
        <f>N12+G12-K12</f>
        <v>58619.3635484</v>
      </c>
      <c r="Y12" s="34"/>
      <c r="Z12" s="33">
        <f>O12/P12</f>
        <v>65.70165201358364</v>
      </c>
      <c r="AA12" s="33">
        <f>(C12*10^7/D12)</f>
        <v>2.708058165045152</v>
      </c>
    </row>
    <row r="13" ht="23.95" customHeight="1">
      <c r="A13" t="s" s="24">
        <v>38</v>
      </c>
      <c r="B13" s="55">
        <v>17419.32</v>
      </c>
      <c r="C13" s="30">
        <v>987.98</v>
      </c>
      <c r="D13" s="58">
        <v>95919779</v>
      </c>
      <c r="E13" s="56">
        <v>3934.51</v>
      </c>
      <c r="F13" s="56">
        <v>17419.32</v>
      </c>
      <c r="G13" s="30">
        <v>520.75</v>
      </c>
      <c r="H13" s="56">
        <v>9258.629999999999</v>
      </c>
      <c r="I13" s="57">
        <v>4793.59</v>
      </c>
      <c r="J13" s="56">
        <v>4327.73</v>
      </c>
      <c r="K13" s="30">
        <v>683.0700000000001</v>
      </c>
      <c r="L13" s="56">
        <v>9597.27</v>
      </c>
      <c r="M13" s="56">
        <v>2658.31</v>
      </c>
      <c r="N13" s="33">
        <f>(O13*D13)/10^7</f>
        <v>10746.85203916</v>
      </c>
      <c r="O13" s="33">
        <v>1120.4</v>
      </c>
      <c r="P13" s="33">
        <f>((B13-C13)*10^7)/D13</f>
        <v>1713.029384690305</v>
      </c>
      <c r="Q13" s="34"/>
      <c r="R13" s="33">
        <f>E13/F13</f>
        <v>0.2258704702594591</v>
      </c>
      <c r="S13" s="27">
        <f>B13/F13</f>
        <v>1</v>
      </c>
      <c r="T13" s="33">
        <f>H13-G13</f>
        <v>8737.879999999999</v>
      </c>
      <c r="U13" s="33">
        <f>I13/J13</f>
        <v>1.107645347560962</v>
      </c>
      <c r="V13" s="33">
        <f>K13/J13</f>
        <v>0.1578356320750139</v>
      </c>
      <c r="W13" s="33">
        <f>L13/M13</f>
        <v>3.61028999627583</v>
      </c>
      <c r="X13" s="33">
        <f>N13+G13-K13</f>
        <v>10584.53203916</v>
      </c>
      <c r="Y13" s="34"/>
      <c r="Z13" s="33">
        <f>O13/P13</f>
        <v>0.6540459901115795</v>
      </c>
      <c r="AA13" s="33">
        <f>(C13*10^7/D13)</f>
        <v>103.0006543280297</v>
      </c>
    </row>
    <row r="14" ht="23.95" customHeight="1">
      <c r="A14" t="s" s="24">
        <v>39</v>
      </c>
      <c r="B14" s="59">
        <v>53.16</v>
      </c>
      <c r="C14" s="35">
        <v>0</v>
      </c>
      <c r="D14" s="27">
        <v>72687260</v>
      </c>
      <c r="E14" s="30">
        <v>143.03</v>
      </c>
      <c r="F14" s="56">
        <v>1502.98</v>
      </c>
      <c r="G14" s="51">
        <v>206.78</v>
      </c>
      <c r="H14" s="30">
        <v>549.51</v>
      </c>
      <c r="I14" s="30">
        <v>426.29</v>
      </c>
      <c r="J14" s="30">
        <v>459.03</v>
      </c>
      <c r="K14" s="30">
        <v>-95.03</v>
      </c>
      <c r="L14" s="30">
        <v>915.4299999999999</v>
      </c>
      <c r="M14" s="30">
        <v>300.11</v>
      </c>
      <c r="N14" s="33">
        <f>(O14*D14)/10^7</f>
        <v>2723.9550685</v>
      </c>
      <c r="O14" s="33">
        <v>374.75</v>
      </c>
      <c r="P14" s="33">
        <f>((B14-C14)*10^7)/D14</f>
        <v>7.313523717911501</v>
      </c>
      <c r="Q14" s="34"/>
      <c r="R14" s="33">
        <f>E14/F14</f>
        <v>0.09516427364302918</v>
      </c>
      <c r="S14" s="33">
        <f>B14/F14</f>
        <v>0.0353697321321641</v>
      </c>
      <c r="T14" s="33">
        <f>H14-G14</f>
        <v>342.73</v>
      </c>
      <c r="U14" s="33">
        <f>I14/J14</f>
        <v>0.9286756856850316</v>
      </c>
      <c r="V14" s="33">
        <f>K14/J14</f>
        <v>-0.2070235060889267</v>
      </c>
      <c r="W14" s="33">
        <f>L14/M14</f>
        <v>3.050314884542334</v>
      </c>
      <c r="X14" s="33">
        <f>N14+G14-K14</f>
        <v>3025.7650685</v>
      </c>
      <c r="Y14" s="34"/>
      <c r="Z14" s="33">
        <f>O14/P14</f>
        <v>51.24068977614748</v>
      </c>
      <c r="AA14" s="33">
        <f>(C14*10^7/D14)</f>
        <v>0</v>
      </c>
    </row>
    <row r="15" ht="23.95" customHeight="1">
      <c r="A15" t="s" s="13">
        <v>40</v>
      </c>
      <c r="B15" s="60">
        <v>199.71</v>
      </c>
      <c r="C15" s="61">
        <v>8.449999999999999</v>
      </c>
      <c r="D15" s="62">
        <v>14087336</v>
      </c>
      <c r="E15" s="61">
        <v>415.51</v>
      </c>
      <c r="F15" s="19">
        <v>2737.62</v>
      </c>
      <c r="G15" s="61">
        <v>246.76</v>
      </c>
      <c r="H15" s="61">
        <v>967.92</v>
      </c>
      <c r="I15" s="63">
        <v>747.42</v>
      </c>
      <c r="J15" s="61">
        <v>448.93</v>
      </c>
      <c r="K15" s="61">
        <v>9.09</v>
      </c>
      <c r="L15" s="64">
        <v>1892.34</v>
      </c>
      <c r="M15" s="61">
        <v>298.34</v>
      </c>
      <c r="N15" s="65">
        <f>(O15*D15)/10^7</f>
        <v>5438.641460176</v>
      </c>
      <c r="O15" s="22">
        <v>3860.66</v>
      </c>
      <c r="P15" s="21">
        <f>((B15-C15)*10^7)/D15</f>
        <v>135.7673303171019</v>
      </c>
      <c r="Q15" s="23"/>
      <c r="R15" s="21">
        <f>E15/F15</f>
        <v>0.1517778216114727</v>
      </c>
      <c r="S15" s="21">
        <f>B15/F15</f>
        <v>0.07295022683937143</v>
      </c>
      <c r="T15" s="21">
        <f>H15-G15</f>
        <v>721.16</v>
      </c>
      <c r="U15" s="21">
        <f>I15/J15</f>
        <v>1.664892076715746</v>
      </c>
      <c r="V15" s="21">
        <f>K15/J15</f>
        <v>0.0202481455906266</v>
      </c>
      <c r="W15" s="21">
        <f>L15/M15</f>
        <v>6.342897365422002</v>
      </c>
      <c r="X15" s="21">
        <f>N15+G15-K15</f>
        <v>5676.311460176</v>
      </c>
      <c r="Y15" s="23"/>
      <c r="Z15" s="21">
        <f>O15/P15</f>
        <v>28.4358541261947</v>
      </c>
      <c r="AA15" s="21">
        <f>(C15*10^7/D15)</f>
        <v>5.998295206418019</v>
      </c>
    </row>
  </sheetData>
  <mergeCells count="1">
    <mergeCell ref="A1:AA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A1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0.7734" style="66" customWidth="1"/>
    <col min="2" max="27" width="16.3516" style="66" customWidth="1"/>
    <col min="28" max="256" width="16.3516" style="66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65.0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  <c r="V2" t="s" s="3">
        <v>22</v>
      </c>
      <c r="W2" t="s" s="3">
        <v>23</v>
      </c>
      <c r="X2" t="s" s="3">
        <v>24</v>
      </c>
      <c r="Y2" t="s" s="3">
        <v>25</v>
      </c>
      <c r="Z2" t="s" s="3">
        <v>26</v>
      </c>
      <c r="AA2" t="s" s="3">
        <v>27</v>
      </c>
    </row>
    <row r="3" ht="24.15" customHeight="1">
      <c r="A3" t="s" s="67">
        <v>28</v>
      </c>
      <c r="B3" s="68">
        <v>10283.47</v>
      </c>
      <c r="C3" s="69">
        <v>6840.12</v>
      </c>
      <c r="D3" s="70">
        <v>12103851999</v>
      </c>
      <c r="E3" s="69">
        <v>17172.72</v>
      </c>
      <c r="F3" s="69">
        <v>43920.85</v>
      </c>
      <c r="G3" s="71">
        <v>37.51</v>
      </c>
      <c r="H3" s="69">
        <v>46745.18</v>
      </c>
      <c r="I3" s="71">
        <v>13627.84</v>
      </c>
      <c r="J3" s="69">
        <v>8978.51</v>
      </c>
      <c r="K3" s="71">
        <v>156.26</v>
      </c>
      <c r="L3" s="69">
        <v>15727.7</v>
      </c>
      <c r="M3" s="69">
        <v>8186.15</v>
      </c>
      <c r="N3" s="72">
        <f>(O3*D3)/10^7</f>
        <v>339270.97153197</v>
      </c>
      <c r="O3" s="72">
        <v>280.3</v>
      </c>
      <c r="P3" s="72">
        <f>((B3-C3)*10^7)/D3</f>
        <v>2.844838155889946</v>
      </c>
      <c r="Q3" s="73"/>
      <c r="R3" s="72">
        <f>E3/F3</f>
        <v>0.39099243297887</v>
      </c>
      <c r="S3" s="72">
        <f>B3/F3</f>
        <v>0.2341364067407621</v>
      </c>
      <c r="T3" s="72">
        <f>H3-G3</f>
        <v>46707.67</v>
      </c>
      <c r="U3" s="72">
        <f>I3/J3</f>
        <v>1.517828682041898</v>
      </c>
      <c r="V3" s="72">
        <f>K3/J3</f>
        <v>0.01740377857796004</v>
      </c>
      <c r="W3" s="72">
        <f>L3/M3</f>
        <v>1.921257245469482</v>
      </c>
      <c r="X3" s="72">
        <f>N3+G3-K3</f>
        <v>339152.22153197</v>
      </c>
      <c r="Y3" s="73"/>
      <c r="Z3" s="72">
        <f>O3/P3</f>
        <v>98.52933089345262</v>
      </c>
      <c r="AA3" s="72">
        <f>(C3*10^7)/D3</f>
        <v>5.651192695156153</v>
      </c>
    </row>
    <row r="4" ht="23.95" customHeight="1">
      <c r="A4" t="s" s="24">
        <v>41</v>
      </c>
      <c r="B4" s="74">
        <v>926.54</v>
      </c>
      <c r="C4" s="75">
        <v>607.42</v>
      </c>
      <c r="D4" s="76">
        <v>96415716</v>
      </c>
      <c r="E4" s="77">
        <v>1798.67</v>
      </c>
      <c r="F4" s="77">
        <v>9321.83</v>
      </c>
      <c r="G4" s="75">
        <v>33.15</v>
      </c>
      <c r="H4" s="77">
        <v>3046.85</v>
      </c>
      <c r="I4" s="75">
        <v>1921.11</v>
      </c>
      <c r="J4" s="77">
        <v>1466.21</v>
      </c>
      <c r="K4" s="77">
        <v>2144.36</v>
      </c>
      <c r="L4" s="77">
        <v>3935.73</v>
      </c>
      <c r="M4" s="75">
        <v>943.1799999999999</v>
      </c>
      <c r="N4" s="78">
        <f>(O4*D4)/10^7</f>
        <v>64411.96530954</v>
      </c>
      <c r="O4" s="79">
        <v>6680.65</v>
      </c>
      <c r="P4" s="80">
        <f>((B4-C4)*10^7)/D4</f>
        <v>33.09833844930426</v>
      </c>
      <c r="Q4" s="81"/>
      <c r="R4" s="80">
        <f>E4/F4</f>
        <v>0.1929524567600997</v>
      </c>
      <c r="S4" s="80">
        <f>B4/F4</f>
        <v>0.09939464675927366</v>
      </c>
      <c r="T4" s="80">
        <f>H4-G4</f>
        <v>3013.7</v>
      </c>
      <c r="U4" s="80">
        <f>I4/J4</f>
        <v>1.310255693249944</v>
      </c>
      <c r="V4" s="80">
        <f>K4/J4</f>
        <v>1.46251901160134</v>
      </c>
      <c r="W4" s="80">
        <f>L4/M4</f>
        <v>4.172830212684747</v>
      </c>
      <c r="X4" s="80">
        <f>N4+G4-K4</f>
        <v>62300.75530954</v>
      </c>
      <c r="Y4" s="81"/>
      <c r="Z4" s="80">
        <f>O4/P4</f>
        <v>201.8424583527827</v>
      </c>
      <c r="AA4" s="80">
        <f>(C4*10^7)/D4</f>
        <v>63.00010259738153</v>
      </c>
    </row>
    <row r="5" ht="23.95" customHeight="1">
      <c r="A5" t="s" s="24">
        <v>30</v>
      </c>
      <c r="B5" s="82">
        <v>4490</v>
      </c>
      <c r="C5" s="83">
        <v>3571</v>
      </c>
      <c r="D5" s="84">
        <v>2164212891</v>
      </c>
      <c r="E5" s="85">
        <v>6814</v>
      </c>
      <c r="F5" s="83">
        <v>32501</v>
      </c>
      <c r="G5" s="86">
        <v>277</v>
      </c>
      <c r="H5" s="85">
        <v>7043</v>
      </c>
      <c r="I5" s="85">
        <v>5454</v>
      </c>
      <c r="J5" s="85">
        <v>7757</v>
      </c>
      <c r="K5" s="86">
        <v>572</v>
      </c>
      <c r="L5" s="85">
        <v>15529</v>
      </c>
      <c r="M5" s="85">
        <v>2541</v>
      </c>
      <c r="N5" s="80">
        <f>(O5*D5)/10^7</f>
        <v>197322.110336925</v>
      </c>
      <c r="O5" s="80">
        <v>911.75</v>
      </c>
      <c r="P5" s="80">
        <f>((B5-C5)*10^7)/D5</f>
        <v>4.246347500385534</v>
      </c>
      <c r="Q5" s="81"/>
      <c r="R5" s="80">
        <f>E5/F5</f>
        <v>0.2096550875357681</v>
      </c>
      <c r="S5" s="80">
        <f>B5/F5</f>
        <v>0.1381495953970647</v>
      </c>
      <c r="T5" s="87">
        <f>H5-G5</f>
        <v>6766</v>
      </c>
      <c r="U5" s="80">
        <f>I5/J5</f>
        <v>0.7031068712130979</v>
      </c>
      <c r="V5" s="87">
        <f>K5/J5</f>
        <v>0.0737398478793348</v>
      </c>
      <c r="W5" s="80">
        <f>L5/M5</f>
        <v>6.111373475009839</v>
      </c>
      <c r="X5" s="80">
        <f>N5+G5-K5</f>
        <v>197027.110336925</v>
      </c>
      <c r="Y5" s="81"/>
      <c r="Z5" s="80">
        <f>O5/P5</f>
        <v>214.7139394308215</v>
      </c>
      <c r="AA5" s="80">
        <f>(C5*10^7)/D5</f>
        <v>16.50022516199863</v>
      </c>
    </row>
    <row r="6" ht="23.95" customHeight="1">
      <c r="A6" t="s" s="24">
        <v>42</v>
      </c>
      <c r="B6" s="88">
        <v>884.33</v>
      </c>
      <c r="C6" s="86">
        <v>239.95</v>
      </c>
      <c r="D6" s="84">
        <v>119991020</v>
      </c>
      <c r="E6" s="85">
        <v>1428.72</v>
      </c>
      <c r="F6" s="85">
        <v>9258.83</v>
      </c>
      <c r="G6" s="75">
        <v>178.22</v>
      </c>
      <c r="H6" s="85">
        <v>3597.59</v>
      </c>
      <c r="I6" s="85">
        <v>1143.81</v>
      </c>
      <c r="J6" s="85">
        <v>1402.49</v>
      </c>
      <c r="K6" s="89">
        <v>11.31</v>
      </c>
      <c r="L6" s="85">
        <v>5663.17</v>
      </c>
      <c r="M6" s="86">
        <v>652.79</v>
      </c>
      <c r="N6" s="90">
        <f>(O6*D6)/10^7</f>
        <v>20242.485074</v>
      </c>
      <c r="O6" s="80">
        <v>1687</v>
      </c>
      <c r="P6" s="80">
        <f>((B6-C6)*10^7)/D6</f>
        <v>53.70235205934578</v>
      </c>
      <c r="Q6" s="81"/>
      <c r="R6" s="80">
        <f>E6/F6</f>
        <v>0.154308913761242</v>
      </c>
      <c r="S6" s="80">
        <f>B6/F6</f>
        <v>0.09551206793946967</v>
      </c>
      <c r="T6" s="80">
        <f>H6-G6</f>
        <v>3419.37</v>
      </c>
      <c r="U6" s="80">
        <f>I6/J6</f>
        <v>0.8155566171594806</v>
      </c>
      <c r="V6" s="80">
        <f>K6/J6</f>
        <v>0.008064228621950959</v>
      </c>
      <c r="W6" s="80">
        <f>L6/M6</f>
        <v>8.675332036336341</v>
      </c>
      <c r="X6" s="80">
        <f>N6+G6-K6</f>
        <v>20409.395074</v>
      </c>
      <c r="Y6" s="81"/>
      <c r="Z6" s="80">
        <f>O6/P6</f>
        <v>31.41389409044352</v>
      </c>
      <c r="AA6" s="80">
        <f>(C6*10^7)/D6</f>
        <v>19.99732980018005</v>
      </c>
    </row>
    <row r="7" ht="23.95" customHeight="1">
      <c r="A7" t="s" s="24">
        <v>32</v>
      </c>
      <c r="B7" s="88">
        <v>288.23</v>
      </c>
      <c r="C7" s="86">
        <v>203.99</v>
      </c>
      <c r="D7" s="84">
        <v>883108963</v>
      </c>
      <c r="E7" s="86">
        <v>374.3</v>
      </c>
      <c r="F7" s="85">
        <v>1774.3</v>
      </c>
      <c r="G7" s="86">
        <v>4.69</v>
      </c>
      <c r="H7" s="86">
        <v>223.71</v>
      </c>
      <c r="I7" s="86">
        <v>146.26</v>
      </c>
      <c r="J7" s="86">
        <v>439.75</v>
      </c>
      <c r="K7" s="86">
        <v>198.56</v>
      </c>
      <c r="L7" s="86">
        <v>692.12</v>
      </c>
      <c r="M7" s="86">
        <v>90.23999999999999</v>
      </c>
      <c r="N7" s="80">
        <f>(O7*D7)/10^7</f>
        <v>87913.49726665</v>
      </c>
      <c r="O7" s="87">
        <v>995.5</v>
      </c>
      <c r="P7" s="80">
        <f>((B7-C7)*10^7)/D7</f>
        <v>0.9539026725969263</v>
      </c>
      <c r="Q7" s="81"/>
      <c r="R7" s="87">
        <f>E7/F7</f>
        <v>0.2109564335230795</v>
      </c>
      <c r="S7" s="80">
        <f>B7/F7</f>
        <v>0.1624471622611734</v>
      </c>
      <c r="T7" s="80">
        <f>H7-G7</f>
        <v>219.02</v>
      </c>
      <c r="U7" s="80">
        <f>I7/J7</f>
        <v>0.3325980670835702</v>
      </c>
      <c r="V7" s="80">
        <f>K7/J7</f>
        <v>0.451529277998863</v>
      </c>
      <c r="W7" s="80">
        <f>L7/M7</f>
        <v>7.6697695035461</v>
      </c>
      <c r="X7" s="80">
        <f>N7+G7-K7</f>
        <v>87719.62726665</v>
      </c>
      <c r="Y7" s="81"/>
      <c r="Z7" s="80">
        <f>O7/P7</f>
        <v>1043.607517410375</v>
      </c>
      <c r="AA7" s="80">
        <f>(C7*10^7)/D7</f>
        <v>2.309907480805401</v>
      </c>
    </row>
    <row r="8" ht="23.95" customHeight="1">
      <c r="A8" t="s" s="24">
        <v>33</v>
      </c>
      <c r="B8" s="88">
        <v>432.73</v>
      </c>
      <c r="C8" s="85">
        <v>1291.94</v>
      </c>
      <c r="D8" s="75">
        <v>32585217</v>
      </c>
      <c r="E8" s="86">
        <v>734.15</v>
      </c>
      <c r="F8" s="85">
        <v>2441.03</v>
      </c>
      <c r="G8" s="91"/>
      <c r="H8" s="86">
        <v>526.12</v>
      </c>
      <c r="I8" s="86">
        <v>426.98</v>
      </c>
      <c r="J8" s="86">
        <v>578.16</v>
      </c>
      <c r="K8" s="86">
        <v>102.44</v>
      </c>
      <c r="L8" s="86">
        <v>974.49</v>
      </c>
      <c r="M8" s="86">
        <v>177.35</v>
      </c>
      <c r="N8" s="80">
        <f>(O8*D8)/10^7</f>
        <v>0</v>
      </c>
      <c r="O8" s="81"/>
      <c r="P8" s="80">
        <f>((B8-C8)*10^7)/D8</f>
        <v>-263.6809200933049</v>
      </c>
      <c r="Q8" s="81"/>
      <c r="R8" s="80">
        <f>E8/F8</f>
        <v>0.300754189829703</v>
      </c>
      <c r="S8" s="80">
        <f>B8/F8</f>
        <v>0.1772735279779437</v>
      </c>
      <c r="T8" s="80">
        <f>H8-G8</f>
        <v>526.12</v>
      </c>
      <c r="U8" s="80">
        <f>I8/J8</f>
        <v>0.738515289885153</v>
      </c>
      <c r="V8" s="80">
        <f>K8/J8</f>
        <v>0.1771827867718279</v>
      </c>
      <c r="W8" s="80">
        <f>L8/M8</f>
        <v>5.494727939103468</v>
      </c>
      <c r="X8" s="80">
        <f>N8+G8-K8</f>
        <v>-102.44</v>
      </c>
      <c r="Y8" s="81"/>
      <c r="Z8" s="80">
        <f>O8/P8</f>
        <v>0</v>
      </c>
      <c r="AA8" s="80">
        <f>(C8*10^7)/D8</f>
        <v>396.4804039819652</v>
      </c>
    </row>
    <row r="9" ht="23.95" customHeight="1">
      <c r="A9" t="s" s="24">
        <v>34</v>
      </c>
      <c r="B9" s="88">
        <v>340.01</v>
      </c>
      <c r="C9" s="86">
        <v>198.6</v>
      </c>
      <c r="D9" s="84">
        <v>226967619</v>
      </c>
      <c r="E9" s="86">
        <v>828.97</v>
      </c>
      <c r="F9" s="85">
        <v>2573.68</v>
      </c>
      <c r="G9" s="86">
        <v>172.96</v>
      </c>
      <c r="H9" s="85">
        <v>1929.06</v>
      </c>
      <c r="I9" s="86">
        <v>326.22</v>
      </c>
      <c r="J9" s="86">
        <v>591.26</v>
      </c>
      <c r="K9" s="86">
        <v>0.62</v>
      </c>
      <c r="L9" s="86">
        <v>810.22</v>
      </c>
      <c r="M9" s="86">
        <v>179.16</v>
      </c>
      <c r="N9" s="80">
        <f>(O9*D9)/10^7</f>
        <v>12078.535780323</v>
      </c>
      <c r="O9" s="80">
        <v>532.17</v>
      </c>
      <c r="P9" s="80">
        <f>((B9-C9)*10^7)/D9</f>
        <v>6.230404170561441</v>
      </c>
      <c r="Q9" s="81"/>
      <c r="R9" s="80">
        <f>E9/F9</f>
        <v>0.3220952099717137</v>
      </c>
      <c r="S9" s="80">
        <f>B9/F9</f>
        <v>0.1321104410804762</v>
      </c>
      <c r="T9" s="80">
        <f>H9-G9</f>
        <v>1756.1</v>
      </c>
      <c r="U9" s="80">
        <f>I9/J9</f>
        <v>0.5517369685079323</v>
      </c>
      <c r="V9" s="80">
        <f>K9/J9</f>
        <v>0.001048608057369009</v>
      </c>
      <c r="W9" s="80">
        <f>L9/M9</f>
        <v>4.522326412145569</v>
      </c>
      <c r="X9" s="80">
        <f>N9+G9-K9</f>
        <v>12250.875780323</v>
      </c>
      <c r="Y9" s="81"/>
      <c r="Z9" s="80">
        <f>O9/P9</f>
        <v>85.4150044574146</v>
      </c>
      <c r="AA9" s="80">
        <f>(C9*10^7)/D9</f>
        <v>8.750146865663687</v>
      </c>
    </row>
    <row r="10" ht="23.95" customHeight="1">
      <c r="A10" t="s" s="24">
        <v>35</v>
      </c>
      <c r="B10" s="74">
        <v>811.97</v>
      </c>
      <c r="C10" s="75">
        <v>451.65</v>
      </c>
      <c r="D10" s="84">
        <v>1290233390</v>
      </c>
      <c r="E10" s="77">
        <v>1273.81</v>
      </c>
      <c r="F10" s="77">
        <v>6089</v>
      </c>
      <c r="G10" s="75">
        <v>238.8</v>
      </c>
      <c r="H10" s="77">
        <v>2577.82</v>
      </c>
      <c r="I10" s="75">
        <v>1736.39</v>
      </c>
      <c r="J10" s="75">
        <v>998.52</v>
      </c>
      <c r="K10" s="75">
        <v>13.74</v>
      </c>
      <c r="L10" s="77">
        <v>2903.86</v>
      </c>
      <c r="M10" s="77">
        <v>1253.44</v>
      </c>
      <c r="N10" s="80">
        <f>(O10*D10)/10^7</f>
        <v>38042.53150415</v>
      </c>
      <c r="O10" s="80">
        <v>294.85</v>
      </c>
      <c r="P10" s="80">
        <f>((B10-C10)*10^7)/D10</f>
        <v>2.792673037240185</v>
      </c>
      <c r="Q10" s="81"/>
      <c r="R10" s="80">
        <f>E10/F10</f>
        <v>0.2091985547708983</v>
      </c>
      <c r="S10" s="80">
        <f>B10/F10</f>
        <v>0.1333503038265725</v>
      </c>
      <c r="T10" s="80">
        <f>H10-G10</f>
        <v>2339.02</v>
      </c>
      <c r="U10" s="80">
        <f>I10/J10</f>
        <v>1.738963666226015</v>
      </c>
      <c r="V10" s="80">
        <f>K10/J10</f>
        <v>0.01376036534070424</v>
      </c>
      <c r="W10" s="80">
        <f>L10/M10</f>
        <v>2.316712407454685</v>
      </c>
      <c r="X10" s="80">
        <f>N10+G10-K10</f>
        <v>38267.59150415</v>
      </c>
      <c r="Y10" s="81"/>
      <c r="Z10" s="80">
        <f>O10/P10</f>
        <v>105.5798498672014</v>
      </c>
      <c r="AA10" s="80">
        <f>(C10*10^7)/D10</f>
        <v>3.500529466223161</v>
      </c>
    </row>
    <row r="11" ht="23.95" customHeight="1">
      <c r="A11" t="s" s="24">
        <v>43</v>
      </c>
      <c r="B11" s="92">
        <v>1307.15</v>
      </c>
      <c r="C11" s="75">
        <v>195.78</v>
      </c>
      <c r="D11" s="84">
        <v>340578974</v>
      </c>
      <c r="E11" s="77">
        <v>2307.64</v>
      </c>
      <c r="F11" s="77">
        <v>9811.16</v>
      </c>
      <c r="G11" s="77">
        <v>3340.8</v>
      </c>
      <c r="H11" s="77">
        <v>8642.75</v>
      </c>
      <c r="I11" s="75">
        <v>869.7</v>
      </c>
      <c r="J11" s="77">
        <v>4255.07</v>
      </c>
      <c r="K11" s="75">
        <v>88</v>
      </c>
      <c r="L11" s="77">
        <v>4292.96</v>
      </c>
      <c r="M11" s="77">
        <v>1412.5</v>
      </c>
      <c r="N11" s="80">
        <f>(O11*D11)/10^7</f>
        <v>18974.676378462</v>
      </c>
      <c r="O11" s="80">
        <v>557.13</v>
      </c>
      <c r="P11" s="80">
        <f>((B11-C11)*10^7)/D11</f>
        <v>32.63178542548549</v>
      </c>
      <c r="Q11" s="81"/>
      <c r="R11" s="80">
        <f>E11/F11</f>
        <v>0.2352056229844381</v>
      </c>
      <c r="S11" s="80">
        <f>B11/F11</f>
        <v>0.1332309329375935</v>
      </c>
      <c r="T11" s="79">
        <f>H11-G11</f>
        <v>5301.95</v>
      </c>
      <c r="U11" s="80">
        <f>I11/J11</f>
        <v>0.2043914671203999</v>
      </c>
      <c r="V11" s="80">
        <f>K11/J11</f>
        <v>0.02068121088489731</v>
      </c>
      <c r="W11" s="80">
        <f>L11/M11</f>
        <v>3.039263716814159</v>
      </c>
      <c r="X11" s="80">
        <f>N11+G11-K11</f>
        <v>22227.476378462</v>
      </c>
      <c r="Y11" s="81"/>
      <c r="Z11" s="80">
        <f>O11/P11</f>
        <v>17.07323067786785</v>
      </c>
      <c r="AA11" s="80">
        <f>(C11*10^7)/D11</f>
        <v>5.748446467514462</v>
      </c>
    </row>
    <row r="12" ht="23.95" customHeight="1">
      <c r="A12" t="s" s="24">
        <v>37</v>
      </c>
      <c r="B12" s="92">
        <v>1280.06</v>
      </c>
      <c r="C12" s="75">
        <v>477.03</v>
      </c>
      <c r="D12" s="93">
        <v>1761520510</v>
      </c>
      <c r="E12" s="77">
        <v>1896.65</v>
      </c>
      <c r="F12" s="77">
        <v>8024.32</v>
      </c>
      <c r="G12" s="75">
        <v>910.72</v>
      </c>
      <c r="H12" s="77">
        <v>5782.88</v>
      </c>
      <c r="I12" s="75">
        <v>2061.94</v>
      </c>
      <c r="J12" s="77">
        <v>1804.07</v>
      </c>
      <c r="K12" s="75">
        <v>-1.25</v>
      </c>
      <c r="L12" s="77">
        <v>3805.62</v>
      </c>
      <c r="M12" s="77">
        <v>1106.71</v>
      </c>
      <c r="N12" s="80">
        <f>(O12*D12)/10^7</f>
        <v>48855.771344850007</v>
      </c>
      <c r="O12" s="80">
        <v>277.35</v>
      </c>
      <c r="P12" s="80">
        <f>((B12-C12)*10^7)/D12</f>
        <v>4.558732046781562</v>
      </c>
      <c r="Q12" s="81"/>
      <c r="R12" s="80">
        <f>E12/F12</f>
        <v>0.2363627073695964</v>
      </c>
      <c r="S12" s="80">
        <f>B12/F12</f>
        <v>0.1595225514436114</v>
      </c>
      <c r="T12" s="80">
        <f>H12-G12</f>
        <v>4872.16</v>
      </c>
      <c r="U12" s="80">
        <f>I12/J12</f>
        <v>1.142937912608713</v>
      </c>
      <c r="V12" s="80">
        <f>K12/J12</f>
        <v>-0.0006928777708182055</v>
      </c>
      <c r="W12" s="80">
        <f>L12/M12</f>
        <v>3.4386786059582</v>
      </c>
      <c r="X12" s="80">
        <f>N12+G12-K12</f>
        <v>49767.741344850008</v>
      </c>
      <c r="Y12" s="81"/>
      <c r="Z12" s="80">
        <f>O12/P12</f>
        <v>60.83928538765675</v>
      </c>
      <c r="AA12" s="80">
        <f>(C12*10^7)/D12</f>
        <v>2.708058165045152</v>
      </c>
    </row>
    <row r="13" ht="23.95" customHeight="1">
      <c r="A13" t="s" s="24">
        <v>38</v>
      </c>
      <c r="B13" s="92">
        <v>1966.64</v>
      </c>
      <c r="C13" s="75">
        <v>762.5599999999999</v>
      </c>
      <c r="D13" s="58">
        <v>95.91977900000001</v>
      </c>
      <c r="E13" s="77">
        <v>5078.6</v>
      </c>
      <c r="F13" s="77">
        <v>17682.77</v>
      </c>
      <c r="G13" s="75">
        <v>545.5</v>
      </c>
      <c r="H13" s="77">
        <v>8524.84</v>
      </c>
      <c r="I13" s="75">
        <v>4874.75</v>
      </c>
      <c r="J13" s="77">
        <v>3701.35</v>
      </c>
      <c r="K13" s="77">
        <v>1156.99</v>
      </c>
      <c r="L13" s="77">
        <v>8905.07</v>
      </c>
      <c r="M13" s="77">
        <v>2626.94</v>
      </c>
      <c r="N13" s="80">
        <f>(O13*D13)/10^7</f>
        <v>0.01029698827565</v>
      </c>
      <c r="O13" s="80">
        <v>1073.5</v>
      </c>
      <c r="P13" s="80">
        <f>((B13-C13)*10^7)/D13</f>
        <v>125529897.2279742</v>
      </c>
      <c r="Q13" s="81"/>
      <c r="R13" s="80">
        <f>E13/F13</f>
        <v>0.2872061334281903</v>
      </c>
      <c r="S13" s="80">
        <f>B13/F13</f>
        <v>0.111217869146067</v>
      </c>
      <c r="T13" s="80">
        <f>H13-G13</f>
        <v>7979.34</v>
      </c>
      <c r="U13" s="80">
        <f>I13/J13</f>
        <v>1.317019465870561</v>
      </c>
      <c r="V13" s="80">
        <f>K13/J13</f>
        <v>0.3125859483701893</v>
      </c>
      <c r="W13" s="80">
        <f>L13/M13</f>
        <v>3.38990231980936</v>
      </c>
      <c r="X13" s="80">
        <f>N13+G13-K13</f>
        <v>-611.4797030117244</v>
      </c>
      <c r="Y13" s="81"/>
      <c r="Z13" s="80">
        <f>O13/P13</f>
        <v>8.551747621129824e-06</v>
      </c>
      <c r="AA13" s="80">
        <f>(C13*10^7)/D13</f>
        <v>79499766.15354794</v>
      </c>
    </row>
    <row r="14" ht="23.95" customHeight="1">
      <c r="A14" t="s" s="24">
        <v>39</v>
      </c>
      <c r="B14" s="74">
        <v>93.53</v>
      </c>
      <c r="C14" s="75">
        <v>7.27</v>
      </c>
      <c r="D14" s="84">
        <v>72687260</v>
      </c>
      <c r="E14" s="75">
        <v>206.05</v>
      </c>
      <c r="F14" s="77">
        <v>1480.73</v>
      </c>
      <c r="G14" s="75">
        <v>186.61</v>
      </c>
      <c r="H14" s="75">
        <v>476.12</v>
      </c>
      <c r="I14" s="75">
        <v>373.96</v>
      </c>
      <c r="J14" s="75">
        <v>309.14</v>
      </c>
      <c r="K14" s="75">
        <v>-40.06</v>
      </c>
      <c r="L14" s="75">
        <v>892.3200000000001</v>
      </c>
      <c r="M14" s="75">
        <v>284.44</v>
      </c>
      <c r="N14" s="80">
        <f>(O14*D14)/10^7</f>
        <v>1906.5868298</v>
      </c>
      <c r="O14" s="87">
        <v>262.3</v>
      </c>
      <c r="P14" s="80">
        <f>((B14-C14)*10^7)/D14</f>
        <v>11.86727908026799</v>
      </c>
      <c r="Q14" s="81"/>
      <c r="R14" s="80">
        <f>E14/F14</f>
        <v>0.1391543360369548</v>
      </c>
      <c r="S14" s="80">
        <f>B14/F14</f>
        <v>0.06316479033989991</v>
      </c>
      <c r="T14" s="80">
        <f>H14-G14</f>
        <v>289.51</v>
      </c>
      <c r="U14" s="80">
        <f>I14/J14</f>
        <v>1.209678462832374</v>
      </c>
      <c r="V14" s="80">
        <f>K14/J14</f>
        <v>-0.1295853011580514</v>
      </c>
      <c r="W14" s="80">
        <f>L14/M14</f>
        <v>3.137111517367459</v>
      </c>
      <c r="X14" s="80">
        <f>N14+G14-K14</f>
        <v>2133.2568298</v>
      </c>
      <c r="Y14" s="81"/>
      <c r="Z14" s="80">
        <f>O14/P14</f>
        <v>22.10279190586599</v>
      </c>
      <c r="AA14" s="80">
        <f>(C14*10^7)/D14</f>
        <v>1.000175271429959</v>
      </c>
    </row>
    <row r="15" ht="23.95" customHeight="1">
      <c r="A15" t="s" s="24">
        <v>40</v>
      </c>
      <c r="B15" s="74">
        <v>124.74</v>
      </c>
      <c r="C15" s="75">
        <v>7.04</v>
      </c>
      <c r="D15" s="84">
        <v>14087336</v>
      </c>
      <c r="E15" s="75">
        <v>309.11</v>
      </c>
      <c r="F15" s="77">
        <v>2519.01</v>
      </c>
      <c r="G15" s="75">
        <v>470.09</v>
      </c>
      <c r="H15" s="77">
        <v>1001.13</v>
      </c>
      <c r="I15" s="75">
        <v>688.26</v>
      </c>
      <c r="J15" s="75">
        <v>343.49</v>
      </c>
      <c r="K15" s="75">
        <v>27.28</v>
      </c>
      <c r="L15" s="77">
        <v>1815.01</v>
      </c>
      <c r="M15" s="75">
        <v>246.66</v>
      </c>
      <c r="N15" s="90">
        <f>(O15*D15)/10^7</f>
        <v>1433.386438</v>
      </c>
      <c r="O15" s="79">
        <v>1017.5</v>
      </c>
      <c r="P15" s="80">
        <f>((B15-C15)*10^7)/D15</f>
        <v>83.55021843732555</v>
      </c>
      <c r="Q15" s="81"/>
      <c r="R15" s="80">
        <f>E15/F15</f>
        <v>0.1227109062687326</v>
      </c>
      <c r="S15" s="80">
        <f>B15/F15</f>
        <v>0.04951945407124227</v>
      </c>
      <c r="T15" s="80">
        <f>H15-G15</f>
        <v>531.04</v>
      </c>
      <c r="U15" s="80">
        <f>I15/J15</f>
        <v>2.003726454918629</v>
      </c>
      <c r="V15" s="80">
        <f>K15/J15</f>
        <v>0.07942007045328831</v>
      </c>
      <c r="W15" s="80">
        <f>L15/M15</f>
        <v>7.358347522906024</v>
      </c>
      <c r="X15" s="80">
        <f>N15+G15-K15</f>
        <v>1876.196438</v>
      </c>
      <c r="Y15" s="81"/>
      <c r="Z15" s="80">
        <f>O15/P15</f>
        <v>12.17830448598131</v>
      </c>
      <c r="AA15" s="80">
        <f>(C15*10^7)/D15</f>
        <v>4.99739624298022</v>
      </c>
    </row>
  </sheetData>
  <mergeCells count="1">
    <mergeCell ref="A1:AA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Y1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0.7734" style="94" customWidth="1"/>
    <col min="2" max="25" width="16.3516" style="94" customWidth="1"/>
    <col min="26" max="256" width="16.3516" style="9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65.05" customHeight="1">
      <c r="A2" t="s" s="95">
        <v>1</v>
      </c>
      <c r="B2" t="s" s="95">
        <v>2</v>
      </c>
      <c r="C2" t="s" s="95">
        <v>3</v>
      </c>
      <c r="D2" t="s" s="95">
        <v>4</v>
      </c>
      <c r="E2" t="s" s="95">
        <v>5</v>
      </c>
      <c r="F2" t="s" s="95">
        <v>6</v>
      </c>
      <c r="G2" t="s" s="95">
        <v>7</v>
      </c>
      <c r="H2" t="s" s="95">
        <v>8</v>
      </c>
      <c r="I2" t="s" s="95">
        <v>9</v>
      </c>
      <c r="J2" t="s" s="95">
        <v>10</v>
      </c>
      <c r="K2" t="s" s="95">
        <v>11</v>
      </c>
      <c r="L2" t="s" s="95">
        <v>12</v>
      </c>
      <c r="M2" t="s" s="95">
        <v>13</v>
      </c>
      <c r="N2" t="s" s="95">
        <v>14</v>
      </c>
      <c r="O2" t="s" s="95">
        <v>15</v>
      </c>
      <c r="P2" t="s" s="95">
        <v>16</v>
      </c>
      <c r="Q2" t="s" s="95">
        <v>18</v>
      </c>
      <c r="R2" t="s" s="95">
        <v>19</v>
      </c>
      <c r="S2" t="s" s="95">
        <v>20</v>
      </c>
      <c r="T2" t="s" s="95">
        <v>21</v>
      </c>
      <c r="U2" t="s" s="95">
        <v>22</v>
      </c>
      <c r="V2" t="s" s="95">
        <v>23</v>
      </c>
      <c r="W2" t="s" s="95">
        <v>24</v>
      </c>
      <c r="X2" t="s" s="95">
        <v>26</v>
      </c>
      <c r="Y2" t="s" s="95">
        <v>27</v>
      </c>
    </row>
    <row r="3" ht="24.15" customHeight="1">
      <c r="A3" t="s" s="67">
        <v>28</v>
      </c>
      <c r="B3" s="68">
        <v>9492.440000000001</v>
      </c>
      <c r="C3" s="69">
        <v>5009.7</v>
      </c>
      <c r="D3" s="70">
        <v>12053613518</v>
      </c>
      <c r="E3" s="69">
        <v>15981.65</v>
      </c>
      <c r="F3" s="69">
        <v>40918.28</v>
      </c>
      <c r="G3" s="71">
        <v>70.61</v>
      </c>
      <c r="H3" s="69">
        <v>43011.03</v>
      </c>
      <c r="I3" s="69">
        <v>17042.58</v>
      </c>
      <c r="J3" s="69">
        <v>8474.030000000001</v>
      </c>
      <c r="K3" s="71">
        <v>75.79000000000001</v>
      </c>
      <c r="L3" s="69">
        <v>14018.02</v>
      </c>
      <c r="M3" s="69">
        <v>9062.1</v>
      </c>
      <c r="N3" s="72">
        <f>(O3*D3)/10^7</f>
        <v>270037.103643754</v>
      </c>
      <c r="O3" s="72">
        <v>224.03</v>
      </c>
      <c r="P3" s="72">
        <f>((B3-C3)*10^7)/D3</f>
        <v>3.719000939681531</v>
      </c>
      <c r="Q3" s="72">
        <f>E3/F3</f>
        <v>0.3905748237706961</v>
      </c>
      <c r="R3" s="72">
        <f>B3/F3</f>
        <v>0.231985313165656</v>
      </c>
      <c r="S3" s="72">
        <f>H3-G3</f>
        <v>42940.42</v>
      </c>
      <c r="T3" s="72">
        <f>I3/J3</f>
        <v>2.011154078991932</v>
      </c>
      <c r="U3" s="72">
        <f>K3/J3</f>
        <v>0.008943796517123494</v>
      </c>
      <c r="V3" s="72">
        <f>L3/M3</f>
        <v>1.546884276271504</v>
      </c>
      <c r="W3" s="72">
        <f>N3+G3-K3</f>
        <v>270031.923643754</v>
      </c>
      <c r="X3" s="72">
        <f>O3/P3</f>
        <v>60.23929642222256</v>
      </c>
      <c r="Y3" s="72">
        <f>(C3*10^7)/D3</f>
        <v>4.156181042737827</v>
      </c>
    </row>
    <row r="4" ht="23.95" customHeight="1">
      <c r="A4" t="s" s="24">
        <v>41</v>
      </c>
      <c r="B4" s="74">
        <v>563.27</v>
      </c>
      <c r="C4" s="75">
        <v>467.62</v>
      </c>
      <c r="D4" s="84">
        <v>96415716</v>
      </c>
      <c r="E4" s="77">
        <v>1164.18</v>
      </c>
      <c r="F4" s="77">
        <v>7772.59</v>
      </c>
      <c r="G4" s="75">
        <v>17.73</v>
      </c>
      <c r="H4" s="77">
        <v>2835.57</v>
      </c>
      <c r="I4" s="75">
        <v>1398.78</v>
      </c>
      <c r="J4" s="77">
        <v>1382.4</v>
      </c>
      <c r="K4" s="75">
        <v>1472.41</v>
      </c>
      <c r="L4" s="77">
        <v>3498.21</v>
      </c>
      <c r="M4" s="75">
        <v>820.8099999999999</v>
      </c>
      <c r="N4" s="78">
        <f>(O4*D4)/10^7</f>
        <v>54361.10899512</v>
      </c>
      <c r="O4" s="79">
        <v>5638.2</v>
      </c>
      <c r="P4" s="80">
        <f>((B4-C4)*10^7)/D4</f>
        <v>9.920581827136976</v>
      </c>
      <c r="Q4" s="80">
        <f>E4/F4</f>
        <v>0.1497801891004157</v>
      </c>
      <c r="R4" s="80">
        <f>B4/F4</f>
        <v>0.07246876523784221</v>
      </c>
      <c r="S4" s="80">
        <f>H4-G4</f>
        <v>2817.84</v>
      </c>
      <c r="T4" s="80">
        <f>I4/J4</f>
        <v>1.011848958333333</v>
      </c>
      <c r="U4" s="80">
        <f>K4/J4</f>
        <v>1.065111400462963</v>
      </c>
      <c r="V4" s="80">
        <f>L4/M4</f>
        <v>4.261899830655085</v>
      </c>
      <c r="W4" s="80">
        <f>N4+G4-K4</f>
        <v>52906.42899512</v>
      </c>
      <c r="X4" s="80">
        <f>O4/P4</f>
        <v>568.3336016217461</v>
      </c>
      <c r="Y4" s="80">
        <f>(C4*10^7)/D4</f>
        <v>48.50039178260108</v>
      </c>
    </row>
    <row r="5" ht="23.95" customHeight="1">
      <c r="A5" t="s" s="24">
        <v>30</v>
      </c>
      <c r="B5" s="92">
        <v>4160</v>
      </c>
      <c r="C5" s="77">
        <v>3354</v>
      </c>
      <c r="D5" s="84">
        <v>2163796723</v>
      </c>
      <c r="E5" s="85">
        <v>8835</v>
      </c>
      <c r="F5" s="77">
        <v>34918</v>
      </c>
      <c r="G5" s="75">
        <v>177</v>
      </c>
      <c r="H5" s="77">
        <v>6770</v>
      </c>
      <c r="I5" s="75">
        <v>6999</v>
      </c>
      <c r="J5" s="77">
        <v>7108</v>
      </c>
      <c r="K5" s="75">
        <v>635</v>
      </c>
      <c r="L5" s="77">
        <v>15784</v>
      </c>
      <c r="M5" s="85">
        <v>2726</v>
      </c>
      <c r="N5" s="80">
        <f>(O5*D5)/10^7</f>
        <v>187774.27962194</v>
      </c>
      <c r="O5" s="80">
        <v>867.8</v>
      </c>
      <c r="P5" s="80">
        <f>((B5-C5)*10^7)/D5</f>
        <v>3.72493400804545</v>
      </c>
      <c r="Q5" s="79">
        <f>E5/F5</f>
        <v>0.2530213643393092</v>
      </c>
      <c r="R5" s="79">
        <f>B5/F5</f>
        <v>0.1191362620997766</v>
      </c>
      <c r="S5" s="80">
        <f>H5-G5</f>
        <v>6593</v>
      </c>
      <c r="T5" s="80">
        <f>I5/J5</f>
        <v>0.9846651660101294</v>
      </c>
      <c r="U5" s="80">
        <f>K5/J5</f>
        <v>0.08933595948227349</v>
      </c>
      <c r="V5" s="79">
        <f>L5/M5</f>
        <v>5.790168745414527</v>
      </c>
      <c r="W5" s="80">
        <f>N5+G5-K5</f>
        <v>187316.27962194</v>
      </c>
      <c r="X5" s="80">
        <f>O5/P5</f>
        <v>232.9705702505459</v>
      </c>
      <c r="Y5" s="80">
        <f>(C5*10^7)/D5</f>
        <v>15.50053183993107</v>
      </c>
    </row>
    <row r="6" ht="23.95" customHeight="1">
      <c r="A6" t="s" s="24">
        <v>42</v>
      </c>
      <c r="B6" s="74">
        <v>824.36</v>
      </c>
      <c r="C6" s="75">
        <v>231.01</v>
      </c>
      <c r="D6" s="84">
        <v>119966116</v>
      </c>
      <c r="E6" s="77">
        <v>1567.66</v>
      </c>
      <c r="F6" s="77">
        <v>8754.77</v>
      </c>
      <c r="G6" s="75">
        <v>123.81</v>
      </c>
      <c r="H6" s="77">
        <v>2217.95</v>
      </c>
      <c r="I6" s="75">
        <v>966.3099999999999</v>
      </c>
      <c r="J6" s="77">
        <v>1094.1</v>
      </c>
      <c r="K6" s="75">
        <v>7.65</v>
      </c>
      <c r="L6" s="77">
        <v>5036.2</v>
      </c>
      <c r="M6" s="75">
        <v>440.65</v>
      </c>
      <c r="N6" s="96">
        <f>(O6*D6)/10^7</f>
        <v>16069.821136548</v>
      </c>
      <c r="O6" s="79">
        <v>1339.53</v>
      </c>
      <c r="P6" s="80">
        <f>((B6-C6)*10^7)/D6</f>
        <v>49.45979913194822</v>
      </c>
      <c r="Q6" s="80">
        <f>E6/F6</f>
        <v>0.1790635276540674</v>
      </c>
      <c r="R6" s="80">
        <f>B6/F6</f>
        <v>0.09416124010111059</v>
      </c>
      <c r="S6" s="80">
        <f>H6-G6</f>
        <v>2094.14</v>
      </c>
      <c r="T6" s="80">
        <f>I6/J6</f>
        <v>0.8832008043140481</v>
      </c>
      <c r="U6" s="80">
        <f>K6/J6</f>
        <v>0.006992048258842885</v>
      </c>
      <c r="V6" s="80">
        <f>L6/M6</f>
        <v>11.42902530352888</v>
      </c>
      <c r="W6" s="80">
        <f>N6+G6-K6</f>
        <v>16185.981136548</v>
      </c>
      <c r="X6" s="80">
        <f>O6/P6</f>
        <v>27.08320744341114</v>
      </c>
      <c r="Y6" s="80">
        <f>(C6*10^7)/D6</f>
        <v>19.25627066229267</v>
      </c>
    </row>
    <row r="7" ht="24.35" customHeight="1">
      <c r="A7" t="s" s="24">
        <v>32</v>
      </c>
      <c r="B7" s="74">
        <v>576.51</v>
      </c>
      <c r="C7" s="75">
        <v>271.99</v>
      </c>
      <c r="D7" s="97">
        <v>892738518</v>
      </c>
      <c r="E7" s="75">
        <v>939.5700000000001</v>
      </c>
      <c r="F7" s="77">
        <v>4174.81</v>
      </c>
      <c r="G7" s="91"/>
      <c r="H7" s="75">
        <v>941.09</v>
      </c>
      <c r="I7" s="75">
        <v>140.19</v>
      </c>
      <c r="J7" s="75">
        <v>813.5700000000001</v>
      </c>
      <c r="K7" s="75">
        <v>192.9</v>
      </c>
      <c r="L7" s="77">
        <v>1518.41</v>
      </c>
      <c r="M7" s="75">
        <v>292.66</v>
      </c>
      <c r="N7" s="80">
        <f>(O7*D7)/10^7</f>
        <v>74445.46501602</v>
      </c>
      <c r="O7" s="80">
        <v>833.9</v>
      </c>
      <c r="P7" s="80">
        <f>((B7-C7)*10^7)/D7</f>
        <v>3.411077195170378</v>
      </c>
      <c r="Q7" s="80">
        <f>E7/F7</f>
        <v>0.2250569486994618</v>
      </c>
      <c r="R7" s="80">
        <f>B7/F7</f>
        <v>0.1380925119945578</v>
      </c>
      <c r="S7" s="80">
        <f>H7-G7</f>
        <v>941.09</v>
      </c>
      <c r="T7" s="80">
        <f>I7/J7</f>
        <v>0.1723146133706995</v>
      </c>
      <c r="U7" s="80">
        <f>K7/J7</f>
        <v>0.2371031380213135</v>
      </c>
      <c r="V7" s="80">
        <f>L7/M7</f>
        <v>5.188307250734641</v>
      </c>
      <c r="W7" s="80">
        <f>N7+G7-K7</f>
        <v>74252.56501602</v>
      </c>
      <c r="X7" s="80">
        <f>O7/P7</f>
        <v>244.4682287403783</v>
      </c>
      <c r="Y7" s="80">
        <f>(C7*10^7)/D7</f>
        <v>3.046692783115694</v>
      </c>
    </row>
    <row r="8" ht="23.95" customHeight="1">
      <c r="A8" t="s" s="24">
        <v>33</v>
      </c>
      <c r="B8" s="88">
        <v>423.18</v>
      </c>
      <c r="C8" s="75">
        <v>116.86</v>
      </c>
      <c r="D8" s="75">
        <v>32585217</v>
      </c>
      <c r="E8" s="75">
        <v>692.25</v>
      </c>
      <c r="F8" s="77">
        <v>2582.65</v>
      </c>
      <c r="G8" s="91"/>
      <c r="H8" s="77">
        <v>1476.49</v>
      </c>
      <c r="I8" s="77">
        <v>1159.63</v>
      </c>
      <c r="J8" s="75">
        <v>423.87</v>
      </c>
      <c r="K8" s="77">
        <v>1071.13</v>
      </c>
      <c r="L8" s="75">
        <v>932.99</v>
      </c>
      <c r="M8" s="75">
        <v>127.48</v>
      </c>
      <c r="N8" s="80">
        <f>(O8*D8)/10^7</f>
        <v>0</v>
      </c>
      <c r="O8" s="81"/>
      <c r="P8" s="80">
        <f>((B8-C8)*10^7)/D8</f>
        <v>94.00581865083176</v>
      </c>
      <c r="Q8" s="80">
        <f>E8/F8</f>
        <v>0.2680386424796236</v>
      </c>
      <c r="R8" s="80">
        <f>B8/F8</f>
        <v>0.1638549551816932</v>
      </c>
      <c r="S8" s="79">
        <f>H8-G8</f>
        <v>1476.49</v>
      </c>
      <c r="T8" s="80">
        <f>I8/J8</f>
        <v>2.735815226366575</v>
      </c>
      <c r="U8" s="80">
        <f>K8/J8</f>
        <v>2.527024795338193</v>
      </c>
      <c r="V8" s="80">
        <f>L8/M8</f>
        <v>7.318716661437088</v>
      </c>
      <c r="W8" s="80">
        <f>N8+G8-K8</f>
        <v>-1071.13</v>
      </c>
      <c r="X8" s="80">
        <f>O8/P8</f>
        <v>0</v>
      </c>
      <c r="Y8" s="80">
        <f>(C8*10^7)/D8</f>
        <v>35.86288837665251</v>
      </c>
    </row>
    <row r="9" ht="23.95" customHeight="1">
      <c r="A9" t="s" s="24">
        <v>34</v>
      </c>
      <c r="B9" s="74">
        <v>363.52</v>
      </c>
      <c r="C9" s="86">
        <v>68.09</v>
      </c>
      <c r="D9" s="84">
        <v>226967619</v>
      </c>
      <c r="E9" s="75">
        <v>731.73</v>
      </c>
      <c r="F9" s="77">
        <v>2421.43</v>
      </c>
      <c r="G9" s="75">
        <v>671.4400000000001</v>
      </c>
      <c r="H9" s="77">
        <v>2287.15</v>
      </c>
      <c r="I9" s="75">
        <v>389.85</v>
      </c>
      <c r="J9" s="75">
        <v>336.14</v>
      </c>
      <c r="K9" s="75">
        <v>65.04000000000001</v>
      </c>
      <c r="L9" s="75">
        <v>833.83</v>
      </c>
      <c r="M9" s="75">
        <v>150.54</v>
      </c>
      <c r="N9" s="80">
        <f>(O9*D9)/10^7</f>
        <v>10496.117540655</v>
      </c>
      <c r="O9" s="80">
        <v>462.45</v>
      </c>
      <c r="P9" s="80">
        <f>((B9-C9)*10^7)/D9</f>
        <v>13.01639420202932</v>
      </c>
      <c r="Q9" s="80">
        <f>E9/F9</f>
        <v>0.3021892022482583</v>
      </c>
      <c r="R9" s="80">
        <f>B9/F9</f>
        <v>0.1501261651173067</v>
      </c>
      <c r="S9" s="80">
        <f>H9-G9</f>
        <v>1615.71</v>
      </c>
      <c r="T9" s="80">
        <f>I9/J9</f>
        <v>1.159784613553877</v>
      </c>
      <c r="U9" s="80">
        <f>K9/J9</f>
        <v>0.1934908074016779</v>
      </c>
      <c r="V9" s="80">
        <f>L9/M9</f>
        <v>5.538926531154511</v>
      </c>
      <c r="W9" s="80">
        <f>N9+G9-K9</f>
        <v>11102.517540655</v>
      </c>
      <c r="X9" s="80">
        <f>O9/P9</f>
        <v>35.52827248639272</v>
      </c>
      <c r="Y9" s="80">
        <f>(C9*10^7)/D9</f>
        <v>2.999987412301312</v>
      </c>
    </row>
    <row r="10" ht="23.95" customHeight="1">
      <c r="A10" t="s" s="24">
        <v>35</v>
      </c>
      <c r="B10" s="74">
        <v>723.86</v>
      </c>
      <c r="C10" s="75">
        <v>502.43</v>
      </c>
      <c r="D10" s="84">
        <v>1290164173</v>
      </c>
      <c r="E10" s="77">
        <v>1148.89</v>
      </c>
      <c r="F10" s="77">
        <v>6054.73</v>
      </c>
      <c r="G10" s="75">
        <v>152.79</v>
      </c>
      <c r="H10" s="77">
        <v>2184.47</v>
      </c>
      <c r="I10" s="75">
        <v>1494.79</v>
      </c>
      <c r="J10" s="77">
        <v>1146.06</v>
      </c>
      <c r="K10" s="75">
        <v>9.199999999999999</v>
      </c>
      <c r="L10" s="77">
        <v>3028.56</v>
      </c>
      <c r="M10" s="75">
        <v>925.5599999999999</v>
      </c>
      <c r="N10" s="80">
        <f>(O10*D10)/10^7</f>
        <v>31221.9729866</v>
      </c>
      <c r="O10" s="80">
        <v>242</v>
      </c>
      <c r="P10" s="80">
        <f>((B10-C10)*10^7)/D10</f>
        <v>1.716293202322554</v>
      </c>
      <c r="Q10" s="80">
        <f>E10/F10</f>
        <v>0.1897508229103528</v>
      </c>
      <c r="R10" s="80">
        <f>B10/F10</f>
        <v>0.1195528124292908</v>
      </c>
      <c r="S10" s="80">
        <f>H10-G10</f>
        <v>2031.68</v>
      </c>
      <c r="T10" s="80">
        <f>I10/J10</f>
        <v>1.304285988517181</v>
      </c>
      <c r="U10" s="80">
        <f>K10/J10</f>
        <v>0.008027502923058129</v>
      </c>
      <c r="V10" s="80">
        <f>L10/M10</f>
        <v>3.272137948917412</v>
      </c>
      <c r="W10" s="80">
        <f>N10+G10-K10</f>
        <v>31365.5629866</v>
      </c>
      <c r="X10" s="80">
        <f>O10/P10</f>
        <v>141.0015489617486</v>
      </c>
      <c r="Y10" s="80">
        <f>(C10*10^7)/D10</f>
        <v>3.894310588641652</v>
      </c>
    </row>
    <row r="11" ht="23.95" customHeight="1">
      <c r="A11" t="s" s="24">
        <v>43</v>
      </c>
      <c r="B11" s="74">
        <v>830.52</v>
      </c>
      <c r="C11" s="75">
        <v>187.27</v>
      </c>
      <c r="D11" s="50">
        <v>340513052</v>
      </c>
      <c r="E11" s="77">
        <v>1710.61</v>
      </c>
      <c r="F11" s="77">
        <v>8590.57</v>
      </c>
      <c r="G11" s="77">
        <v>2630.92</v>
      </c>
      <c r="H11" s="77">
        <v>6907.9</v>
      </c>
      <c r="I11" s="75">
        <v>3178.78</v>
      </c>
      <c r="J11" s="77">
        <v>2740.73</v>
      </c>
      <c r="K11" s="75">
        <v>140.6</v>
      </c>
      <c r="L11" s="77">
        <v>3986.47</v>
      </c>
      <c r="M11" s="77">
        <v>1306.98</v>
      </c>
      <c r="N11" s="80">
        <f>(O11*D11)/10^7</f>
        <v>15722.509149996</v>
      </c>
      <c r="O11" s="80">
        <v>461.73</v>
      </c>
      <c r="P11" s="80">
        <f>((B11-C11)*10^7)/D11</f>
        <v>18.8906121577977</v>
      </c>
      <c r="Q11" s="80">
        <f>E11/F11</f>
        <v>0.1991264840400579</v>
      </c>
      <c r="R11" s="80">
        <f>B11/F11</f>
        <v>0.09667810168591839</v>
      </c>
      <c r="S11" s="79">
        <f>H11-G11</f>
        <v>4276.98</v>
      </c>
      <c r="T11" s="80">
        <f>I11/J11</f>
        <v>1.159829680413613</v>
      </c>
      <c r="U11" s="80">
        <f>K11/J11</f>
        <v>0.0513002010413284</v>
      </c>
      <c r="V11" s="80">
        <f>L11/M11</f>
        <v>3.050138487199498</v>
      </c>
      <c r="W11" s="80">
        <f>N11+G11-K11</f>
        <v>18212.829149996</v>
      </c>
      <c r="X11" s="80">
        <f>O11/P11</f>
        <v>24.44229949474699</v>
      </c>
      <c r="Y11" s="80">
        <f>(C11*10^7)/D11</f>
        <v>5.499642345574466</v>
      </c>
    </row>
    <row r="12" ht="23.95" customHeight="1">
      <c r="A12" t="s" s="24">
        <v>37</v>
      </c>
      <c r="B12" s="92">
        <v>1253.9</v>
      </c>
      <c r="C12" s="75">
        <v>0</v>
      </c>
      <c r="D12" s="84">
        <v>1758057105</v>
      </c>
      <c r="E12" s="77">
        <v>1824.58</v>
      </c>
      <c r="F12" s="77">
        <v>8156.49</v>
      </c>
      <c r="G12" s="75">
        <v>792.16</v>
      </c>
      <c r="H12" s="77">
        <v>4984.48</v>
      </c>
      <c r="I12" s="75">
        <v>2125.94</v>
      </c>
      <c r="J12" s="77">
        <v>1806.4</v>
      </c>
      <c r="K12" s="75">
        <v>50.32</v>
      </c>
      <c r="L12" s="77">
        <v>3830.98</v>
      </c>
      <c r="M12" s="77">
        <v>1096.5</v>
      </c>
      <c r="N12" s="80">
        <f>(O12*D12)/10^7</f>
        <v>44039.33048025</v>
      </c>
      <c r="O12" s="80">
        <v>250.5</v>
      </c>
      <c r="P12" s="80">
        <f>((B12-C12)*10^7)/D12</f>
        <v>7.132305295623489</v>
      </c>
      <c r="Q12" s="80">
        <f>E12/F12</f>
        <v>0.2236967126791058</v>
      </c>
      <c r="R12" s="80">
        <f>B12/F12</f>
        <v>0.1537303423408844</v>
      </c>
      <c r="S12" s="80">
        <f>H12-G12</f>
        <v>4192.32</v>
      </c>
      <c r="T12" s="80">
        <f>I12/J12</f>
        <v>1.176893268379096</v>
      </c>
      <c r="U12" s="80">
        <f>K12/J12</f>
        <v>0.02785651018600531</v>
      </c>
      <c r="V12" s="80">
        <f>L12/M12</f>
        <v>3.493825809393525</v>
      </c>
      <c r="W12" s="80">
        <f>N12+G12-K12</f>
        <v>44781.17048025</v>
      </c>
      <c r="X12" s="80">
        <f>O12/P12</f>
        <v>35.12188410578994</v>
      </c>
      <c r="Y12" s="80">
        <f>(C12*10^7)/D12</f>
        <v>0</v>
      </c>
    </row>
    <row r="13" ht="23.95" customHeight="1">
      <c r="A13" t="s" s="24">
        <v>38</v>
      </c>
      <c r="B13" s="92">
        <v>1769.36</v>
      </c>
      <c r="C13" s="75">
        <v>623.48</v>
      </c>
      <c r="D13" s="58">
        <v>95.91977900000001</v>
      </c>
      <c r="E13" s="77">
        <v>4500.27</v>
      </c>
      <c r="F13" s="77">
        <v>15803.28</v>
      </c>
      <c r="G13" s="75">
        <v>303.71</v>
      </c>
      <c r="H13" s="77">
        <v>7212.22</v>
      </c>
      <c r="I13" s="75">
        <v>3609.28</v>
      </c>
      <c r="J13" s="77">
        <v>3170.37</v>
      </c>
      <c r="K13" s="77">
        <v>1274.54</v>
      </c>
      <c r="L13" s="77">
        <v>7901.81</v>
      </c>
      <c r="M13" s="77">
        <v>1998.24</v>
      </c>
      <c r="N13" s="80">
        <f>(O13*D13)/10^7</f>
        <v>0.008345020773000001</v>
      </c>
      <c r="O13" s="80">
        <v>870</v>
      </c>
      <c r="P13" s="80">
        <f>((B13-C13)*10^7)/D13</f>
        <v>119462326.9513579</v>
      </c>
      <c r="Q13" s="80">
        <f>E13/F13</f>
        <v>0.2847680987744317</v>
      </c>
      <c r="R13" s="80">
        <f>B13/F13</f>
        <v>0.1119615674720691</v>
      </c>
      <c r="S13" s="80">
        <f>H13-G13</f>
        <v>6908.51</v>
      </c>
      <c r="T13" s="80">
        <f>I13/J13</f>
        <v>1.138441254490801</v>
      </c>
      <c r="U13" s="80">
        <f>K13/J13</f>
        <v>0.4020161684598328</v>
      </c>
      <c r="V13" s="80">
        <f>L13/M13</f>
        <v>3.954384858675635</v>
      </c>
      <c r="W13" s="80">
        <f>N13+G13-K13</f>
        <v>-970.821654979227</v>
      </c>
      <c r="X13" s="80">
        <f>O13/P13</f>
        <v>7.282630618389362e-06</v>
      </c>
      <c r="Y13" s="80">
        <f>(C13*10^7)/D13</f>
        <v>65000149.76056189</v>
      </c>
    </row>
    <row r="14" ht="23.95" customHeight="1">
      <c r="A14" t="s" s="24">
        <v>39</v>
      </c>
      <c r="B14" s="74">
        <v>69.03</v>
      </c>
      <c r="C14" s="75">
        <v>7.27</v>
      </c>
      <c r="D14" s="84">
        <v>72687260</v>
      </c>
      <c r="E14" s="75">
        <v>199.74</v>
      </c>
      <c r="F14" s="77">
        <v>1385.12</v>
      </c>
      <c r="G14" s="75">
        <v>151.52</v>
      </c>
      <c r="H14" s="75">
        <v>357.83</v>
      </c>
      <c r="I14" s="75">
        <v>315.82</v>
      </c>
      <c r="J14" s="75">
        <v>294.89</v>
      </c>
      <c r="K14" s="75">
        <v>2.07</v>
      </c>
      <c r="L14" s="75">
        <v>814.76</v>
      </c>
      <c r="M14" s="75">
        <v>238.06</v>
      </c>
      <c r="N14" s="80">
        <f>(O14*D14)/10^7</f>
        <v>1699.0647025</v>
      </c>
      <c r="O14" s="80">
        <v>233.75</v>
      </c>
      <c r="P14" s="80">
        <f>((B14-C14)*10^7)/D14</f>
        <v>8.496674657979954</v>
      </c>
      <c r="Q14" s="80">
        <f>E14/F14</f>
        <v>0.1442041122790805</v>
      </c>
      <c r="R14" s="80">
        <f>B14/F14</f>
        <v>0.04983683724153865</v>
      </c>
      <c r="S14" s="80">
        <f>H14-G14</f>
        <v>206.31</v>
      </c>
      <c r="T14" s="80">
        <f>I14/J14</f>
        <v>1.070975618027061</v>
      </c>
      <c r="U14" s="80">
        <f>K14/J14</f>
        <v>0.007019566618060972</v>
      </c>
      <c r="V14" s="80">
        <f>L14/M14</f>
        <v>3.422498529782408</v>
      </c>
      <c r="W14" s="80">
        <f>N14+G14-K14</f>
        <v>1848.5147025</v>
      </c>
      <c r="X14" s="80">
        <f>O14/P14</f>
        <v>27.51076267001296</v>
      </c>
      <c r="Y14" s="80">
        <f>(C14*10^7)/D14</f>
        <v>1.000175271429959</v>
      </c>
    </row>
    <row r="15" ht="23.95" customHeight="1">
      <c r="A15" t="s" s="24">
        <v>40</v>
      </c>
      <c r="B15" s="74">
        <v>38.23</v>
      </c>
      <c r="C15" s="75">
        <v>4.7</v>
      </c>
      <c r="D15" s="84">
        <v>14087336</v>
      </c>
      <c r="E15" s="75">
        <v>169.34</v>
      </c>
      <c r="F15" s="77">
        <v>2167.26</v>
      </c>
      <c r="G15" s="75">
        <v>692.96</v>
      </c>
      <c r="H15" s="77">
        <v>1111.93</v>
      </c>
      <c r="I15" s="75">
        <v>746.1799999999999</v>
      </c>
      <c r="J15" s="75">
        <v>379.4</v>
      </c>
      <c r="K15" s="75">
        <v>39.24</v>
      </c>
      <c r="L15" s="77">
        <v>1643.57</v>
      </c>
      <c r="M15" s="75">
        <v>231.27</v>
      </c>
      <c r="N15" s="80">
        <f>(O15*D15)/10^7</f>
        <v>498.26907432</v>
      </c>
      <c r="O15" s="80">
        <v>353.7</v>
      </c>
      <c r="P15" s="80">
        <f>((B15-C15)*10^7)/D15</f>
        <v>23.80151932203505</v>
      </c>
      <c r="Q15" s="80">
        <f>E15/F15</f>
        <v>0.07813552596365918</v>
      </c>
      <c r="R15" s="80">
        <f>B15/F15</f>
        <v>0.01763978479739394</v>
      </c>
      <c r="S15" s="80">
        <f>H15-G15</f>
        <v>418.97</v>
      </c>
      <c r="T15" s="80">
        <f>I15/J15</f>
        <v>1.966736953083817</v>
      </c>
      <c r="U15" s="80">
        <f>K15/J15</f>
        <v>0.1034264628360569</v>
      </c>
      <c r="V15" s="80">
        <f>L15/M15</f>
        <v>7.10671509491071</v>
      </c>
      <c r="W15" s="80">
        <f>N15+G15-K15</f>
        <v>1151.98907432</v>
      </c>
      <c r="X15" s="80">
        <f>O15/P15</f>
        <v>14.86039589382643</v>
      </c>
      <c r="Y15" s="80">
        <f>(C15*10^7)/D15</f>
        <v>3.336329878125999</v>
      </c>
    </row>
  </sheetData>
  <mergeCells count="1">
    <mergeCell ref="A1:Y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