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" sheetId="1" r:id="rId3"/>
    <sheet state="visible" name="2017" sheetId="2" r:id="rId4"/>
    <sheet state="visible" name="2016" sheetId="3" r:id="rId5"/>
  </sheets>
  <definedNames/>
  <calcPr/>
</workbook>
</file>

<file path=xl/sharedStrings.xml><?xml version="1.0" encoding="utf-8"?>
<sst xmlns="http://schemas.openxmlformats.org/spreadsheetml/2006/main" count="122" uniqueCount="44">
  <si>
    <t>Table 1</t>
  </si>
  <si>
    <t>Name of Companies</t>
  </si>
  <si>
    <t>Net Income</t>
  </si>
  <si>
    <t>Equity Dividends paid</t>
  </si>
  <si>
    <t>Outstanding shares</t>
  </si>
  <si>
    <t>EBITDA</t>
  </si>
  <si>
    <t>Revenue</t>
  </si>
  <si>
    <t>Total Debt</t>
  </si>
  <si>
    <t>Total Assets</t>
  </si>
  <si>
    <t>Current Assets</t>
  </si>
  <si>
    <t>Current Liabilities</t>
  </si>
  <si>
    <t>Liquid Assets</t>
  </si>
  <si>
    <t>Cost of Goods</t>
  </si>
  <si>
    <t>Inventories</t>
  </si>
  <si>
    <t>Market Capitalisation</t>
  </si>
  <si>
    <t>Share Price</t>
  </si>
  <si>
    <t>Basic EPS</t>
  </si>
  <si>
    <t>Book Value per share</t>
  </si>
  <si>
    <t>EBITDA Margin</t>
  </si>
  <si>
    <t>Net Profit margin</t>
  </si>
  <si>
    <t>Equity</t>
  </si>
  <si>
    <t>Current Ratio</t>
  </si>
  <si>
    <t>Quick Ratio</t>
  </si>
  <si>
    <t>Inventory Turnover Ratio</t>
  </si>
  <si>
    <t>Enterprise Value(EV)</t>
  </si>
  <si>
    <t>Price/Earnings</t>
  </si>
  <si>
    <t>Dividends per share</t>
  </si>
  <si>
    <t>ITC</t>
  </si>
  <si>
    <t>Price/Book Value</t>
  </si>
  <si>
    <t>Nestle</t>
  </si>
  <si>
    <t>Nestle India</t>
  </si>
  <si>
    <t>Hindustan Unilever</t>
  </si>
  <si>
    <t>Britannia</t>
  </si>
  <si>
    <t>Colgate Palmolive</t>
  </si>
  <si>
    <t>Procter and Gamble</t>
  </si>
  <si>
    <t>Emami</t>
  </si>
  <si>
    <t>Marico Limited</t>
  </si>
  <si>
    <t>Godrej Consumer products</t>
  </si>
  <si>
    <t>Dabur</t>
  </si>
  <si>
    <t>Britannia Industries</t>
  </si>
  <si>
    <t>Asian Paints</t>
  </si>
  <si>
    <t>Eveready</t>
  </si>
  <si>
    <t>Venkys</t>
  </si>
  <si>
    <t>Godrej Consumer Products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</si>
</sst>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"/>
    <numFmt numFmtId="165" formatCode="#,##0.000000000"/>
    <numFmt numFmtId="166" formatCode="#,##0.000000"/>
  </numFmts>
  <fonts count="17">
    <font>
      <sz val="10.0"/>
      <color rgb="FF000000"/>
      <name val="Helvetica Neue"/>
    </font>
    <font>
      <sz val="12.0"/>
      <color rgb="FF000000"/>
      <name val="Helvetica Neue"/>
    </font>
    <font>
      <b/>
      <sz val="16.0"/>
      <color rgb="FF000000"/>
      <name val="Helvetica Neue"/>
    </font>
    <font>
      <b/>
      <sz val="13.0"/>
      <color rgb="FF000000"/>
      <name val="Helvetica Neue"/>
    </font>
    <font>
      <sz val="12.0"/>
      <color rgb="FF231F20"/>
      <name val="Helvetica Neue"/>
    </font>
    <font>
      <sz val="13.0"/>
      <color rgb="FF000000"/>
      <name val="Arial"/>
    </font>
    <font>
      <color rgb="FF000000"/>
      <name val="Arial"/>
    </font>
    <font>
      <sz val="10.0"/>
      <color rgb="FF303030"/>
      <name val="Helvetica Neue"/>
    </font>
    <font>
      <sz val="12.0"/>
      <color rgb="FF000000"/>
      <name val="Arial"/>
    </font>
    <font>
      <sz val="12.0"/>
      <color rgb="FF144BA3"/>
      <name val="Times"/>
    </font>
    <font>
      <sz val="9.0"/>
      <color rgb="FF303030"/>
      <name val="Arial"/>
    </font>
    <font>
      <sz val="12.0"/>
      <color rgb="FF000000"/>
      <name val="Times"/>
    </font>
    <font>
      <sz val="12.0"/>
      <color rgb="FF303030"/>
      <name val="Arial"/>
    </font>
    <font>
      <sz val="13.0"/>
      <color rgb="FF000000"/>
      <name val="Times"/>
    </font>
    <font>
      <sz val="13.0"/>
      <color rgb="FF303030"/>
      <name val="Arial"/>
    </font>
    <font>
      <sz val="9.0"/>
      <color rgb="FF000000"/>
      <name val="Times"/>
    </font>
    <font>
      <sz val="12.0"/>
      <color rgb="FF4D4D4F"/>
      <name val="Times"/>
    </font>
  </fonts>
  <fills count="5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DDDDDD"/>
      </right>
      <top style="thin">
        <color rgb="FFA5A5A5"/>
      </top>
      <bottom style="thin">
        <color rgb="FFA5A5A5"/>
      </bottom>
    </border>
    <border>
      <left style="thin">
        <color rgb="FFDDDDDD"/>
      </left>
      <right style="thin">
        <color rgb="FFA5A5A5"/>
      </right>
      <top style="thin">
        <color rgb="FFA5A5A5"/>
      </top>
      <bottom style="thin">
        <color rgb="FFEDEDED"/>
      </bottom>
    </border>
    <border>
      <left style="thin">
        <color rgb="FFA5A5A5"/>
      </left>
      <right style="thin">
        <color rgb="FFA5A5A5"/>
      </right>
      <top style="thin">
        <color rgb="FFEDEDED"/>
      </top>
      <bottom style="thin">
        <color rgb="FFA5A5A5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1"/>
    </xf>
    <xf borderId="1" fillId="2" fontId="2" numFmtId="49" xfId="0" applyAlignment="1" applyBorder="1" applyFill="1" applyFont="1" applyNumberFormat="1">
      <alignment shrinkToFit="0" vertical="top" wrapText="1"/>
    </xf>
    <xf borderId="1" fillId="2" fontId="2" numFmtId="49" xfId="0" applyAlignment="1" applyBorder="1" applyFont="1" applyNumberFormat="1">
      <alignment shrinkToFit="0" vertical="top" wrapText="1"/>
    </xf>
    <xf borderId="2" fillId="3" fontId="3" numFmtId="49" xfId="0" applyAlignment="1" applyBorder="1" applyFill="1" applyFont="1" applyNumberFormat="1">
      <alignment shrinkToFit="0" vertical="top" wrapText="1"/>
    </xf>
    <xf borderId="3" fillId="0" fontId="0" numFmtId="4" xfId="0" applyAlignment="1" applyBorder="1" applyFont="1" applyNumberFormat="1">
      <alignment horizontal="right" shrinkToFit="0" vertical="top" wrapText="1"/>
    </xf>
    <xf borderId="4" fillId="0" fontId="0" numFmtId="4" xfId="0" applyAlignment="1" applyBorder="1" applyFont="1" applyNumberFormat="1">
      <alignment horizontal="right" shrinkToFit="0" vertical="top" wrapText="1"/>
    </xf>
    <xf borderId="4" fillId="0" fontId="4" numFmtId="3" xfId="0" applyAlignment="1" applyBorder="1" applyFont="1" applyNumberFormat="1">
      <alignment horizontal="right" readingOrder="1" shrinkToFit="0" vertical="top" wrapText="1"/>
    </xf>
    <xf borderId="4" fillId="0" fontId="0" numFmtId="0" xfId="0" applyAlignment="1" applyBorder="1" applyFont="1">
      <alignment horizontal="right" shrinkToFit="0" vertical="top" wrapText="1"/>
    </xf>
    <xf borderId="3" fillId="0" fontId="5" numFmtId="4" xfId="0" applyAlignment="1" applyBorder="1" applyFont="1" applyNumberFormat="1">
      <alignment horizontal="right" readingOrder="1" shrinkToFit="0" vertical="top" wrapText="1"/>
    </xf>
    <xf borderId="4" fillId="0" fontId="0" numFmtId="0" xfId="0" applyAlignment="1" applyBorder="1" applyFont="1">
      <alignment shrinkToFit="0" vertical="top" wrapText="1"/>
    </xf>
    <xf borderId="4" fillId="0" fontId="5" numFmtId="4" xfId="0" applyAlignment="1" applyBorder="1" applyFont="1" applyNumberFormat="1">
      <alignment horizontal="right" readingOrder="1" shrinkToFit="0" vertical="top" wrapText="1"/>
    </xf>
    <xf borderId="4" fillId="0" fontId="1" numFmtId="3" xfId="0" applyAlignment="1" applyBorder="1" applyFont="1" applyNumberFormat="1">
      <alignment horizontal="right" readingOrder="1" shrinkToFit="0" vertical="top" wrapText="1"/>
    </xf>
    <xf borderId="5" fillId="0" fontId="6" numFmtId="0" xfId="0" applyAlignment="1" applyBorder="1" applyFont="1">
      <alignment horizontal="right" shrinkToFit="0" vertical="top" wrapText="1"/>
    </xf>
    <xf borderId="0" fillId="4" fontId="7" numFmtId="0" xfId="0" applyAlignment="1" applyFill="1" applyFont="1">
      <alignment readingOrder="0" shrinkToFit="0" vertical="top" wrapText="1"/>
    </xf>
    <xf borderId="4" fillId="0" fontId="5" numFmtId="0" xfId="0" applyAlignment="1" applyBorder="1" applyFont="1">
      <alignment horizontal="right" readingOrder="1" shrinkToFit="0" vertical="top" wrapText="1"/>
    </xf>
    <xf borderId="4" fillId="0" fontId="0" numFmtId="4" xfId="0" applyAlignment="1" applyBorder="1" applyFont="1" applyNumberFormat="1">
      <alignment shrinkToFit="0" vertical="top" wrapText="1"/>
    </xf>
    <xf borderId="4" fillId="0" fontId="8" numFmtId="0" xfId="0" applyAlignment="1" applyBorder="1" applyFont="1">
      <alignment horizontal="right" readingOrder="1" shrinkToFit="0" vertical="center" wrapText="1"/>
    </xf>
    <xf borderId="4" fillId="0" fontId="5" numFmtId="4" xfId="0" applyAlignment="1" applyBorder="1" applyFont="1" applyNumberFormat="1">
      <alignment horizontal="right" readingOrder="1" shrinkToFit="0" vertical="center" wrapText="1"/>
    </xf>
    <xf borderId="6" fillId="3" fontId="3" numFmtId="49" xfId="0" applyAlignment="1" applyBorder="1" applyFont="1" applyNumberFormat="1">
      <alignment shrinkToFit="0" vertical="top" wrapText="1"/>
    </xf>
    <xf borderId="4" fillId="0" fontId="5" numFmtId="0" xfId="0" applyAlignment="1" applyBorder="1" applyFont="1">
      <alignment horizontal="right" shrinkToFit="0" vertical="top" wrapText="1"/>
    </xf>
    <xf borderId="7" fillId="0" fontId="0" numFmtId="0" xfId="0" applyAlignment="1" applyBorder="1" applyFont="1">
      <alignment horizontal="right" shrinkToFit="0" vertical="top" wrapText="1"/>
    </xf>
    <xf borderId="8" fillId="0" fontId="5" numFmtId="0" xfId="0" applyAlignment="1" applyBorder="1" applyFont="1">
      <alignment horizontal="right" readingOrder="0" shrinkToFit="0" vertical="top" wrapText="1"/>
    </xf>
    <xf borderId="8" fillId="0" fontId="0" numFmtId="0" xfId="0" applyAlignment="1" applyBorder="1" applyFont="1">
      <alignment horizontal="right" shrinkToFit="0" vertical="top" wrapText="1"/>
    </xf>
    <xf borderId="8" fillId="0" fontId="9" numFmtId="3" xfId="0" applyAlignment="1" applyBorder="1" applyFont="1" applyNumberFormat="1">
      <alignment horizontal="right" readingOrder="1" shrinkToFit="0" vertical="top" wrapText="1"/>
    </xf>
    <xf borderId="8" fillId="0" fontId="0" numFmtId="3" xfId="0" applyAlignment="1" applyBorder="1" applyFont="1" applyNumberFormat="1">
      <alignment horizontal="right" shrinkToFit="0" vertical="top" wrapText="1"/>
    </xf>
    <xf borderId="8" fillId="0" fontId="0" numFmtId="4" xfId="0" applyAlignment="1" applyBorder="1" applyFont="1" applyNumberFormat="1">
      <alignment horizontal="right" shrinkToFit="0" vertical="top" wrapText="1"/>
    </xf>
    <xf borderId="4" fillId="0" fontId="5" numFmtId="4" xfId="0" applyAlignment="1" applyBorder="1" applyFont="1" applyNumberFormat="1">
      <alignment horizontal="right" shrinkToFit="0" vertical="top" wrapText="1"/>
    </xf>
    <xf borderId="8" fillId="0" fontId="0" numFmtId="164" xfId="0" applyAlignment="1" applyBorder="1" applyFont="1" applyNumberFormat="1">
      <alignment shrinkToFit="0" vertical="top" wrapText="1"/>
    </xf>
    <xf borderId="8" fillId="0" fontId="0" numFmtId="4" xfId="0" applyAlignment="1" applyBorder="1" applyFont="1" applyNumberFormat="1">
      <alignment shrinkToFit="0" vertical="top" wrapText="1"/>
    </xf>
    <xf borderId="8" fillId="0" fontId="0" numFmtId="0" xfId="0" applyAlignment="1" applyBorder="1" applyFont="1">
      <alignment shrinkToFit="0" vertical="top" wrapText="1"/>
    </xf>
    <xf borderId="5" fillId="4" fontId="10" numFmtId="0" xfId="0" applyAlignment="1" applyBorder="1" applyFont="1">
      <alignment horizontal="right" shrinkToFit="0" vertical="top" wrapText="1"/>
    </xf>
    <xf borderId="4" fillId="0" fontId="0" numFmtId="0" xfId="0" applyAlignment="1" applyBorder="1" applyFont="1">
      <alignment readingOrder="0" shrinkToFit="0" vertical="top" wrapText="1"/>
    </xf>
    <xf borderId="7" fillId="0" fontId="5" numFmtId="4" xfId="0" applyAlignment="1" applyBorder="1" applyFont="1" applyNumberFormat="1">
      <alignment horizontal="right" readingOrder="1" shrinkToFit="0" vertical="top" wrapText="1"/>
    </xf>
    <xf borderId="8" fillId="0" fontId="5" numFmtId="0" xfId="0" applyAlignment="1" applyBorder="1" applyFont="1">
      <alignment horizontal="right" readingOrder="1" shrinkToFit="0" vertical="top" wrapText="1"/>
    </xf>
    <xf borderId="7" fillId="0" fontId="0" numFmtId="4" xfId="0" applyAlignment="1" applyBorder="1" applyFont="1" applyNumberFormat="1">
      <alignment horizontal="right" shrinkToFit="0" vertical="top" wrapText="1"/>
    </xf>
    <xf borderId="8" fillId="0" fontId="11" numFmtId="0" xfId="0" applyAlignment="1" applyBorder="1" applyFont="1">
      <alignment horizontal="right" readingOrder="1" shrinkToFit="0" vertical="top" wrapText="1"/>
    </xf>
    <xf borderId="8" fillId="0" fontId="12" numFmtId="4" xfId="0" applyAlignment="1" applyBorder="1" applyFont="1" applyNumberFormat="1">
      <alignment horizontal="right" readingOrder="1" shrinkToFit="0" vertical="top" wrapText="1"/>
    </xf>
    <xf borderId="8" fillId="0" fontId="5" numFmtId="4" xfId="0" applyAlignment="1" applyBorder="1" applyFont="1" applyNumberFormat="1">
      <alignment horizontal="right" readingOrder="1" shrinkToFit="0" vertical="top" wrapText="1"/>
    </xf>
    <xf borderId="8" fillId="0" fontId="5" numFmtId="4" xfId="0" applyAlignment="1" applyBorder="1" applyFont="1" applyNumberFormat="1">
      <alignment horizontal="right" readingOrder="1" shrinkToFit="0" vertical="center" wrapText="1"/>
    </xf>
    <xf borderId="0" fillId="4" fontId="7" numFmtId="4" xfId="0" applyAlignment="1" applyFont="1" applyNumberFormat="1">
      <alignment horizontal="right" readingOrder="0" shrinkToFit="0" vertical="top" wrapText="1"/>
    </xf>
    <xf borderId="8" fillId="0" fontId="8" numFmtId="4" xfId="0" applyAlignment="1" applyBorder="1" applyFont="1" applyNumberFormat="1">
      <alignment horizontal="right" readingOrder="1" shrinkToFit="0" vertical="center" wrapText="1"/>
    </xf>
    <xf borderId="7" fillId="0" fontId="12" numFmtId="4" xfId="0" applyAlignment="1" applyBorder="1" applyFont="1" applyNumberFormat="1">
      <alignment horizontal="right" readingOrder="1" shrinkToFit="0" vertical="center" wrapText="1"/>
    </xf>
    <xf borderId="8" fillId="0" fontId="12" numFmtId="4" xfId="0" applyAlignment="1" applyBorder="1" applyFont="1" applyNumberFormat="1">
      <alignment horizontal="right" readingOrder="1" shrinkToFit="0" vertical="center" wrapText="1"/>
    </xf>
    <xf borderId="8" fillId="0" fontId="0" numFmtId="165" xfId="0" applyAlignment="1" applyBorder="1" applyFont="1" applyNumberFormat="1">
      <alignment shrinkToFit="0" vertical="top" wrapText="1"/>
    </xf>
    <xf borderId="0" fillId="4" fontId="7" numFmtId="0" xfId="0" applyAlignment="1" applyFont="1">
      <alignment horizontal="right" readingOrder="0" shrinkToFit="0" vertical="top" wrapText="1"/>
    </xf>
    <xf borderId="8" fillId="0" fontId="5" numFmtId="0" xfId="0" applyAlignment="1" applyBorder="1" applyFont="1">
      <alignment horizontal="right" readingOrder="1" shrinkToFit="0" vertical="center" wrapText="1"/>
    </xf>
    <xf borderId="8" fillId="0" fontId="13" numFmtId="3" xfId="0" applyAlignment="1" applyBorder="1" applyFont="1" applyNumberFormat="1">
      <alignment horizontal="right" readingOrder="1" shrinkToFit="0" vertical="top" wrapText="1"/>
    </xf>
    <xf borderId="8" fillId="0" fontId="5" numFmtId="0" xfId="0" applyAlignment="1" applyBorder="1" applyFont="1">
      <alignment horizontal="right" shrinkToFit="0" vertical="top" wrapText="1"/>
    </xf>
    <xf borderId="8" fillId="0" fontId="5" numFmtId="4" xfId="0" applyAlignment="1" applyBorder="1" applyFont="1" applyNumberFormat="1">
      <alignment horizontal="right" shrinkToFit="0" vertical="top" wrapText="1"/>
    </xf>
    <xf borderId="8" fillId="0" fontId="12" numFmtId="0" xfId="0" applyAlignment="1" applyBorder="1" applyFont="1">
      <alignment horizontal="right" readingOrder="1" shrinkToFit="0" vertical="top" wrapText="1"/>
    </xf>
    <xf borderId="7" fillId="0" fontId="12" numFmtId="0" xfId="0" applyAlignment="1" applyBorder="1" applyFont="1">
      <alignment horizontal="right" readingOrder="1" shrinkToFit="0" vertical="top" wrapText="1"/>
    </xf>
    <xf borderId="0" fillId="4" fontId="14" numFmtId="0" xfId="0" applyAlignment="1" applyFont="1">
      <alignment readingOrder="0" shrinkToFit="0" vertical="top" wrapText="1"/>
    </xf>
    <xf borderId="8" fillId="0" fontId="0" numFmtId="2" xfId="0" applyAlignment="1" applyBorder="1" applyFont="1" applyNumberFormat="1">
      <alignment shrinkToFit="0" vertical="top" wrapText="1"/>
    </xf>
    <xf borderId="8" fillId="0" fontId="5" numFmtId="3" xfId="0" applyAlignment="1" applyBorder="1" applyFont="1" applyNumberFormat="1">
      <alignment horizontal="right" shrinkToFit="0" vertical="top" wrapText="1"/>
    </xf>
    <xf borderId="8" fillId="0" fontId="12" numFmtId="0" xfId="0" applyAlignment="1" applyBorder="1" applyFont="1">
      <alignment horizontal="right" readingOrder="1" shrinkToFit="0" vertical="center" wrapText="1"/>
    </xf>
    <xf borderId="8" fillId="0" fontId="8" numFmtId="0" xfId="0" applyAlignment="1" applyBorder="1" applyFont="1">
      <alignment horizontal="right" readingOrder="1" shrinkToFit="0" vertical="top" wrapText="1"/>
    </xf>
    <xf borderId="8" fillId="0" fontId="0" numFmtId="166" xfId="0" applyAlignment="1" applyBorder="1" applyFont="1" applyNumberFormat="1">
      <alignment shrinkToFit="0" vertical="top" wrapText="1"/>
    </xf>
    <xf borderId="8" fillId="0" fontId="5" numFmtId="165" xfId="0" applyAlignment="1" applyBorder="1" applyFont="1" applyNumberFormat="1">
      <alignment horizontal="right" shrinkToFit="0" vertical="top" wrapText="1"/>
    </xf>
    <xf borderId="0" fillId="4" fontId="7" numFmtId="0" xfId="0" applyAlignment="1" applyFont="1">
      <alignment horizontal="right" readingOrder="0" shrinkToFit="0" vertical="top" wrapText="1"/>
    </xf>
    <xf borderId="8" fillId="0" fontId="15" numFmtId="3" xfId="0" applyAlignment="1" applyBorder="1" applyFont="1" applyNumberFormat="1">
      <alignment horizontal="right" readingOrder="1" shrinkToFit="0" vertical="top" wrapText="1"/>
    </xf>
    <xf borderId="0" fillId="4" fontId="10" numFmtId="0" xfId="0" applyAlignment="1" applyFont="1">
      <alignment readingOrder="0" shrinkToFit="0" vertical="top" wrapText="1"/>
    </xf>
    <xf borderId="8" fillId="0" fontId="5" numFmtId="2" xfId="0" applyAlignment="1" applyBorder="1" applyFont="1" applyNumberFormat="1">
      <alignment horizontal="right" shrinkToFit="0" vertical="top" wrapText="1"/>
    </xf>
    <xf borderId="7" fillId="0" fontId="8" numFmtId="0" xfId="0" applyAlignment="1" applyBorder="1" applyFont="1">
      <alignment horizontal="right" readingOrder="1" shrinkToFit="0" vertical="center" wrapText="1"/>
    </xf>
    <xf borderId="8" fillId="0" fontId="8" numFmtId="4" xfId="0" applyAlignment="1" applyBorder="1" applyFont="1" applyNumberFormat="1">
      <alignment horizontal="right" readingOrder="1" shrinkToFit="0" vertical="top" wrapText="1"/>
    </xf>
    <xf borderId="7" fillId="0" fontId="5" numFmtId="0" xfId="0" applyAlignment="1" applyBorder="1" applyFont="1">
      <alignment horizontal="right" readingOrder="1" shrinkToFit="0" vertical="top" wrapText="1"/>
    </xf>
    <xf borderId="9" fillId="0" fontId="5" numFmtId="4" xfId="0" applyAlignment="1" applyBorder="1" applyFont="1" applyNumberFormat="1">
      <alignment horizontal="right" readingOrder="1" shrinkToFit="0" vertical="top" wrapText="1"/>
    </xf>
    <xf borderId="10" fillId="0" fontId="5" numFmtId="0" xfId="0" applyAlignment="1" applyBorder="1" applyFont="1">
      <alignment horizontal="right" readingOrder="1" shrinkToFit="0" vertical="top" wrapText="1"/>
    </xf>
    <xf borderId="11" fillId="0" fontId="5" numFmtId="0" xfId="0" applyAlignment="1" applyBorder="1" applyFont="1">
      <alignment horizontal="right" readingOrder="1" shrinkToFit="0" vertical="top" wrapText="1"/>
    </xf>
    <xf borderId="8" fillId="0" fontId="16" numFmtId="3" xfId="0" applyAlignment="1" applyBorder="1" applyFont="1" applyNumberFormat="1">
      <alignment horizontal="right" readingOrder="1" shrinkToFit="0" vertical="top" wrapText="1"/>
    </xf>
    <xf borderId="8" fillId="0" fontId="8" numFmtId="0" xfId="0" applyAlignment="1" applyBorder="1" applyFont="1">
      <alignment horizontal="right" readingOrder="1" shrinkToFit="0" vertical="center" wrapText="1"/>
    </xf>
    <xf borderId="7" fillId="0" fontId="8" numFmtId="4" xfId="0" applyAlignment="1" applyBorder="1" applyFont="1" applyNumberFormat="1">
      <alignment horizontal="right" readingOrder="1" shrinkToFit="0" vertical="top" wrapText="1"/>
    </xf>
    <xf borderId="7" fillId="0" fontId="8" numFmtId="0" xfId="0" applyAlignment="1" applyBorder="1" applyFont="1">
      <alignment horizontal="right" readingOrder="1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71"/>
    <col customWidth="1" min="2" max="3" width="16.29"/>
    <col customWidth="1" min="4" max="4" width="17.86"/>
    <col customWidth="1" min="5" max="27" width="16.29"/>
  </cols>
  <sheetData>
    <row r="1" ht="27.0" customHeight="1">
      <c r="A1" s="1" t="s">
        <v>0</v>
      </c>
    </row>
    <row r="2" ht="64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28</v>
      </c>
      <c r="Z2" s="3" t="s">
        <v>25</v>
      </c>
      <c r="AA2" s="3" t="s">
        <v>26</v>
      </c>
    </row>
    <row r="3" ht="24.0" customHeight="1">
      <c r="A3" s="5" t="s">
        <v>27</v>
      </c>
      <c r="B3" s="10">
        <v>11223.25</v>
      </c>
      <c r="C3" s="12">
        <v>5770.01</v>
      </c>
      <c r="D3" s="13">
        <v>1.2175814877E10</v>
      </c>
      <c r="E3" s="12">
        <v>18136.5</v>
      </c>
      <c r="F3" s="12">
        <v>42181.21</v>
      </c>
      <c r="G3" s="16">
        <v>28.85</v>
      </c>
      <c r="H3" s="12">
        <v>52873.43</v>
      </c>
      <c r="I3" s="12">
        <v>13166.42</v>
      </c>
      <c r="J3" s="12">
        <v>11202.0</v>
      </c>
      <c r="K3" s="18">
        <v>96.02</v>
      </c>
      <c r="L3" s="12">
        <v>15096.41</v>
      </c>
      <c r="M3" s="19">
        <v>7584.53</v>
      </c>
      <c r="N3" s="21">
        <f t="shared" ref="N3:N15" si="1">(O3*D3)/10^7</f>
        <v>311092.0701</v>
      </c>
      <c r="O3" s="21">
        <v>255.5</v>
      </c>
      <c r="P3" s="21">
        <f t="shared" ref="P3:P15" si="2">((B3-C3)*10^7)/D3</f>
        <v>4.478747464</v>
      </c>
      <c r="Q3" s="23">
        <v>43.03</v>
      </c>
      <c r="R3" s="21">
        <f t="shared" ref="R3:R15" si="3">E3/F3</f>
        <v>0.4299663286</v>
      </c>
      <c r="S3" s="21">
        <f t="shared" ref="S3:S15" si="4">B3/F3</f>
        <v>0.266072263</v>
      </c>
      <c r="T3" s="28">
        <f t="shared" ref="T3:T15" si="5">H3-G3</f>
        <v>52844.58</v>
      </c>
      <c r="U3" s="21">
        <f>I3/J3+U9+U7+U5+U6</f>
        <v>4.259482005</v>
      </c>
      <c r="V3" s="21">
        <f t="shared" ref="V3:V15" si="6">K3/J3</f>
        <v>0.008571683628</v>
      </c>
      <c r="W3" s="21">
        <f t="shared" ref="W3:W15" si="7">L3/M3</f>
        <v>1.990421292</v>
      </c>
      <c r="X3" s="21">
        <f t="shared" ref="X3:X15" si="8">N3+G3-K3</f>
        <v>311024.9001</v>
      </c>
      <c r="Y3" s="21"/>
      <c r="Z3" s="21">
        <f t="shared" ref="Z3:Z15" si="9">O3/P3</f>
        <v>57.04719948</v>
      </c>
      <c r="AA3" s="21">
        <f t="shared" ref="AA3:AA15" si="10">(C3*10^7/D3)</f>
        <v>4.738910749</v>
      </c>
    </row>
    <row r="4" ht="23.25" customHeight="1">
      <c r="A4" s="20" t="s">
        <v>30</v>
      </c>
      <c r="B4" s="34">
        <v>1225.19</v>
      </c>
      <c r="C4" s="35">
        <v>829.18</v>
      </c>
      <c r="D4" s="37">
        <v>9.6415E7</v>
      </c>
      <c r="E4" s="39">
        <v>2182.73</v>
      </c>
      <c r="F4" s="39">
        <v>10175.36</v>
      </c>
      <c r="G4" s="40">
        <v>1019.78</v>
      </c>
      <c r="H4" s="40">
        <v>4440.37</v>
      </c>
      <c r="I4" s="39">
        <v>2448.86</v>
      </c>
      <c r="J4" s="35">
        <v>543.17</v>
      </c>
      <c r="K4" s="42">
        <v>2841.28</v>
      </c>
      <c r="L4" s="39">
        <v>4456.8</v>
      </c>
      <c r="M4" s="47">
        <v>902.47</v>
      </c>
      <c r="N4" s="49">
        <f t="shared" si="1"/>
        <v>79094.52733</v>
      </c>
      <c r="O4" s="50">
        <v>8203.55</v>
      </c>
      <c r="P4" s="49">
        <f t="shared" si="2"/>
        <v>41.07348442</v>
      </c>
      <c r="Q4" s="53">
        <v>354.76</v>
      </c>
      <c r="R4" s="49">
        <f t="shared" si="3"/>
        <v>0.2145113293</v>
      </c>
      <c r="S4" s="49">
        <f t="shared" si="4"/>
        <v>0.1204075335</v>
      </c>
      <c r="T4" s="50">
        <f t="shared" si="5"/>
        <v>3420.59</v>
      </c>
      <c r="U4" s="49">
        <f t="shared" ref="U4:U15" si="11">I4/J4</f>
        <v>4.508459598</v>
      </c>
      <c r="V4" s="49">
        <f t="shared" si="6"/>
        <v>5.230922179</v>
      </c>
      <c r="W4" s="49">
        <f t="shared" si="7"/>
        <v>4.938446707</v>
      </c>
      <c r="X4" s="50">
        <f t="shared" si="8"/>
        <v>77273.02733</v>
      </c>
      <c r="Z4" s="49">
        <f t="shared" si="9"/>
        <v>199.7286112</v>
      </c>
      <c r="AA4" s="49">
        <f t="shared" si="10"/>
        <v>86.0011409</v>
      </c>
    </row>
    <row r="5" ht="23.25" customHeight="1">
      <c r="A5" s="20" t="s">
        <v>31</v>
      </c>
      <c r="B5" s="34">
        <v>5214.0</v>
      </c>
      <c r="C5" s="39">
        <v>3896.0</v>
      </c>
      <c r="D5" s="55">
        <v>2.164457493E9</v>
      </c>
      <c r="E5" s="40">
        <v>7852.0</v>
      </c>
      <c r="F5" s="39">
        <v>35970.0</v>
      </c>
      <c r="G5" s="35">
        <v>0.0</v>
      </c>
      <c r="H5" s="39">
        <v>7301.0</v>
      </c>
      <c r="I5" s="40">
        <v>7308.0</v>
      </c>
      <c r="J5" s="39">
        <v>9073.0</v>
      </c>
      <c r="K5" s="57">
        <v>573.0</v>
      </c>
      <c r="L5" s="39">
        <v>16802.0</v>
      </c>
      <c r="M5" s="39">
        <v>2513.0</v>
      </c>
      <c r="N5" s="59">
        <f t="shared" si="1"/>
        <v>288597.9398</v>
      </c>
      <c r="O5" s="50">
        <v>1333.35</v>
      </c>
      <c r="P5" s="49">
        <f t="shared" si="2"/>
        <v>6.089285672</v>
      </c>
      <c r="Q5" s="62">
        <v>32.75</v>
      </c>
      <c r="R5" s="49">
        <f t="shared" si="3"/>
        <v>0.218293022</v>
      </c>
      <c r="S5" s="49">
        <f t="shared" si="4"/>
        <v>0.1449541284</v>
      </c>
      <c r="T5" s="63">
        <f t="shared" si="5"/>
        <v>7301</v>
      </c>
      <c r="U5" s="49">
        <f t="shared" si="11"/>
        <v>0.8054667695</v>
      </c>
      <c r="V5" s="63">
        <f t="shared" si="6"/>
        <v>0.0631544142</v>
      </c>
      <c r="W5" s="49">
        <f t="shared" si="7"/>
        <v>6.68603263</v>
      </c>
      <c r="X5" s="59">
        <f t="shared" si="8"/>
        <v>288024.9398</v>
      </c>
      <c r="Z5" s="49">
        <f t="shared" si="9"/>
        <v>218.9665704</v>
      </c>
      <c r="AA5" s="49">
        <f t="shared" si="10"/>
        <v>17.99989149</v>
      </c>
    </row>
    <row r="6" ht="23.25" customHeight="1">
      <c r="A6" s="20" t="s">
        <v>39</v>
      </c>
      <c r="B6" s="34">
        <v>1004.14</v>
      </c>
      <c r="C6" s="35">
        <v>317.91</v>
      </c>
      <c r="D6" s="49">
        <v>1.20046E8</v>
      </c>
      <c r="E6" s="39">
        <v>1744.13</v>
      </c>
      <c r="F6" s="39">
        <v>10150.17</v>
      </c>
      <c r="G6" s="47">
        <v>178.22</v>
      </c>
      <c r="H6" s="39">
        <v>3597.59</v>
      </c>
      <c r="I6" s="39">
        <v>1143.81</v>
      </c>
      <c r="J6" s="39">
        <v>1402.49</v>
      </c>
      <c r="K6" s="57">
        <v>66.84</v>
      </c>
      <c r="L6" s="39">
        <v>6123.98</v>
      </c>
      <c r="M6" s="35">
        <v>652.79</v>
      </c>
      <c r="N6" s="49">
        <f t="shared" si="1"/>
        <v>29835.03238</v>
      </c>
      <c r="O6" s="49">
        <v>2485.3</v>
      </c>
      <c r="P6" s="49">
        <f t="shared" si="2"/>
        <v>57.1639205</v>
      </c>
      <c r="Q6" s="53">
        <v>269.49</v>
      </c>
      <c r="R6" s="49">
        <f t="shared" si="3"/>
        <v>0.17183259</v>
      </c>
      <c r="S6" s="49">
        <f t="shared" si="4"/>
        <v>0.09892839233</v>
      </c>
      <c r="T6" s="50">
        <f t="shared" si="5"/>
        <v>3419.37</v>
      </c>
      <c r="U6" s="49">
        <f t="shared" si="11"/>
        <v>0.8155566172</v>
      </c>
      <c r="V6" s="49">
        <f t="shared" si="6"/>
        <v>0.04765809382</v>
      </c>
      <c r="W6" s="49">
        <f t="shared" si="7"/>
        <v>9.381240521</v>
      </c>
      <c r="X6" s="49">
        <f t="shared" si="8"/>
        <v>29946.41238</v>
      </c>
      <c r="Y6" s="49"/>
      <c r="Z6" s="49">
        <f t="shared" si="9"/>
        <v>43.4767241</v>
      </c>
      <c r="AA6" s="49">
        <f t="shared" si="10"/>
        <v>26.48234843</v>
      </c>
    </row>
    <row r="7" ht="23.25" customHeight="1">
      <c r="A7" s="20" t="s">
        <v>33</v>
      </c>
      <c r="B7" s="64">
        <v>673.37</v>
      </c>
      <c r="C7" s="57">
        <v>353.58</v>
      </c>
      <c r="D7" s="49">
        <v>8.74701E8</v>
      </c>
      <c r="E7" s="65">
        <v>1140.62</v>
      </c>
      <c r="F7" s="65">
        <v>4199.54</v>
      </c>
      <c r="G7" s="35">
        <v>0.0</v>
      </c>
      <c r="H7" s="35">
        <v>334.81</v>
      </c>
      <c r="I7" s="35">
        <v>140.74</v>
      </c>
      <c r="J7" s="35">
        <v>443.84</v>
      </c>
      <c r="K7" s="57">
        <v>305.39</v>
      </c>
      <c r="L7" s="65">
        <v>1496.68</v>
      </c>
      <c r="M7" s="47">
        <v>111.36</v>
      </c>
      <c r="N7" s="49">
        <f t="shared" si="1"/>
        <v>92447.14869</v>
      </c>
      <c r="O7" s="49">
        <v>1056.9</v>
      </c>
      <c r="P7" s="49">
        <f t="shared" si="2"/>
        <v>3.655992162</v>
      </c>
      <c r="Q7" s="53">
        <v>56.05</v>
      </c>
      <c r="R7" s="49">
        <f t="shared" si="3"/>
        <v>0.2716059378</v>
      </c>
      <c r="S7" s="49">
        <f t="shared" si="4"/>
        <v>0.1603437519</v>
      </c>
      <c r="T7" s="49">
        <f t="shared" si="5"/>
        <v>334.81</v>
      </c>
      <c r="U7" s="49">
        <f t="shared" si="11"/>
        <v>0.3170962509</v>
      </c>
      <c r="V7" s="49">
        <f t="shared" si="6"/>
        <v>0.688063266</v>
      </c>
      <c r="W7" s="49">
        <f t="shared" si="7"/>
        <v>13.44001437</v>
      </c>
      <c r="X7" s="49">
        <f t="shared" si="8"/>
        <v>92141.75869</v>
      </c>
      <c r="Y7" s="49"/>
      <c r="Z7" s="49">
        <f t="shared" si="9"/>
        <v>289.087053</v>
      </c>
      <c r="AA7" s="49">
        <f t="shared" si="10"/>
        <v>4.042295596</v>
      </c>
    </row>
    <row r="8" ht="24.0" customHeight="1">
      <c r="A8" s="20" t="s">
        <v>34</v>
      </c>
      <c r="B8" s="66">
        <v>374.59</v>
      </c>
      <c r="C8" s="35">
        <v>87.64</v>
      </c>
      <c r="D8" s="49">
        <v>3.2585E7</v>
      </c>
      <c r="E8" s="35">
        <v>656.92</v>
      </c>
      <c r="F8" s="67">
        <v>2422.59</v>
      </c>
      <c r="G8" s="68">
        <v>0.0</v>
      </c>
      <c r="H8" s="39">
        <v>1524.63</v>
      </c>
      <c r="I8" s="35">
        <v>883.9</v>
      </c>
      <c r="J8" s="57">
        <v>959.8</v>
      </c>
      <c r="K8" s="57">
        <v>392.35</v>
      </c>
      <c r="L8" s="35">
        <v>893.73</v>
      </c>
      <c r="M8" s="57">
        <v>226.71</v>
      </c>
      <c r="N8" s="49">
        <f t="shared" si="1"/>
        <v>0</v>
      </c>
      <c r="O8" s="49"/>
      <c r="P8" s="49">
        <f t="shared" si="2"/>
        <v>88.06199171</v>
      </c>
      <c r="Q8" s="53">
        <v>248.15</v>
      </c>
      <c r="R8" s="49">
        <f t="shared" si="3"/>
        <v>0.2711643324</v>
      </c>
      <c r="S8" s="49">
        <f t="shared" si="4"/>
        <v>0.1546237704</v>
      </c>
      <c r="T8" s="50">
        <f t="shared" si="5"/>
        <v>1524.63</v>
      </c>
      <c r="U8" s="63">
        <f t="shared" si="11"/>
        <v>0.9209210252</v>
      </c>
      <c r="V8" s="49">
        <f t="shared" si="6"/>
        <v>0.4087830798</v>
      </c>
      <c r="W8" s="49">
        <f t="shared" si="7"/>
        <v>3.94217282</v>
      </c>
      <c r="X8" s="49">
        <f t="shared" si="8"/>
        <v>-392.35</v>
      </c>
      <c r="Y8" s="49"/>
      <c r="Z8" s="49">
        <f t="shared" si="9"/>
        <v>0</v>
      </c>
      <c r="AA8" s="49">
        <f t="shared" si="10"/>
        <v>26.89581096</v>
      </c>
    </row>
    <row r="9" ht="24.0" customHeight="1">
      <c r="A9" s="20" t="s">
        <v>35</v>
      </c>
      <c r="B9" s="66">
        <v>307.51</v>
      </c>
      <c r="C9" s="35">
        <v>119.16</v>
      </c>
      <c r="D9" s="55">
        <v>2.26967619E8</v>
      </c>
      <c r="E9" s="35">
        <v>750.95</v>
      </c>
      <c r="F9" s="39">
        <v>2573.46</v>
      </c>
      <c r="G9" s="69">
        <v>325.92</v>
      </c>
      <c r="H9" s="40">
        <v>2340.09</v>
      </c>
      <c r="I9" s="47">
        <v>429.36</v>
      </c>
      <c r="J9" s="35">
        <v>374.66</v>
      </c>
      <c r="K9" s="57">
        <v>9.7</v>
      </c>
      <c r="L9" s="35">
        <v>825.75</v>
      </c>
      <c r="M9" s="35">
        <v>193.95</v>
      </c>
      <c r="N9" s="49">
        <f t="shared" si="1"/>
        <v>12129.60349</v>
      </c>
      <c r="O9" s="49">
        <v>534.42</v>
      </c>
      <c r="P9" s="49">
        <f t="shared" si="2"/>
        <v>8.298540595</v>
      </c>
      <c r="Q9" s="53">
        <v>86.85</v>
      </c>
      <c r="R9" s="49">
        <f t="shared" si="3"/>
        <v>0.2918055847</v>
      </c>
      <c r="S9" s="49">
        <f t="shared" si="4"/>
        <v>0.1194928229</v>
      </c>
      <c r="T9" s="50">
        <f t="shared" si="5"/>
        <v>2014.17</v>
      </c>
      <c r="U9" s="49">
        <f t="shared" si="11"/>
        <v>1.145999039</v>
      </c>
      <c r="V9" s="49">
        <f t="shared" si="6"/>
        <v>0.02589014039</v>
      </c>
      <c r="W9" s="49">
        <f t="shared" si="7"/>
        <v>4.257540603</v>
      </c>
      <c r="X9" s="49">
        <f t="shared" si="8"/>
        <v>12445.82349</v>
      </c>
      <c r="Y9" s="49"/>
      <c r="Z9" s="49">
        <f t="shared" si="9"/>
        <v>64.39927526</v>
      </c>
      <c r="AA9" s="49">
        <f t="shared" si="10"/>
        <v>5.250088119</v>
      </c>
    </row>
    <row r="10" ht="23.25" customHeight="1">
      <c r="A10" s="20" t="s">
        <v>36</v>
      </c>
      <c r="B10" s="66">
        <v>827.57</v>
      </c>
      <c r="C10" s="35">
        <v>548.58</v>
      </c>
      <c r="D10" s="61">
        <v>1.29062453E9</v>
      </c>
      <c r="E10" s="39">
        <v>1232.82</v>
      </c>
      <c r="F10" s="39">
        <v>6636.74</v>
      </c>
      <c r="G10" s="35">
        <v>309.28</v>
      </c>
      <c r="H10" s="39">
        <v>2864.62</v>
      </c>
      <c r="I10" s="39">
        <v>2051.56</v>
      </c>
      <c r="J10" s="39">
        <v>1159.69</v>
      </c>
      <c r="K10" s="71">
        <v>7.41</v>
      </c>
      <c r="L10" s="39">
        <v>3591.33</v>
      </c>
      <c r="M10" s="39">
        <v>1510.88</v>
      </c>
      <c r="N10" s="49">
        <f t="shared" si="1"/>
        <v>41833.01289</v>
      </c>
      <c r="O10" s="49">
        <v>324.13</v>
      </c>
      <c r="P10" s="49">
        <f t="shared" si="2"/>
        <v>2.161666647</v>
      </c>
      <c r="Q10" s="53">
        <v>23.56</v>
      </c>
      <c r="R10" s="49">
        <f t="shared" si="3"/>
        <v>0.1857568626</v>
      </c>
      <c r="S10" s="49">
        <f t="shared" si="4"/>
        <v>0.124695257</v>
      </c>
      <c r="T10" s="50">
        <f t="shared" si="5"/>
        <v>2555.34</v>
      </c>
      <c r="U10" s="49">
        <f t="shared" si="11"/>
        <v>1.769058973</v>
      </c>
      <c r="V10" s="49">
        <f t="shared" si="6"/>
        <v>0.00638963861</v>
      </c>
      <c r="W10" s="49">
        <f t="shared" si="7"/>
        <v>2.376978979</v>
      </c>
      <c r="X10" s="49">
        <f t="shared" si="8"/>
        <v>42134.88289</v>
      </c>
      <c r="Y10" s="49"/>
      <c r="Z10" s="49">
        <f t="shared" si="9"/>
        <v>149.9444887</v>
      </c>
      <c r="AA10" s="49">
        <f t="shared" si="10"/>
        <v>4.250500337</v>
      </c>
    </row>
    <row r="11" ht="24.0" customHeight="1">
      <c r="A11" s="20" t="s">
        <v>43</v>
      </c>
      <c r="B11" s="34">
        <v>1633.1</v>
      </c>
      <c r="C11" s="35">
        <v>613.12</v>
      </c>
      <c r="D11" s="48">
        <v>3.36244991E8</v>
      </c>
      <c r="E11" s="39">
        <v>2445.33</v>
      </c>
      <c r="F11" s="39">
        <v>10165.49</v>
      </c>
      <c r="G11" s="39">
        <v>2520.83</v>
      </c>
      <c r="H11" s="39">
        <v>8779.14</v>
      </c>
      <c r="I11" s="39">
        <v>3783.43</v>
      </c>
      <c r="J11" s="39">
        <v>5037.51</v>
      </c>
      <c r="K11" s="57">
        <v>86.11</v>
      </c>
      <c r="L11" s="39">
        <v>4247.65</v>
      </c>
      <c r="M11" s="39">
        <v>1577.72</v>
      </c>
      <c r="N11" s="49">
        <f t="shared" si="1"/>
        <v>24082.87499</v>
      </c>
      <c r="O11" s="49">
        <v>716.23</v>
      </c>
      <c r="P11" s="49">
        <f t="shared" si="2"/>
        <v>30.33442958</v>
      </c>
      <c r="Q11" s="53">
        <v>68.13</v>
      </c>
      <c r="R11" s="49">
        <f t="shared" si="3"/>
        <v>0.2405521032</v>
      </c>
      <c r="S11" s="49">
        <f t="shared" si="4"/>
        <v>0.1606513803</v>
      </c>
      <c r="T11" s="50">
        <f t="shared" si="5"/>
        <v>6258.31</v>
      </c>
      <c r="U11" s="49">
        <f t="shared" si="11"/>
        <v>0.7510516108</v>
      </c>
      <c r="V11" s="49">
        <f t="shared" si="6"/>
        <v>0.01709376259</v>
      </c>
      <c r="W11" s="49">
        <f t="shared" si="7"/>
        <v>2.692271125</v>
      </c>
      <c r="X11" s="50">
        <f t="shared" si="8"/>
        <v>26517.59499</v>
      </c>
      <c r="Y11" s="49"/>
      <c r="Z11" s="49">
        <f t="shared" si="9"/>
        <v>23.61112472</v>
      </c>
      <c r="AA11" s="49">
        <f t="shared" si="10"/>
        <v>18.23432368</v>
      </c>
    </row>
    <row r="12" ht="23.25" customHeight="1">
      <c r="A12" s="20" t="s">
        <v>38</v>
      </c>
      <c r="B12" s="72">
        <v>1357.5</v>
      </c>
      <c r="C12" s="57">
        <v>477.03</v>
      </c>
      <c r="D12" s="55">
        <v>1.76152051E9</v>
      </c>
      <c r="E12" s="65">
        <v>1930.52</v>
      </c>
      <c r="F12" s="65">
        <v>8100.86</v>
      </c>
      <c r="G12" s="57">
        <v>828.83</v>
      </c>
      <c r="H12" s="42">
        <v>6561.88</v>
      </c>
      <c r="I12" s="65">
        <v>2268.32</v>
      </c>
      <c r="J12" s="65">
        <v>1975.78</v>
      </c>
      <c r="K12" s="71">
        <v>57.8</v>
      </c>
      <c r="L12" s="65">
        <v>3914.61</v>
      </c>
      <c r="M12" s="65">
        <v>1256.18</v>
      </c>
      <c r="N12" s="49">
        <f t="shared" si="1"/>
        <v>57848.33355</v>
      </c>
      <c r="O12" s="63">
        <v>328.4</v>
      </c>
      <c r="P12" s="49">
        <f t="shared" si="2"/>
        <v>4.998352247</v>
      </c>
      <c r="Q12" s="53">
        <v>24.0</v>
      </c>
      <c r="R12" s="49">
        <f t="shared" si="3"/>
        <v>0.2383105004</v>
      </c>
      <c r="S12" s="49">
        <f t="shared" si="4"/>
        <v>0.1675748007</v>
      </c>
      <c r="T12" s="50">
        <f t="shared" si="5"/>
        <v>5733.05</v>
      </c>
      <c r="U12" s="49">
        <f t="shared" si="11"/>
        <v>1.148063043</v>
      </c>
      <c r="V12" s="49">
        <f t="shared" si="6"/>
        <v>0.0292542692</v>
      </c>
      <c r="W12" s="49">
        <f t="shared" si="7"/>
        <v>3.116281106</v>
      </c>
      <c r="X12" s="49">
        <f t="shared" si="8"/>
        <v>58619.36355</v>
      </c>
      <c r="Y12" s="49"/>
      <c r="Z12" s="49">
        <f t="shared" si="9"/>
        <v>65.70165201</v>
      </c>
      <c r="AA12" s="49">
        <f t="shared" si="10"/>
        <v>2.708058165</v>
      </c>
    </row>
    <row r="13" ht="23.25" customHeight="1">
      <c r="A13" s="20" t="s">
        <v>40</v>
      </c>
      <c r="B13" s="72">
        <v>17419.32</v>
      </c>
      <c r="C13" s="57">
        <v>987.98</v>
      </c>
      <c r="D13" s="37">
        <v>95.919779</v>
      </c>
      <c r="E13" s="65">
        <v>3934.51</v>
      </c>
      <c r="F13" s="65">
        <v>17419.32</v>
      </c>
      <c r="G13" s="57">
        <v>520.75</v>
      </c>
      <c r="H13" s="65">
        <v>9258.63</v>
      </c>
      <c r="I13" s="42">
        <v>4793.59</v>
      </c>
      <c r="J13" s="65">
        <v>4327.73</v>
      </c>
      <c r="K13" s="57">
        <v>683.07</v>
      </c>
      <c r="L13" s="65">
        <v>9597.27</v>
      </c>
      <c r="M13" s="65">
        <v>2658.31</v>
      </c>
      <c r="N13" s="49">
        <f t="shared" si="1"/>
        <v>0.01074685204</v>
      </c>
      <c r="O13" s="49">
        <v>1120.4</v>
      </c>
      <c r="P13" s="49">
        <f t="shared" si="2"/>
        <v>1713029385</v>
      </c>
      <c r="Q13" s="53">
        <v>81.3</v>
      </c>
      <c r="R13" s="49">
        <f t="shared" si="3"/>
        <v>0.2258704703</v>
      </c>
      <c r="S13" s="55">
        <f t="shared" si="4"/>
        <v>1</v>
      </c>
      <c r="T13" s="50">
        <f t="shared" si="5"/>
        <v>8737.88</v>
      </c>
      <c r="U13" s="49">
        <f t="shared" si="11"/>
        <v>1.107645348</v>
      </c>
      <c r="V13" s="49">
        <f t="shared" si="6"/>
        <v>0.1578356321</v>
      </c>
      <c r="W13" s="49">
        <f t="shared" si="7"/>
        <v>3.610289996</v>
      </c>
      <c r="X13" s="49">
        <f t="shared" si="8"/>
        <v>-162.3092531</v>
      </c>
      <c r="Y13" s="49"/>
      <c r="Z13" s="49">
        <f t="shared" si="9"/>
        <v>0.0000006540459901</v>
      </c>
      <c r="AA13" s="49">
        <f t="shared" si="10"/>
        <v>103000654.3</v>
      </c>
    </row>
    <row r="14" ht="23.25" customHeight="1">
      <c r="A14" s="20" t="s">
        <v>41</v>
      </c>
      <c r="B14" s="73">
        <v>53.16</v>
      </c>
      <c r="C14" s="63">
        <v>0.0</v>
      </c>
      <c r="D14" s="55">
        <v>7.268726E7</v>
      </c>
      <c r="E14" s="57">
        <v>143.03</v>
      </c>
      <c r="F14" s="65">
        <v>1502.98</v>
      </c>
      <c r="G14" s="71">
        <v>206.78</v>
      </c>
      <c r="H14" s="57">
        <v>549.51</v>
      </c>
      <c r="I14" s="57">
        <v>426.29</v>
      </c>
      <c r="J14" s="57">
        <v>459.03</v>
      </c>
      <c r="K14" s="57">
        <v>-95.03</v>
      </c>
      <c r="L14" s="57">
        <v>915.43</v>
      </c>
      <c r="M14" s="57">
        <v>300.11</v>
      </c>
      <c r="N14" s="49">
        <f t="shared" si="1"/>
        <v>2723.955069</v>
      </c>
      <c r="O14" s="49">
        <v>374.75</v>
      </c>
      <c r="P14" s="49">
        <f t="shared" si="2"/>
        <v>7.313523718</v>
      </c>
      <c r="Q14" s="53">
        <v>47.36</v>
      </c>
      <c r="R14" s="49">
        <f t="shared" si="3"/>
        <v>0.09516427364</v>
      </c>
      <c r="S14" s="49">
        <f t="shared" si="4"/>
        <v>0.03536973213</v>
      </c>
      <c r="T14" s="49">
        <f t="shared" si="5"/>
        <v>342.73</v>
      </c>
      <c r="U14" s="49">
        <f t="shared" si="11"/>
        <v>0.9286756857</v>
      </c>
      <c r="V14" s="49">
        <f t="shared" si="6"/>
        <v>-0.2070235061</v>
      </c>
      <c r="W14" s="49">
        <f t="shared" si="7"/>
        <v>3.050314885</v>
      </c>
      <c r="X14" s="49">
        <f t="shared" si="8"/>
        <v>3025.765069</v>
      </c>
      <c r="Y14" s="49"/>
      <c r="Z14" s="49">
        <f t="shared" si="9"/>
        <v>51.24068978</v>
      </c>
      <c r="AA14" s="49">
        <f t="shared" si="10"/>
        <v>0</v>
      </c>
    </row>
    <row r="15" ht="23.25" customHeight="1">
      <c r="A15" s="20" t="s">
        <v>42</v>
      </c>
      <c r="B15" s="73">
        <v>199.71</v>
      </c>
      <c r="C15" s="57">
        <v>8.45</v>
      </c>
      <c r="D15" s="55">
        <v>1.4087336E7</v>
      </c>
      <c r="E15" s="57">
        <v>415.51</v>
      </c>
      <c r="F15" s="42">
        <v>2737.62</v>
      </c>
      <c r="G15" s="57">
        <v>246.76</v>
      </c>
      <c r="H15" s="57">
        <v>967.92</v>
      </c>
      <c r="I15" s="71">
        <v>747.42</v>
      </c>
      <c r="J15" s="57">
        <v>448.93</v>
      </c>
      <c r="K15" s="57">
        <v>9.09</v>
      </c>
      <c r="L15" s="65">
        <v>1892.34</v>
      </c>
      <c r="M15" s="57">
        <v>298.34</v>
      </c>
      <c r="N15" s="59">
        <f t="shared" si="1"/>
        <v>5438.64146</v>
      </c>
      <c r="O15" s="50">
        <v>3860.66</v>
      </c>
      <c r="P15" s="49">
        <f t="shared" si="2"/>
        <v>135.7673303</v>
      </c>
      <c r="Q15" s="53">
        <v>511.92</v>
      </c>
      <c r="R15" s="49">
        <f t="shared" si="3"/>
        <v>0.1517778216</v>
      </c>
      <c r="S15" s="49">
        <f t="shared" si="4"/>
        <v>0.07295022684</v>
      </c>
      <c r="T15" s="49">
        <f t="shared" si="5"/>
        <v>721.16</v>
      </c>
      <c r="U15" s="49">
        <f t="shared" si="11"/>
        <v>1.664892077</v>
      </c>
      <c r="V15" s="49">
        <f t="shared" si="6"/>
        <v>0.02024814559</v>
      </c>
      <c r="W15" s="49">
        <f t="shared" si="7"/>
        <v>6.342897365</v>
      </c>
      <c r="X15" s="59">
        <f t="shared" si="8"/>
        <v>5676.31146</v>
      </c>
      <c r="Y15" s="49"/>
      <c r="Z15" s="49">
        <f t="shared" si="9"/>
        <v>28.43585413</v>
      </c>
      <c r="AA15" s="49">
        <f t="shared" si="10"/>
        <v>5.998295206</v>
      </c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A1:AA1"/>
  </mergeCell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0.71"/>
    <col customWidth="1" min="2" max="27" width="16.29"/>
  </cols>
  <sheetData>
    <row r="1" ht="27.0" customHeight="1">
      <c r="A1" s="1" t="s">
        <v>0</v>
      </c>
    </row>
    <row r="2" ht="64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28</v>
      </c>
      <c r="Z2" s="3" t="s">
        <v>25</v>
      </c>
      <c r="AA2" s="3" t="s">
        <v>26</v>
      </c>
    </row>
    <row r="3" ht="24.0" customHeight="1">
      <c r="A3" s="5" t="s">
        <v>27</v>
      </c>
      <c r="B3" s="6">
        <v>10283.47</v>
      </c>
      <c r="C3" s="7">
        <v>6840.12</v>
      </c>
      <c r="D3" s="8">
        <v>1.2103851999E10</v>
      </c>
      <c r="E3" s="7">
        <v>17172.72</v>
      </c>
      <c r="F3" s="7">
        <v>43920.85</v>
      </c>
      <c r="G3" s="9">
        <v>37.51</v>
      </c>
      <c r="H3" s="7">
        <v>46745.18</v>
      </c>
      <c r="I3" s="7">
        <v>9540.43</v>
      </c>
      <c r="J3" s="7">
        <v>8978.51</v>
      </c>
      <c r="K3" s="9">
        <v>156.26</v>
      </c>
      <c r="L3" s="7">
        <v>15727.7</v>
      </c>
      <c r="M3" s="7">
        <v>8186.15</v>
      </c>
      <c r="N3" s="11">
        <f t="shared" ref="N3:N15" si="1">(O3*D3)/10^7</f>
        <v>339270.9715</v>
      </c>
      <c r="O3" s="11">
        <v>280.3</v>
      </c>
      <c r="P3" s="11">
        <f t="shared" ref="P3:P15" si="2">((B3-C3)*10^7)/D3</f>
        <v>2.844838156</v>
      </c>
      <c r="Q3" s="15">
        <v>312.56</v>
      </c>
      <c r="R3" s="11">
        <f t="shared" ref="R3:R15" si="3">E3/F3</f>
        <v>0.390992433</v>
      </c>
      <c r="S3" s="11">
        <f t="shared" ref="S3:S15" si="4">B3/F3</f>
        <v>0.2341364067</v>
      </c>
      <c r="T3" s="17">
        <f t="shared" ref="T3:T15" si="5">H3-G3</f>
        <v>46707.67</v>
      </c>
      <c r="U3" s="11">
        <f t="shared" ref="U3:U15" si="6">I3/J3</f>
        <v>1.062584995</v>
      </c>
      <c r="V3" s="11">
        <f t="shared" ref="V3:V15" si="7">K3/J3</f>
        <v>0.01740377858</v>
      </c>
      <c r="W3" s="11">
        <f t="shared" ref="W3:W15" si="8">L3/M3</f>
        <v>1.921257245</v>
      </c>
      <c r="X3" s="11">
        <f t="shared" ref="X3:X15" si="9">N3+G3-K3</f>
        <v>339152.2215</v>
      </c>
      <c r="Z3" s="11">
        <f t="shared" ref="Z3:Z15" si="10">O3/P3</f>
        <v>98.52933089</v>
      </c>
      <c r="AA3" s="11">
        <f t="shared" ref="AA3:AA15" si="11">(C3*10^7)/D3</f>
        <v>5.651192695</v>
      </c>
    </row>
    <row r="4" ht="23.25" customHeight="1">
      <c r="A4" s="20" t="s">
        <v>29</v>
      </c>
      <c r="B4" s="22">
        <v>926.54</v>
      </c>
      <c r="C4" s="24">
        <v>607.42</v>
      </c>
      <c r="D4" s="25">
        <v>9.6415716E7</v>
      </c>
      <c r="E4" s="27">
        <v>1798.67</v>
      </c>
      <c r="F4" s="27">
        <v>9321.83</v>
      </c>
      <c r="G4" s="24">
        <v>33.15</v>
      </c>
      <c r="H4" s="27">
        <v>3046.85</v>
      </c>
      <c r="I4" s="27">
        <v>-1620.13</v>
      </c>
      <c r="J4" s="27">
        <v>1466.21</v>
      </c>
      <c r="K4" s="27">
        <v>2144.36</v>
      </c>
      <c r="L4" s="27">
        <v>3935.73</v>
      </c>
      <c r="M4" s="24">
        <v>943.18</v>
      </c>
      <c r="N4" s="29">
        <f t="shared" si="1"/>
        <v>64411.96531</v>
      </c>
      <c r="O4" s="30">
        <v>6680.65</v>
      </c>
      <c r="P4" s="31">
        <f t="shared" si="2"/>
        <v>33.09833845</v>
      </c>
      <c r="Q4" s="33">
        <v>38.21</v>
      </c>
      <c r="R4" s="31">
        <f t="shared" si="3"/>
        <v>0.1929524568</v>
      </c>
      <c r="S4" s="31">
        <f t="shared" si="4"/>
        <v>0.09939464676</v>
      </c>
      <c r="T4" s="30">
        <f t="shared" si="5"/>
        <v>3013.7</v>
      </c>
      <c r="U4" s="31">
        <f t="shared" si="6"/>
        <v>-1.104978141</v>
      </c>
      <c r="V4" s="31">
        <f t="shared" si="7"/>
        <v>1.462519012</v>
      </c>
      <c r="W4" s="31">
        <f t="shared" si="8"/>
        <v>4.172830213</v>
      </c>
      <c r="X4" s="29">
        <f t="shared" si="9"/>
        <v>62300.75531</v>
      </c>
      <c r="Z4" s="31">
        <f t="shared" si="10"/>
        <v>201.8424584</v>
      </c>
      <c r="AA4" s="31">
        <f t="shared" si="11"/>
        <v>63.0001026</v>
      </c>
    </row>
    <row r="5" ht="23.25" customHeight="1">
      <c r="A5" s="20" t="s">
        <v>31</v>
      </c>
      <c r="B5" s="43">
        <v>4490.0</v>
      </c>
      <c r="C5" s="44">
        <v>3571.0</v>
      </c>
      <c r="D5" s="26">
        <v>2.164212891E9</v>
      </c>
      <c r="E5" s="38">
        <v>6814.0</v>
      </c>
      <c r="F5" s="44">
        <v>32501.0</v>
      </c>
      <c r="G5" s="51">
        <v>277.0</v>
      </c>
      <c r="H5" s="38">
        <v>7043.0</v>
      </c>
      <c r="I5" s="38">
        <v>5454.0</v>
      </c>
      <c r="J5" s="38">
        <v>7757.0</v>
      </c>
      <c r="K5" s="51">
        <v>572.0</v>
      </c>
      <c r="L5" s="38">
        <v>15529.0</v>
      </c>
      <c r="M5" s="38">
        <v>2541.0</v>
      </c>
      <c r="N5" s="31">
        <f t="shared" si="1"/>
        <v>197322.1103</v>
      </c>
      <c r="O5" s="31">
        <v>911.75</v>
      </c>
      <c r="P5" s="31">
        <f t="shared" si="2"/>
        <v>4.2463475</v>
      </c>
      <c r="Q5" s="15">
        <v>30.05</v>
      </c>
      <c r="R5" s="31">
        <f t="shared" si="3"/>
        <v>0.2096550875</v>
      </c>
      <c r="S5" s="31">
        <f t="shared" si="4"/>
        <v>0.1381495954</v>
      </c>
      <c r="T5" s="54">
        <f t="shared" si="5"/>
        <v>6766</v>
      </c>
      <c r="U5" s="31">
        <f t="shared" si="6"/>
        <v>0.7031068712</v>
      </c>
      <c r="V5" s="54">
        <f t="shared" si="7"/>
        <v>0.07373984788</v>
      </c>
      <c r="W5" s="31">
        <f t="shared" si="8"/>
        <v>6.111373475</v>
      </c>
      <c r="X5" s="31">
        <f t="shared" si="9"/>
        <v>197027.1103</v>
      </c>
      <c r="Y5" s="31"/>
      <c r="Z5" s="31">
        <f t="shared" si="10"/>
        <v>214.7139394</v>
      </c>
      <c r="AA5" s="31">
        <f t="shared" si="11"/>
        <v>16.50022516</v>
      </c>
    </row>
    <row r="6" ht="23.25" customHeight="1">
      <c r="A6" s="20" t="s">
        <v>32</v>
      </c>
      <c r="B6" s="52">
        <v>884.33</v>
      </c>
      <c r="C6" s="51">
        <v>239.95</v>
      </c>
      <c r="D6" s="26">
        <v>1.1999102E8</v>
      </c>
      <c r="E6" s="38">
        <v>1428.72</v>
      </c>
      <c r="F6" s="38">
        <v>9258.83</v>
      </c>
      <c r="G6" s="24">
        <v>178.22</v>
      </c>
      <c r="H6" s="38">
        <v>3597.59</v>
      </c>
      <c r="I6" s="38">
        <v>1143.81</v>
      </c>
      <c r="J6" s="38">
        <v>1402.49</v>
      </c>
      <c r="K6" s="56">
        <v>11.31</v>
      </c>
      <c r="L6" s="38">
        <v>5663.17</v>
      </c>
      <c r="M6" s="51">
        <v>652.79</v>
      </c>
      <c r="N6" s="58">
        <f t="shared" si="1"/>
        <v>20242.48507</v>
      </c>
      <c r="O6" s="31">
        <v>1687.0</v>
      </c>
      <c r="P6" s="31">
        <f t="shared" si="2"/>
        <v>53.70235206</v>
      </c>
      <c r="Q6" s="60">
        <v>215.17</v>
      </c>
      <c r="R6" s="31">
        <f t="shared" si="3"/>
        <v>0.1543089138</v>
      </c>
      <c r="S6" s="31">
        <f t="shared" si="4"/>
        <v>0.09551206794</v>
      </c>
      <c r="T6" s="30">
        <f t="shared" si="5"/>
        <v>3419.37</v>
      </c>
      <c r="U6" s="31">
        <f t="shared" si="6"/>
        <v>0.8155566172</v>
      </c>
      <c r="V6" s="31">
        <f t="shared" si="7"/>
        <v>0.008064228622</v>
      </c>
      <c r="W6" s="31">
        <f t="shared" si="8"/>
        <v>8.675332036</v>
      </c>
      <c r="X6" s="58">
        <f t="shared" si="9"/>
        <v>20409.39507</v>
      </c>
      <c r="Y6" s="31"/>
      <c r="Z6" s="31">
        <f t="shared" si="10"/>
        <v>31.41389409</v>
      </c>
      <c r="AA6" s="31">
        <f t="shared" si="11"/>
        <v>19.9973298</v>
      </c>
    </row>
    <row r="7" ht="23.25" customHeight="1">
      <c r="A7" s="20" t="s">
        <v>33</v>
      </c>
      <c r="B7" s="52">
        <v>288.23</v>
      </c>
      <c r="C7" s="51">
        <v>203.99</v>
      </c>
      <c r="D7" s="26">
        <v>8.83108963E8</v>
      </c>
      <c r="E7" s="51">
        <v>374.3</v>
      </c>
      <c r="F7" s="38">
        <v>1774.3</v>
      </c>
      <c r="G7" s="51">
        <v>4.69</v>
      </c>
      <c r="H7" s="51">
        <v>223.71</v>
      </c>
      <c r="I7" s="51">
        <v>146.26</v>
      </c>
      <c r="J7" s="51">
        <v>439.75</v>
      </c>
      <c r="K7" s="51">
        <v>198.56</v>
      </c>
      <c r="L7" s="51">
        <v>692.12</v>
      </c>
      <c r="M7" s="51">
        <v>90.24</v>
      </c>
      <c r="N7" s="31">
        <f t="shared" si="1"/>
        <v>87913.49727</v>
      </c>
      <c r="O7" s="54">
        <v>995.5</v>
      </c>
      <c r="P7" s="31">
        <f t="shared" si="2"/>
        <v>0.9539026726</v>
      </c>
      <c r="Q7" s="15">
        <v>46.83</v>
      </c>
      <c r="R7" s="54">
        <f t="shared" si="3"/>
        <v>0.2109564335</v>
      </c>
      <c r="S7" s="31">
        <f t="shared" si="4"/>
        <v>0.1624471623</v>
      </c>
      <c r="T7" s="31">
        <f t="shared" si="5"/>
        <v>219.02</v>
      </c>
      <c r="U7" s="31">
        <f t="shared" si="6"/>
        <v>0.3325980671</v>
      </c>
      <c r="V7" s="31">
        <f t="shared" si="7"/>
        <v>0.451529278</v>
      </c>
      <c r="W7" s="31">
        <f t="shared" si="8"/>
        <v>7.669769504</v>
      </c>
      <c r="X7" s="31">
        <f t="shared" si="9"/>
        <v>87719.62727</v>
      </c>
      <c r="Y7" s="31"/>
      <c r="Z7" s="31">
        <f t="shared" si="10"/>
        <v>1043.607517</v>
      </c>
      <c r="AA7" s="31">
        <f t="shared" si="11"/>
        <v>2.309907481</v>
      </c>
    </row>
    <row r="8" ht="23.25" customHeight="1">
      <c r="A8" s="20" t="s">
        <v>34</v>
      </c>
      <c r="B8" s="52">
        <v>432.73</v>
      </c>
      <c r="C8" s="38">
        <v>1291.94</v>
      </c>
      <c r="D8" s="24">
        <v>3.2585217E7</v>
      </c>
      <c r="E8" s="51">
        <v>734.15</v>
      </c>
      <c r="F8" s="38">
        <v>2441.03</v>
      </c>
      <c r="G8" s="24"/>
      <c r="H8" s="51">
        <v>526.12</v>
      </c>
      <c r="I8" s="51">
        <v>426.98</v>
      </c>
      <c r="J8" s="51">
        <v>578.16</v>
      </c>
      <c r="K8" s="51">
        <v>102.44</v>
      </c>
      <c r="L8" s="51">
        <v>974.49</v>
      </c>
      <c r="M8" s="51">
        <v>177.35</v>
      </c>
      <c r="N8" s="31">
        <f t="shared" si="1"/>
        <v>0</v>
      </c>
      <c r="O8" s="31"/>
      <c r="P8" s="31">
        <f t="shared" si="2"/>
        <v>-263.6809201</v>
      </c>
      <c r="Q8" s="15">
        <v>162.08</v>
      </c>
      <c r="R8" s="31">
        <f t="shared" si="3"/>
        <v>0.3007541898</v>
      </c>
      <c r="S8" s="31">
        <f t="shared" si="4"/>
        <v>0.177273528</v>
      </c>
      <c r="T8" s="31">
        <f t="shared" si="5"/>
        <v>526.12</v>
      </c>
      <c r="U8" s="31">
        <f t="shared" si="6"/>
        <v>0.7385152899</v>
      </c>
      <c r="V8" s="31">
        <f t="shared" si="7"/>
        <v>0.1771827868</v>
      </c>
      <c r="W8" s="31">
        <f t="shared" si="8"/>
        <v>5.494727939</v>
      </c>
      <c r="X8" s="31">
        <f t="shared" si="9"/>
        <v>-102.44</v>
      </c>
      <c r="Y8" s="31"/>
      <c r="Z8" s="31">
        <f t="shared" si="10"/>
        <v>0</v>
      </c>
      <c r="AA8" s="31">
        <f t="shared" si="11"/>
        <v>396.480404</v>
      </c>
    </row>
    <row r="9" ht="23.25" customHeight="1">
      <c r="A9" s="20" t="s">
        <v>35</v>
      </c>
      <c r="B9" s="52">
        <v>340.01</v>
      </c>
      <c r="C9" s="51">
        <v>198.6</v>
      </c>
      <c r="D9" s="26">
        <v>2.26967619E8</v>
      </c>
      <c r="E9" s="51">
        <v>828.97</v>
      </c>
      <c r="F9" s="38">
        <v>2573.68</v>
      </c>
      <c r="G9" s="51">
        <v>172.96</v>
      </c>
      <c r="H9" s="38">
        <v>1929.06</v>
      </c>
      <c r="I9" s="51">
        <v>326.22</v>
      </c>
      <c r="J9" s="51">
        <v>591.26</v>
      </c>
      <c r="K9" s="51">
        <v>0.62</v>
      </c>
      <c r="L9" s="51">
        <v>810.22</v>
      </c>
      <c r="M9" s="51">
        <v>179.16</v>
      </c>
      <c r="N9" s="31">
        <f t="shared" si="1"/>
        <v>12078.53578</v>
      </c>
      <c r="O9" s="31">
        <v>532.17</v>
      </c>
      <c r="P9" s="31">
        <f t="shared" si="2"/>
        <v>6.230404171</v>
      </c>
      <c r="Q9" s="15">
        <v>75.45</v>
      </c>
      <c r="R9" s="31">
        <f t="shared" si="3"/>
        <v>0.32209521</v>
      </c>
      <c r="S9" s="31">
        <f t="shared" si="4"/>
        <v>0.1321104411</v>
      </c>
      <c r="T9" s="30">
        <f t="shared" si="5"/>
        <v>1756.1</v>
      </c>
      <c r="U9" s="31">
        <f t="shared" si="6"/>
        <v>0.5517369685</v>
      </c>
      <c r="V9" s="31">
        <f t="shared" si="7"/>
        <v>0.001048608057</v>
      </c>
      <c r="W9" s="31">
        <f t="shared" si="8"/>
        <v>4.522326412</v>
      </c>
      <c r="X9" s="31">
        <f t="shared" si="9"/>
        <v>12250.87578</v>
      </c>
      <c r="Y9" s="31"/>
      <c r="Z9" s="31">
        <f t="shared" si="10"/>
        <v>85.41500446</v>
      </c>
      <c r="AA9" s="31">
        <f t="shared" si="11"/>
        <v>8.750146866</v>
      </c>
    </row>
    <row r="10" ht="23.25" customHeight="1">
      <c r="A10" s="20" t="s">
        <v>36</v>
      </c>
      <c r="B10" s="22">
        <v>811.97</v>
      </c>
      <c r="C10" s="27">
        <v>1911.33</v>
      </c>
      <c r="D10" s="26">
        <v>1.29023339E9</v>
      </c>
      <c r="E10" s="27">
        <v>1273.81</v>
      </c>
      <c r="F10" s="27">
        <v>6089.0</v>
      </c>
      <c r="G10" s="24">
        <v>238.8</v>
      </c>
      <c r="H10" s="27">
        <v>2577.82</v>
      </c>
      <c r="I10" s="24">
        <v>873.75</v>
      </c>
      <c r="J10" s="24">
        <v>998.52</v>
      </c>
      <c r="K10" s="24">
        <v>13.74</v>
      </c>
      <c r="L10" s="27">
        <v>2903.86</v>
      </c>
      <c r="M10" s="27">
        <v>1253.44</v>
      </c>
      <c r="N10" s="31">
        <f t="shared" si="1"/>
        <v>38042.5315</v>
      </c>
      <c r="O10" s="31">
        <v>294.85</v>
      </c>
      <c r="P10" s="31">
        <f t="shared" si="2"/>
        <v>-8.520628969</v>
      </c>
      <c r="Q10" s="15">
        <v>22.66</v>
      </c>
      <c r="R10" s="31">
        <f t="shared" si="3"/>
        <v>0.2091985548</v>
      </c>
      <c r="S10" s="31">
        <f t="shared" si="4"/>
        <v>0.1333503038</v>
      </c>
      <c r="T10" s="30">
        <f t="shared" si="5"/>
        <v>2339.02</v>
      </c>
      <c r="U10" s="31">
        <f t="shared" si="6"/>
        <v>0.8750450667</v>
      </c>
      <c r="V10" s="31">
        <f t="shared" si="7"/>
        <v>0.01376036534</v>
      </c>
      <c r="W10" s="31">
        <f t="shared" si="8"/>
        <v>2.316712407</v>
      </c>
      <c r="X10" s="31">
        <f t="shared" si="9"/>
        <v>38267.5915</v>
      </c>
      <c r="Y10" s="31"/>
      <c r="Z10" s="31">
        <f t="shared" si="10"/>
        <v>-34.60425293</v>
      </c>
      <c r="AA10" s="31">
        <f t="shared" si="11"/>
        <v>14.81383147</v>
      </c>
    </row>
    <row r="11" ht="23.25" customHeight="1">
      <c r="A11" s="20" t="s">
        <v>37</v>
      </c>
      <c r="B11" s="36">
        <v>1307.15</v>
      </c>
      <c r="C11" s="24">
        <v>195.78</v>
      </c>
      <c r="D11" s="26">
        <v>3.40578974E8</v>
      </c>
      <c r="E11" s="27">
        <v>2307.64</v>
      </c>
      <c r="F11" s="27">
        <v>9811.16</v>
      </c>
      <c r="G11" s="27">
        <v>3340.8</v>
      </c>
      <c r="H11" s="27">
        <v>8642.75</v>
      </c>
      <c r="I11" s="24">
        <v>-471.11</v>
      </c>
      <c r="J11" s="27">
        <v>4255.07</v>
      </c>
      <c r="K11" s="24">
        <v>88.0</v>
      </c>
      <c r="L11" s="27">
        <v>4292.96</v>
      </c>
      <c r="M11" s="27">
        <v>1412.5</v>
      </c>
      <c r="N11" s="31">
        <f t="shared" si="1"/>
        <v>18974.67638</v>
      </c>
      <c r="O11" s="31">
        <v>557.13</v>
      </c>
      <c r="P11" s="31">
        <f t="shared" si="2"/>
        <v>32.63178543</v>
      </c>
      <c r="Q11" s="15">
        <v>128.41</v>
      </c>
      <c r="R11" s="31">
        <f t="shared" si="3"/>
        <v>0.235205623</v>
      </c>
      <c r="S11" s="31">
        <f t="shared" si="4"/>
        <v>0.1332309329</v>
      </c>
      <c r="T11" s="30">
        <f t="shared" si="5"/>
        <v>5301.95</v>
      </c>
      <c r="U11" s="31">
        <f t="shared" si="6"/>
        <v>-0.1107173325</v>
      </c>
      <c r="V11" s="31">
        <f t="shared" si="7"/>
        <v>0.02068121088</v>
      </c>
      <c r="W11" s="31">
        <f t="shared" si="8"/>
        <v>3.039263717</v>
      </c>
      <c r="X11" s="30">
        <f t="shared" si="9"/>
        <v>22227.47638</v>
      </c>
      <c r="Y11" s="31"/>
      <c r="Z11" s="31">
        <f t="shared" si="10"/>
        <v>17.07323068</v>
      </c>
      <c r="AA11" s="31">
        <f t="shared" si="11"/>
        <v>5.748446468</v>
      </c>
    </row>
    <row r="12" ht="23.25" customHeight="1">
      <c r="A12" s="20" t="s">
        <v>38</v>
      </c>
      <c r="B12" s="36">
        <v>1280.06</v>
      </c>
      <c r="C12" s="24">
        <v>477.03</v>
      </c>
      <c r="D12" s="70">
        <v>1.76152051E9</v>
      </c>
      <c r="E12" s="27">
        <v>1896.65</v>
      </c>
      <c r="F12" s="27">
        <v>8024.32</v>
      </c>
      <c r="G12" s="24">
        <v>910.72</v>
      </c>
      <c r="H12" s="27">
        <v>5782.88</v>
      </c>
      <c r="I12" s="24">
        <v>542.22</v>
      </c>
      <c r="J12" s="27">
        <v>1804.07</v>
      </c>
      <c r="K12" s="24">
        <v>-1.25</v>
      </c>
      <c r="L12" s="27">
        <v>3805.62</v>
      </c>
      <c r="M12" s="27">
        <v>1106.71</v>
      </c>
      <c r="N12" s="31">
        <f t="shared" si="1"/>
        <v>48855.77134</v>
      </c>
      <c r="O12" s="31">
        <v>277.35</v>
      </c>
      <c r="P12" s="31">
        <f t="shared" si="2"/>
        <v>4.558732047</v>
      </c>
      <c r="Q12" s="15">
        <v>20.77</v>
      </c>
      <c r="R12" s="31">
        <f t="shared" si="3"/>
        <v>0.2363627074</v>
      </c>
      <c r="S12" s="31">
        <f t="shared" si="4"/>
        <v>0.1595225514</v>
      </c>
      <c r="T12" s="30">
        <f t="shared" si="5"/>
        <v>4872.16</v>
      </c>
      <c r="U12" s="31">
        <f t="shared" si="6"/>
        <v>0.3005537479</v>
      </c>
      <c r="V12" s="31">
        <f t="shared" si="7"/>
        <v>-0.0006928777708</v>
      </c>
      <c r="W12" s="31">
        <f t="shared" si="8"/>
        <v>3.438678606</v>
      </c>
      <c r="X12" s="31">
        <f t="shared" si="9"/>
        <v>49767.74134</v>
      </c>
      <c r="Y12" s="31"/>
      <c r="Z12" s="31">
        <f t="shared" si="10"/>
        <v>60.83928539</v>
      </c>
      <c r="AA12" s="31">
        <f t="shared" si="11"/>
        <v>2.708058165</v>
      </c>
    </row>
    <row r="13" ht="23.25" customHeight="1">
      <c r="A13" s="20" t="s">
        <v>40</v>
      </c>
      <c r="B13" s="36">
        <v>1966.64</v>
      </c>
      <c r="C13" s="24">
        <v>762.56</v>
      </c>
      <c r="D13" s="37">
        <v>95.919779</v>
      </c>
      <c r="E13" s="27">
        <v>5078.6</v>
      </c>
      <c r="F13" s="27">
        <v>17682.77</v>
      </c>
      <c r="G13" s="24">
        <v>545.5</v>
      </c>
      <c r="H13" s="27">
        <v>8524.84</v>
      </c>
      <c r="I13" s="27">
        <v>2311.57</v>
      </c>
      <c r="J13" s="27">
        <v>3701.35</v>
      </c>
      <c r="K13" s="27">
        <v>1156.99</v>
      </c>
      <c r="L13" s="27">
        <v>8905.07</v>
      </c>
      <c r="M13" s="27">
        <v>2626.94</v>
      </c>
      <c r="N13" s="31">
        <f t="shared" si="1"/>
        <v>0.01029698828</v>
      </c>
      <c r="O13" s="31">
        <v>1073.5</v>
      </c>
      <c r="P13" s="31">
        <f t="shared" si="2"/>
        <v>125529897.2</v>
      </c>
      <c r="Q13" s="15">
        <v>73.97</v>
      </c>
      <c r="R13" s="31">
        <f t="shared" si="3"/>
        <v>0.2872061334</v>
      </c>
      <c r="S13" s="31">
        <f t="shared" si="4"/>
        <v>0.1112178691</v>
      </c>
      <c r="T13" s="30">
        <f t="shared" si="5"/>
        <v>7979.34</v>
      </c>
      <c r="U13" s="31">
        <f t="shared" si="6"/>
        <v>0.624520783</v>
      </c>
      <c r="V13" s="31">
        <f t="shared" si="7"/>
        <v>0.3125859484</v>
      </c>
      <c r="W13" s="31">
        <f t="shared" si="8"/>
        <v>3.38990232</v>
      </c>
      <c r="X13" s="30">
        <f t="shared" si="9"/>
        <v>-611.479703</v>
      </c>
      <c r="Y13" s="31"/>
      <c r="Z13" s="31">
        <f t="shared" si="10"/>
        <v>0.000008551747621</v>
      </c>
      <c r="AA13" s="31">
        <f t="shared" si="11"/>
        <v>79499766.15</v>
      </c>
    </row>
    <row r="14" ht="23.25" customHeight="1">
      <c r="A14" s="20" t="s">
        <v>41</v>
      </c>
      <c r="B14" s="22">
        <v>93.53</v>
      </c>
      <c r="C14" s="24">
        <v>7.27</v>
      </c>
      <c r="D14" s="26">
        <v>7.268726E7</v>
      </c>
      <c r="E14" s="24">
        <v>206.05</v>
      </c>
      <c r="F14" s="27">
        <v>1480.73</v>
      </c>
      <c r="G14" s="24">
        <v>186.61</v>
      </c>
      <c r="H14" s="24">
        <v>476.12</v>
      </c>
      <c r="I14" s="24">
        <v>135.56</v>
      </c>
      <c r="J14" s="24">
        <v>309.14</v>
      </c>
      <c r="K14" s="24">
        <v>-40.06</v>
      </c>
      <c r="L14" s="24">
        <v>892.32</v>
      </c>
      <c r="M14" s="24">
        <v>284.44</v>
      </c>
      <c r="N14" s="31">
        <f t="shared" si="1"/>
        <v>1906.58683</v>
      </c>
      <c r="O14" s="54">
        <v>262.3</v>
      </c>
      <c r="P14" s="31">
        <f t="shared" si="2"/>
        <v>11.86727908</v>
      </c>
      <c r="Q14" s="15">
        <v>39.83</v>
      </c>
      <c r="R14" s="31">
        <f t="shared" si="3"/>
        <v>0.139154336</v>
      </c>
      <c r="S14" s="31">
        <f t="shared" si="4"/>
        <v>0.06316479034</v>
      </c>
      <c r="T14" s="31">
        <f t="shared" si="5"/>
        <v>289.51</v>
      </c>
      <c r="U14" s="31">
        <f t="shared" si="6"/>
        <v>0.4385068254</v>
      </c>
      <c r="V14" s="31">
        <f t="shared" si="7"/>
        <v>-0.1295853012</v>
      </c>
      <c r="W14" s="31">
        <f t="shared" si="8"/>
        <v>3.137111517</v>
      </c>
      <c r="X14" s="31">
        <f t="shared" si="9"/>
        <v>2133.25683</v>
      </c>
      <c r="Y14" s="31"/>
      <c r="Z14" s="31">
        <f t="shared" si="10"/>
        <v>22.10279191</v>
      </c>
      <c r="AA14" s="31">
        <f t="shared" si="11"/>
        <v>1.000175271</v>
      </c>
    </row>
    <row r="15" ht="23.25" customHeight="1">
      <c r="A15" s="20" t="s">
        <v>42</v>
      </c>
      <c r="B15" s="22">
        <v>124.74</v>
      </c>
      <c r="C15" s="24">
        <v>7.04</v>
      </c>
      <c r="D15" s="26">
        <v>1.4087336E7</v>
      </c>
      <c r="E15" s="24">
        <v>309.11</v>
      </c>
      <c r="F15" s="27">
        <v>2519.01</v>
      </c>
      <c r="G15" s="24">
        <v>470.09</v>
      </c>
      <c r="H15" s="27">
        <v>1001.13</v>
      </c>
      <c r="I15" s="24">
        <v>522.87</v>
      </c>
      <c r="J15" s="24">
        <v>343.49</v>
      </c>
      <c r="K15" s="24">
        <v>27.28</v>
      </c>
      <c r="L15" s="27">
        <v>1815.01</v>
      </c>
      <c r="M15" s="24">
        <v>246.66</v>
      </c>
      <c r="N15" s="58">
        <f t="shared" si="1"/>
        <v>1433.386438</v>
      </c>
      <c r="O15" s="30">
        <v>1017.5</v>
      </c>
      <c r="P15" s="31">
        <f t="shared" si="2"/>
        <v>83.55021844</v>
      </c>
      <c r="Q15" s="15">
        <v>511.82</v>
      </c>
      <c r="R15" s="31">
        <f t="shared" si="3"/>
        <v>0.1227109063</v>
      </c>
      <c r="S15" s="31">
        <f t="shared" si="4"/>
        <v>0.04951945407</v>
      </c>
      <c r="T15" s="30">
        <f t="shared" si="5"/>
        <v>531.04</v>
      </c>
      <c r="U15" s="31">
        <f t="shared" si="6"/>
        <v>1.522227721</v>
      </c>
      <c r="V15" s="31">
        <f t="shared" si="7"/>
        <v>0.07942007045</v>
      </c>
      <c r="W15" s="31">
        <f t="shared" si="8"/>
        <v>7.358347523</v>
      </c>
      <c r="X15" s="58">
        <f t="shared" si="9"/>
        <v>1876.196438</v>
      </c>
      <c r="Y15" s="31"/>
      <c r="Z15" s="31">
        <f t="shared" si="10"/>
        <v>12.17830449</v>
      </c>
      <c r="AA15" s="31">
        <f t="shared" si="11"/>
        <v>4.997396243</v>
      </c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A1:AA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0.71"/>
    <col customWidth="1" min="2" max="23" width="16.29"/>
    <col customWidth="1" min="24" max="24" width="17.43"/>
    <col customWidth="1" min="25" max="27" width="16.29"/>
  </cols>
  <sheetData>
    <row r="1" ht="27.0" customHeight="1">
      <c r="A1" s="1" t="s">
        <v>0</v>
      </c>
      <c r="AA1" s="2"/>
    </row>
    <row r="2" ht="64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4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2"/>
    </row>
    <row r="3" ht="24.0" customHeight="1">
      <c r="A3" s="5" t="s">
        <v>27</v>
      </c>
      <c r="B3" s="6">
        <v>9492.44</v>
      </c>
      <c r="C3" s="7">
        <v>5009.7</v>
      </c>
      <c r="D3" s="8">
        <v>1.2053613518E10</v>
      </c>
      <c r="E3" s="7">
        <v>15981.65</v>
      </c>
      <c r="F3" s="7">
        <v>40918.28</v>
      </c>
      <c r="G3" s="9">
        <v>70.61</v>
      </c>
      <c r="H3" s="7">
        <v>43011.03</v>
      </c>
      <c r="I3" s="7">
        <v>17042.58</v>
      </c>
      <c r="J3" s="7">
        <v>8474.03</v>
      </c>
      <c r="K3" s="9">
        <v>75.79</v>
      </c>
      <c r="L3" s="7">
        <v>14018.02</v>
      </c>
      <c r="M3" s="7">
        <v>9062.1</v>
      </c>
      <c r="N3" s="11">
        <f t="shared" ref="N3:N15" si="1">(O3*D3)/10^7</f>
        <v>270037.1036</v>
      </c>
      <c r="O3" s="11">
        <v>224.03</v>
      </c>
      <c r="P3" s="11">
        <f t="shared" ref="P3:P15" si="2">((B3-C3)*10^7)/D3</f>
        <v>3.71900094</v>
      </c>
      <c r="Q3" s="14">
        <v>53.04</v>
      </c>
      <c r="R3" s="11">
        <f t="shared" ref="R3:R15" si="3">E3/F3</f>
        <v>0.3905748238</v>
      </c>
      <c r="S3" s="11">
        <f t="shared" ref="S3:S15" si="4">B3/F3</f>
        <v>0.2319853132</v>
      </c>
      <c r="T3" s="17">
        <f t="shared" ref="T3:T15" si="5">H3-G3</f>
        <v>42940.42</v>
      </c>
      <c r="U3" s="11">
        <f t="shared" ref="U3:U15" si="6">I3/J3</f>
        <v>2.011154079</v>
      </c>
      <c r="V3" s="11">
        <f t="shared" ref="V3:V15" si="7">K3/J3</f>
        <v>0.008943796517</v>
      </c>
      <c r="W3" s="11">
        <f t="shared" ref="W3:W15" si="8">L3/M3</f>
        <v>1.546884276</v>
      </c>
      <c r="X3" s="11">
        <f t="shared" ref="X3:X15" si="9">N3+G3-K3</f>
        <v>270031.9236</v>
      </c>
      <c r="Y3" s="11">
        <f t="shared" ref="Y3:Y15" si="10">O3/P3</f>
        <v>60.23929642</v>
      </c>
      <c r="Z3" s="11">
        <f t="shared" ref="Z3:Z15" si="11">(C3*10^7)/D3</f>
        <v>4.156181043</v>
      </c>
      <c r="AA3" s="2"/>
    </row>
    <row r="4" ht="23.25" customHeight="1">
      <c r="A4" s="20" t="s">
        <v>29</v>
      </c>
      <c r="B4" s="22">
        <v>563.27</v>
      </c>
      <c r="C4" s="24">
        <v>467.62</v>
      </c>
      <c r="D4" s="26">
        <v>9.6415716E7</v>
      </c>
      <c r="E4" s="27">
        <v>1164.18</v>
      </c>
      <c r="F4" s="27">
        <v>7772.59</v>
      </c>
      <c r="G4" s="24">
        <v>17.73</v>
      </c>
      <c r="H4" s="27">
        <v>2835.57</v>
      </c>
      <c r="I4" s="27">
        <v>-1617.99</v>
      </c>
      <c r="J4" s="27">
        <v>1382.4</v>
      </c>
      <c r="K4" s="24">
        <v>1472.41</v>
      </c>
      <c r="L4" s="27">
        <v>3498.21</v>
      </c>
      <c r="M4" s="24">
        <v>820.81</v>
      </c>
      <c r="N4" s="29">
        <f t="shared" si="1"/>
        <v>54361.109</v>
      </c>
      <c r="O4" s="30">
        <v>5638.2</v>
      </c>
      <c r="P4" s="31">
        <f t="shared" si="2"/>
        <v>9.920581827</v>
      </c>
      <c r="Q4" s="32">
        <v>292.25</v>
      </c>
      <c r="R4" s="31">
        <f t="shared" si="3"/>
        <v>0.1497801891</v>
      </c>
      <c r="S4" s="31">
        <f t="shared" si="4"/>
        <v>0.07246876524</v>
      </c>
      <c r="T4" s="30">
        <f t="shared" si="5"/>
        <v>2817.84</v>
      </c>
      <c r="U4" s="31">
        <f t="shared" si="6"/>
        <v>-1.170421007</v>
      </c>
      <c r="V4" s="31">
        <f t="shared" si="7"/>
        <v>1.0651114</v>
      </c>
      <c r="W4" s="31">
        <f t="shared" si="8"/>
        <v>4.261899831</v>
      </c>
      <c r="X4" s="29">
        <f t="shared" si="9"/>
        <v>52906.429</v>
      </c>
      <c r="Y4" s="31">
        <f t="shared" si="10"/>
        <v>568.3336016</v>
      </c>
      <c r="Z4" s="31">
        <f t="shared" si="11"/>
        <v>48.50039178</v>
      </c>
      <c r="AA4" s="2"/>
    </row>
    <row r="5" ht="23.25" customHeight="1">
      <c r="A5" s="20" t="s">
        <v>31</v>
      </c>
      <c r="B5" s="36">
        <v>4160.0</v>
      </c>
      <c r="C5" s="27">
        <v>3354.0</v>
      </c>
      <c r="D5" s="26">
        <v>2.163796723E9</v>
      </c>
      <c r="E5" s="38">
        <v>8835.0</v>
      </c>
      <c r="F5" s="27">
        <v>34918.0</v>
      </c>
      <c r="G5" s="24">
        <v>177.0</v>
      </c>
      <c r="H5" s="27">
        <v>6770.0</v>
      </c>
      <c r="I5" s="24">
        <v>512.0</v>
      </c>
      <c r="J5" s="27">
        <v>7108.0</v>
      </c>
      <c r="K5" s="24">
        <v>635.0</v>
      </c>
      <c r="L5" s="27">
        <v>15784.0</v>
      </c>
      <c r="M5" s="38">
        <v>2726.0</v>
      </c>
      <c r="N5" s="31">
        <f t="shared" si="1"/>
        <v>187774.2796</v>
      </c>
      <c r="O5" s="31">
        <v>867.8</v>
      </c>
      <c r="P5" s="31">
        <f t="shared" si="2"/>
        <v>3.724934008</v>
      </c>
      <c r="Q5" s="41">
        <v>29.07</v>
      </c>
      <c r="R5" s="30">
        <f t="shared" si="3"/>
        <v>0.2530213643</v>
      </c>
      <c r="S5" s="30">
        <f t="shared" si="4"/>
        <v>0.1191362621</v>
      </c>
      <c r="T5" s="30">
        <f t="shared" si="5"/>
        <v>6593</v>
      </c>
      <c r="U5" s="31">
        <f t="shared" si="6"/>
        <v>0.07203151379</v>
      </c>
      <c r="V5" s="31">
        <f t="shared" si="7"/>
        <v>0.08933595948</v>
      </c>
      <c r="W5" s="30">
        <f t="shared" si="8"/>
        <v>5.790168745</v>
      </c>
      <c r="X5" s="31">
        <f t="shared" si="9"/>
        <v>187316.2796</v>
      </c>
      <c r="Y5" s="31">
        <f t="shared" si="10"/>
        <v>232.9705703</v>
      </c>
      <c r="Z5" s="31">
        <f t="shared" si="11"/>
        <v>15.50053184</v>
      </c>
      <c r="AA5" s="2"/>
    </row>
    <row r="6" ht="23.25" customHeight="1">
      <c r="A6" s="20" t="s">
        <v>32</v>
      </c>
      <c r="B6" s="22">
        <v>824.36</v>
      </c>
      <c r="C6" s="24">
        <v>231.01</v>
      </c>
      <c r="D6" s="26">
        <v>1.19966116E8</v>
      </c>
      <c r="E6" s="27">
        <v>1567.66</v>
      </c>
      <c r="F6" s="27">
        <v>8754.77</v>
      </c>
      <c r="G6" s="24">
        <v>123.81</v>
      </c>
      <c r="H6" s="27">
        <v>2217.95</v>
      </c>
      <c r="I6" s="24">
        <v>389.26</v>
      </c>
      <c r="J6" s="27">
        <v>1094.1</v>
      </c>
      <c r="K6" s="24">
        <v>7.65</v>
      </c>
      <c r="L6" s="27">
        <v>5036.2</v>
      </c>
      <c r="M6" s="24">
        <v>440.65</v>
      </c>
      <c r="N6" s="45">
        <f t="shared" si="1"/>
        <v>16069.82114</v>
      </c>
      <c r="O6" s="30">
        <v>1339.53</v>
      </c>
      <c r="P6" s="31">
        <f t="shared" si="2"/>
        <v>49.45979913</v>
      </c>
      <c r="Q6" s="46">
        <v>141.68</v>
      </c>
      <c r="R6" s="31">
        <f t="shared" si="3"/>
        <v>0.1790635277</v>
      </c>
      <c r="S6" s="31">
        <f t="shared" si="4"/>
        <v>0.0941612401</v>
      </c>
      <c r="T6" s="30">
        <f t="shared" si="5"/>
        <v>2094.14</v>
      </c>
      <c r="U6" s="31">
        <f t="shared" si="6"/>
        <v>0.3557810072</v>
      </c>
      <c r="V6" s="31">
        <f t="shared" si="7"/>
        <v>0.006992048259</v>
      </c>
      <c r="W6" s="31">
        <f t="shared" si="8"/>
        <v>11.4290253</v>
      </c>
      <c r="X6" s="45">
        <f t="shared" si="9"/>
        <v>16185.98114</v>
      </c>
      <c r="Y6" s="31">
        <f t="shared" si="10"/>
        <v>27.08320744</v>
      </c>
      <c r="Z6" s="31">
        <f t="shared" si="11"/>
        <v>19.25627066</v>
      </c>
      <c r="AA6" s="2"/>
    </row>
    <row r="7" ht="24.0" customHeight="1">
      <c r="A7" s="20" t="s">
        <v>33</v>
      </c>
      <c r="B7" s="22">
        <v>576.51</v>
      </c>
      <c r="C7" s="24">
        <v>271.99</v>
      </c>
      <c r="D7" s="48">
        <v>8.92738518E8</v>
      </c>
      <c r="E7" s="24">
        <v>939.57</v>
      </c>
      <c r="F7" s="27">
        <v>4174.81</v>
      </c>
      <c r="G7" s="24"/>
      <c r="H7" s="24">
        <v>941.09</v>
      </c>
      <c r="I7" s="24">
        <v>-97.18</v>
      </c>
      <c r="J7" s="24">
        <v>813.57</v>
      </c>
      <c r="K7" s="24">
        <v>192.9</v>
      </c>
      <c r="L7" s="27">
        <v>1518.41</v>
      </c>
      <c r="M7" s="24">
        <v>292.66</v>
      </c>
      <c r="N7" s="31">
        <f t="shared" si="1"/>
        <v>74445.46502</v>
      </c>
      <c r="O7" s="31">
        <v>833.9</v>
      </c>
      <c r="P7" s="31">
        <f t="shared" si="2"/>
        <v>3.411077195</v>
      </c>
      <c r="Q7" s="46">
        <v>37.48</v>
      </c>
      <c r="R7" s="31">
        <f t="shared" si="3"/>
        <v>0.2250569487</v>
      </c>
      <c r="S7" s="31">
        <f t="shared" si="4"/>
        <v>0.138092512</v>
      </c>
      <c r="T7" s="31">
        <f t="shared" si="5"/>
        <v>941.09</v>
      </c>
      <c r="U7" s="31">
        <f t="shared" si="6"/>
        <v>-0.1194488489</v>
      </c>
      <c r="V7" s="31">
        <f t="shared" si="7"/>
        <v>0.237103138</v>
      </c>
      <c r="W7" s="31">
        <f t="shared" si="8"/>
        <v>5.188307251</v>
      </c>
      <c r="X7" s="31">
        <f t="shared" si="9"/>
        <v>74252.56502</v>
      </c>
      <c r="Y7" s="31">
        <f t="shared" si="10"/>
        <v>244.4682287</v>
      </c>
      <c r="Z7" s="31">
        <f t="shared" si="11"/>
        <v>3.046692783</v>
      </c>
      <c r="AA7" s="2"/>
    </row>
    <row r="8" ht="23.25" customHeight="1">
      <c r="A8" s="20" t="s">
        <v>34</v>
      </c>
      <c r="B8" s="52">
        <v>423.18</v>
      </c>
      <c r="C8" s="24">
        <v>116.86</v>
      </c>
      <c r="D8" s="24">
        <v>3.2585217E7</v>
      </c>
      <c r="E8" s="24">
        <v>692.25</v>
      </c>
      <c r="F8" s="27">
        <v>2582.65</v>
      </c>
      <c r="G8" s="24"/>
      <c r="H8" s="27">
        <v>1476.49</v>
      </c>
      <c r="I8" s="27">
        <v>1159.63</v>
      </c>
      <c r="J8" s="24">
        <v>423.87</v>
      </c>
      <c r="K8" s="27">
        <v>1071.13</v>
      </c>
      <c r="L8" s="24">
        <v>932.99</v>
      </c>
      <c r="M8" s="24">
        <v>127.48</v>
      </c>
      <c r="N8" s="31">
        <f t="shared" si="1"/>
        <v>0</v>
      </c>
      <c r="O8" s="31"/>
      <c r="P8" s="31">
        <f t="shared" si="2"/>
        <v>94.00581865</v>
      </c>
      <c r="Q8" s="46">
        <v>465.56</v>
      </c>
      <c r="R8" s="31">
        <f t="shared" si="3"/>
        <v>0.2680386425</v>
      </c>
      <c r="S8" s="31">
        <f t="shared" si="4"/>
        <v>0.1638549552</v>
      </c>
      <c r="T8" s="30">
        <f t="shared" si="5"/>
        <v>1476.49</v>
      </c>
      <c r="U8" s="31">
        <f t="shared" si="6"/>
        <v>2.735815226</v>
      </c>
      <c r="V8" s="31">
        <f t="shared" si="7"/>
        <v>2.527024795</v>
      </c>
      <c r="W8" s="31">
        <f t="shared" si="8"/>
        <v>7.318716661</v>
      </c>
      <c r="X8" s="30">
        <f t="shared" si="9"/>
        <v>-1071.13</v>
      </c>
      <c r="Y8" s="31">
        <f t="shared" si="10"/>
        <v>0</v>
      </c>
      <c r="Z8" s="31">
        <f t="shared" si="11"/>
        <v>35.86288838</v>
      </c>
      <c r="AA8" s="2"/>
    </row>
    <row r="9" ht="23.25" customHeight="1">
      <c r="A9" s="20" t="s">
        <v>35</v>
      </c>
      <c r="B9" s="22">
        <v>363.52</v>
      </c>
      <c r="C9" s="51">
        <v>68.09</v>
      </c>
      <c r="D9" s="26">
        <v>2.26967619E8</v>
      </c>
      <c r="E9" s="24">
        <v>731.73</v>
      </c>
      <c r="F9" s="27">
        <v>2421.43</v>
      </c>
      <c r="G9" s="24">
        <v>671.44</v>
      </c>
      <c r="H9" s="27">
        <v>2287.15</v>
      </c>
      <c r="I9" s="24">
        <v>198.61</v>
      </c>
      <c r="J9" s="24">
        <v>336.14</v>
      </c>
      <c r="K9" s="24">
        <v>65.04</v>
      </c>
      <c r="L9" s="24">
        <v>833.83</v>
      </c>
      <c r="M9" s="24">
        <v>150.54</v>
      </c>
      <c r="N9" s="31">
        <f t="shared" si="1"/>
        <v>10496.11754</v>
      </c>
      <c r="O9" s="31">
        <v>462.45</v>
      </c>
      <c r="P9" s="31">
        <f t="shared" si="2"/>
        <v>13.0163942</v>
      </c>
      <c r="Q9" s="46">
        <v>59.52</v>
      </c>
      <c r="R9" s="31">
        <f t="shared" si="3"/>
        <v>0.3021892022</v>
      </c>
      <c r="S9" s="31">
        <f t="shared" si="4"/>
        <v>0.1501261651</v>
      </c>
      <c r="T9" s="30">
        <f t="shared" si="5"/>
        <v>1615.71</v>
      </c>
      <c r="U9" s="31">
        <f t="shared" si="6"/>
        <v>0.5908550009</v>
      </c>
      <c r="V9" s="31">
        <f t="shared" si="7"/>
        <v>0.1934908074</v>
      </c>
      <c r="W9" s="31">
        <f t="shared" si="8"/>
        <v>5.538926531</v>
      </c>
      <c r="X9" s="31">
        <f t="shared" si="9"/>
        <v>11102.51754</v>
      </c>
      <c r="Y9" s="31">
        <f t="shared" si="10"/>
        <v>35.52827249</v>
      </c>
      <c r="Z9" s="31">
        <f t="shared" si="11"/>
        <v>2.999987412</v>
      </c>
      <c r="AA9" s="2"/>
    </row>
    <row r="10" ht="23.25" customHeight="1">
      <c r="A10" s="20" t="s">
        <v>36</v>
      </c>
      <c r="B10" s="22">
        <v>723.86</v>
      </c>
      <c r="C10" s="24">
        <v>502.43</v>
      </c>
      <c r="D10" s="26">
        <v>1.290164173E9</v>
      </c>
      <c r="E10" s="27">
        <v>1148.89</v>
      </c>
      <c r="F10" s="27">
        <v>6054.73</v>
      </c>
      <c r="G10" s="24">
        <v>152.79</v>
      </c>
      <c r="H10" s="27">
        <v>2184.47</v>
      </c>
      <c r="I10" s="24">
        <v>553.45</v>
      </c>
      <c r="J10" s="27">
        <v>1146.06</v>
      </c>
      <c r="K10" s="24">
        <v>9.2</v>
      </c>
      <c r="L10" s="27">
        <v>3028.56</v>
      </c>
      <c r="M10" s="24">
        <v>925.56</v>
      </c>
      <c r="N10" s="31">
        <f t="shared" si="1"/>
        <v>31221.97299</v>
      </c>
      <c r="O10" s="31">
        <v>242.0</v>
      </c>
      <c r="P10" s="31">
        <f t="shared" si="2"/>
        <v>1.716293202</v>
      </c>
      <c r="Q10" s="15">
        <v>20.13</v>
      </c>
      <c r="R10" s="31">
        <f t="shared" si="3"/>
        <v>0.1897508229</v>
      </c>
      <c r="S10" s="31">
        <f t="shared" si="4"/>
        <v>0.1195528124</v>
      </c>
      <c r="T10" s="30">
        <f t="shared" si="5"/>
        <v>2031.68</v>
      </c>
      <c r="U10" s="31">
        <f t="shared" si="6"/>
        <v>0.4829153796</v>
      </c>
      <c r="V10" s="31">
        <f t="shared" si="7"/>
        <v>0.008027502923</v>
      </c>
      <c r="W10" s="31">
        <f t="shared" si="8"/>
        <v>3.272137949</v>
      </c>
      <c r="X10" s="31">
        <f t="shared" si="9"/>
        <v>31365.56299</v>
      </c>
      <c r="Y10" s="31">
        <f t="shared" si="10"/>
        <v>141.001549</v>
      </c>
      <c r="Z10" s="31">
        <f t="shared" si="11"/>
        <v>3.894310589</v>
      </c>
      <c r="AA10" s="2"/>
    </row>
    <row r="11" ht="27.75" customHeight="1">
      <c r="A11" s="20" t="s">
        <v>37</v>
      </c>
      <c r="B11" s="22">
        <v>830.52</v>
      </c>
      <c r="C11" s="24">
        <v>187.27</v>
      </c>
      <c r="D11" s="61">
        <v>3.40513052E8</v>
      </c>
      <c r="E11" s="27">
        <v>1710.61</v>
      </c>
      <c r="F11" s="27">
        <v>8590.57</v>
      </c>
      <c r="G11" s="27">
        <v>2630.92</v>
      </c>
      <c r="H11" s="27">
        <v>6907.9</v>
      </c>
      <c r="I11" s="24">
        <v>743.33</v>
      </c>
      <c r="J11" s="27">
        <v>2740.73</v>
      </c>
      <c r="K11" s="24">
        <v>140.6</v>
      </c>
      <c r="L11" s="27">
        <v>3986.47</v>
      </c>
      <c r="M11" s="27">
        <v>1306.98</v>
      </c>
      <c r="N11" s="31">
        <f t="shared" si="1"/>
        <v>15722.50915</v>
      </c>
      <c r="O11" s="31">
        <v>461.73</v>
      </c>
      <c r="P11" s="31">
        <f t="shared" si="2"/>
        <v>18.89061216</v>
      </c>
      <c r="Q11" s="15">
        <v>112.28</v>
      </c>
      <c r="R11" s="31">
        <f t="shared" si="3"/>
        <v>0.199126484</v>
      </c>
      <c r="S11" s="31">
        <f t="shared" si="4"/>
        <v>0.09667810169</v>
      </c>
      <c r="T11" s="30">
        <f t="shared" si="5"/>
        <v>4276.98</v>
      </c>
      <c r="U11" s="31">
        <f t="shared" si="6"/>
        <v>0.2712160629</v>
      </c>
      <c r="V11" s="31">
        <f t="shared" si="7"/>
        <v>0.05130020104</v>
      </c>
      <c r="W11" s="31">
        <f t="shared" si="8"/>
        <v>3.050138487</v>
      </c>
      <c r="X11" s="30">
        <f t="shared" si="9"/>
        <v>18212.82915</v>
      </c>
      <c r="Y11" s="31">
        <f t="shared" si="10"/>
        <v>24.44229949</v>
      </c>
      <c r="Z11" s="31">
        <f t="shared" si="11"/>
        <v>5.499642346</v>
      </c>
      <c r="AA11" s="2"/>
    </row>
    <row r="12" ht="23.25" customHeight="1">
      <c r="A12" s="20" t="s">
        <v>38</v>
      </c>
      <c r="B12" s="36">
        <v>1253.9</v>
      </c>
      <c r="C12" s="24">
        <v>0.0</v>
      </c>
      <c r="D12" s="26">
        <v>1.758057105E9</v>
      </c>
      <c r="E12" s="27">
        <v>1824.58</v>
      </c>
      <c r="F12" s="27">
        <v>8156.49</v>
      </c>
      <c r="G12" s="24">
        <v>792.16</v>
      </c>
      <c r="H12" s="27">
        <v>4984.48</v>
      </c>
      <c r="I12" s="24">
        <v>581.54</v>
      </c>
      <c r="J12" s="27">
        <v>1806.4</v>
      </c>
      <c r="K12" s="24">
        <v>50.32</v>
      </c>
      <c r="L12" s="27">
        <v>3830.98</v>
      </c>
      <c r="M12" s="27">
        <v>1096.5</v>
      </c>
      <c r="N12" s="31">
        <f t="shared" si="1"/>
        <v>44039.33048</v>
      </c>
      <c r="O12" s="31">
        <v>250.5</v>
      </c>
      <c r="P12" s="31">
        <f t="shared" si="2"/>
        <v>7.132305296</v>
      </c>
      <c r="Q12" s="15">
        <v>16.33</v>
      </c>
      <c r="R12" s="31">
        <f t="shared" si="3"/>
        <v>0.2236967127</v>
      </c>
      <c r="S12" s="31">
        <f t="shared" si="4"/>
        <v>0.1537303423</v>
      </c>
      <c r="T12" s="30">
        <f t="shared" si="5"/>
        <v>4192.32</v>
      </c>
      <c r="U12" s="31">
        <f t="shared" si="6"/>
        <v>0.3219331267</v>
      </c>
      <c r="V12" s="31">
        <f t="shared" si="7"/>
        <v>0.02785651019</v>
      </c>
      <c r="W12" s="31">
        <f t="shared" si="8"/>
        <v>3.493825809</v>
      </c>
      <c r="X12" s="31">
        <f t="shared" si="9"/>
        <v>44781.17048</v>
      </c>
      <c r="Y12" s="31">
        <f t="shared" si="10"/>
        <v>35.12188411</v>
      </c>
      <c r="Z12" s="31">
        <f t="shared" si="11"/>
        <v>0</v>
      </c>
      <c r="AA12" s="2"/>
    </row>
    <row r="13" ht="23.25" customHeight="1">
      <c r="A13" s="20" t="s">
        <v>40</v>
      </c>
      <c r="B13" s="36">
        <v>1769.36</v>
      </c>
      <c r="C13" s="24">
        <v>623.48</v>
      </c>
      <c r="D13" s="37">
        <v>95.919779</v>
      </c>
      <c r="E13" s="27">
        <v>4500.27</v>
      </c>
      <c r="F13" s="27">
        <v>15803.28</v>
      </c>
      <c r="G13" s="24">
        <v>303.71</v>
      </c>
      <c r="H13" s="27">
        <v>7212.22</v>
      </c>
      <c r="I13" s="24">
        <v>977.15</v>
      </c>
      <c r="J13" s="27">
        <v>3170.37</v>
      </c>
      <c r="K13" s="27">
        <v>1274.54</v>
      </c>
      <c r="L13" s="27">
        <v>7901.81</v>
      </c>
      <c r="M13" s="27">
        <v>1998.24</v>
      </c>
      <c r="N13" s="31">
        <f t="shared" si="1"/>
        <v>0.008345020773</v>
      </c>
      <c r="O13" s="31">
        <v>870.0</v>
      </c>
      <c r="P13" s="31">
        <f t="shared" si="2"/>
        <v>119462327</v>
      </c>
      <c r="Q13" s="15">
        <v>51.74</v>
      </c>
      <c r="R13" s="31">
        <f t="shared" si="3"/>
        <v>0.2847680988</v>
      </c>
      <c r="S13" s="31">
        <f t="shared" si="4"/>
        <v>0.1119615675</v>
      </c>
      <c r="T13" s="30">
        <f t="shared" si="5"/>
        <v>6908.51</v>
      </c>
      <c r="U13" s="31">
        <f t="shared" si="6"/>
        <v>0.3082132369</v>
      </c>
      <c r="V13" s="31">
        <f t="shared" si="7"/>
        <v>0.4020161685</v>
      </c>
      <c r="W13" s="31">
        <f t="shared" si="8"/>
        <v>3.954384859</v>
      </c>
      <c r="X13" s="30">
        <f t="shared" si="9"/>
        <v>-970.821655</v>
      </c>
      <c r="Y13" s="31">
        <f t="shared" si="10"/>
        <v>0.000007282630618</v>
      </c>
      <c r="Z13" s="31">
        <f t="shared" si="11"/>
        <v>65000149.76</v>
      </c>
      <c r="AA13" s="2"/>
    </row>
    <row r="14" ht="23.25" customHeight="1">
      <c r="A14" s="20" t="s">
        <v>41</v>
      </c>
      <c r="B14" s="22">
        <v>69.03</v>
      </c>
      <c r="C14" s="24">
        <v>7.27</v>
      </c>
      <c r="D14" s="26">
        <v>7.268726E7</v>
      </c>
      <c r="E14" s="24">
        <v>199.74</v>
      </c>
      <c r="F14" s="27">
        <v>1385.12</v>
      </c>
      <c r="G14" s="24">
        <v>151.52</v>
      </c>
      <c r="H14" s="24">
        <v>357.83</v>
      </c>
      <c r="I14" s="24">
        <v>113.66</v>
      </c>
      <c r="J14" s="24">
        <v>294.89</v>
      </c>
      <c r="K14" s="24">
        <v>2.07</v>
      </c>
      <c r="L14" s="24">
        <v>814.76</v>
      </c>
      <c r="M14" s="24">
        <v>238.06</v>
      </c>
      <c r="N14" s="31">
        <f t="shared" si="1"/>
        <v>1699.064703</v>
      </c>
      <c r="O14" s="31">
        <v>233.75</v>
      </c>
      <c r="P14" s="31">
        <f t="shared" si="2"/>
        <v>8.496674658</v>
      </c>
      <c r="Q14" s="15">
        <v>90.75</v>
      </c>
      <c r="R14" s="31">
        <f t="shared" si="3"/>
        <v>0.1442041123</v>
      </c>
      <c r="S14" s="31">
        <f t="shared" si="4"/>
        <v>0.04983683724</v>
      </c>
      <c r="T14" s="31">
        <f t="shared" si="5"/>
        <v>206.31</v>
      </c>
      <c r="U14" s="31">
        <f t="shared" si="6"/>
        <v>0.3854318559</v>
      </c>
      <c r="V14" s="31">
        <f t="shared" si="7"/>
        <v>0.007019566618</v>
      </c>
      <c r="W14" s="31">
        <f t="shared" si="8"/>
        <v>3.42249853</v>
      </c>
      <c r="X14" s="31">
        <f t="shared" si="9"/>
        <v>1848.514703</v>
      </c>
      <c r="Y14" s="31">
        <f t="shared" si="10"/>
        <v>27.51076267</v>
      </c>
      <c r="Z14" s="31">
        <f t="shared" si="11"/>
        <v>1.000175271</v>
      </c>
      <c r="AA14" s="2"/>
    </row>
    <row r="15" ht="23.25" customHeight="1">
      <c r="A15" s="20" t="s">
        <v>42</v>
      </c>
      <c r="B15" s="22">
        <v>38.23</v>
      </c>
      <c r="C15" s="24">
        <v>4.7</v>
      </c>
      <c r="D15" s="26">
        <v>1.4087336E7</v>
      </c>
      <c r="E15" s="24">
        <v>169.34</v>
      </c>
      <c r="F15" s="27">
        <v>2167.26</v>
      </c>
      <c r="G15" s="24">
        <v>692.96</v>
      </c>
      <c r="H15" s="27">
        <v>1111.93</v>
      </c>
      <c r="I15" s="24">
        <v>629.59</v>
      </c>
      <c r="J15" s="24">
        <v>379.4</v>
      </c>
      <c r="K15" s="24">
        <v>39.24</v>
      </c>
      <c r="L15" s="27">
        <v>1643.57</v>
      </c>
      <c r="M15" s="24">
        <v>231.27</v>
      </c>
      <c r="N15" s="31">
        <f t="shared" si="1"/>
        <v>498.2690743</v>
      </c>
      <c r="O15" s="31">
        <v>353.7</v>
      </c>
      <c r="P15" s="31">
        <f t="shared" si="2"/>
        <v>23.80151932</v>
      </c>
      <c r="Q15" s="15">
        <v>376.96</v>
      </c>
      <c r="R15" s="31">
        <f t="shared" si="3"/>
        <v>0.07813552596</v>
      </c>
      <c r="S15" s="31">
        <f t="shared" si="4"/>
        <v>0.0176397848</v>
      </c>
      <c r="T15" s="30">
        <f t="shared" si="5"/>
        <v>418.97</v>
      </c>
      <c r="U15" s="31">
        <f t="shared" si="6"/>
        <v>1.659435952</v>
      </c>
      <c r="V15" s="31">
        <f t="shared" si="7"/>
        <v>0.1034264628</v>
      </c>
      <c r="W15" s="31">
        <f t="shared" si="8"/>
        <v>7.106715095</v>
      </c>
      <c r="X15" s="31">
        <f t="shared" si="9"/>
        <v>1151.989074</v>
      </c>
      <c r="Y15" s="31">
        <f t="shared" si="10"/>
        <v>14.86039589</v>
      </c>
      <c r="Z15" s="31">
        <f t="shared" si="11"/>
        <v>3.336329878</v>
      </c>
      <c r="AA15" s="2"/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A1:Z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