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<sst xmlns="http://schemas.openxmlformats.org/spreadsheetml/2006/main" count="59" uniqueCount="53">
  <si>
    <t>Sl.No.</t>
  </si>
  <si>
    <t>Company</t>
  </si>
  <si>
    <t>Year</t>
  </si>
  <si>
    <t>Total Assets (in millions)</t>
  </si>
  <si>
    <t>Liabilities (in millions)</t>
  </si>
  <si>
    <t>No. of shares (in millions)</t>
  </si>
  <si>
    <t>Net Profit(in millions)</t>
  </si>
  <si>
    <t>Revenue(in millions)</t>
  </si>
  <si>
    <t>EBIDTA</t>
  </si>
  <si>
    <t>Total equity (in millions)</t>
  </si>
  <si>
    <t>Basic EPS</t>
  </si>
  <si>
    <t>Book Value per share</t>
  </si>
  <si>
    <t>EBIDTA margin</t>
  </si>
  <si>
    <t>netprofit margin</t>
  </si>
  <si>
    <t>Current Assets</t>
  </si>
  <si>
    <t>Current Liabilities</t>
  </si>
  <si>
    <t>cash+ar</t>
  </si>
  <si>
    <t>Total debt</t>
  </si>
  <si>
    <t>total debt/equity</t>
  </si>
  <si>
    <t>Total expenses</t>
  </si>
  <si>
    <t>Inventories</t>
  </si>
  <si>
    <t>Current ratio</t>
  </si>
  <si>
    <t>quick ratio</t>
  </si>
  <si>
    <t>Stock Price per share</t>
  </si>
  <si>
    <t>inventory turnover ratio</t>
  </si>
  <si>
    <t>Enterprise Value (EV) (in millions)</t>
  </si>
  <si>
    <t>EV/EBIDTA</t>
  </si>
  <si>
    <t>Price/Book Value</t>
  </si>
  <si>
    <t>Net Income</t>
  </si>
  <si>
    <t>Accounts recievables</t>
  </si>
  <si>
    <t>short investments</t>
  </si>
  <si>
    <t>cash and equivalents</t>
  </si>
  <si>
    <t>minority interest</t>
  </si>
  <si>
    <t>preffered stock</t>
  </si>
  <si>
    <t>common stock</t>
  </si>
  <si>
    <t>Price/Earnings</t>
  </si>
  <si>
    <t>Rajesh Exports Ltd.</t>
  </si>
  <si>
    <t>Renaissance Jewellery</t>
  </si>
  <si>
    <t>Goldiam International</t>
  </si>
  <si>
    <t>White Organic Agro Ltd.</t>
  </si>
  <si>
    <t>Radhika Jeweltech Ltd.</t>
  </si>
  <si>
    <t>-</t>
  </si>
  <si>
    <t>Swarnsarita Gems</t>
  </si>
  <si>
    <t>Uday Jewellery</t>
  </si>
  <si>
    <t>goenka gems</t>
  </si>
  <si>
    <t>Narbada gems</t>
  </si>
  <si>
    <t xml:space="preserve">
</t>
  </si>
  <si>
    <t>tara Jewels</t>
  </si>
  <si>
    <t>thangamayal</t>
  </si>
  <si>
    <t>PC Jewellers</t>
  </si>
  <si>
    <t>Tribhovandas</t>
  </si>
  <si>
    <t>Vaibhav Global</t>
  </si>
  <si>
    <t>Darshan Orna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</si>
</sst>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10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b/>
      <sz val="9.0"/>
      <color rgb="FF333333"/>
      <name val="Arial"/>
    </font>
    <font>
      <sz val="11.0"/>
      <color rgb="FF7E3794"/>
      <name val="Inconsolata"/>
    </font>
    <font>
      <sz val="9.0"/>
      <color rgb="FF333333"/>
      <name val="Arial"/>
    </font>
    <font/>
    <font>
      <sz val="10.0"/>
      <name val="Roboto"/>
    </font>
    <font>
      <sz val="13.0"/>
      <name val="Roboto"/>
    </font>
    <font>
      <sz val="11.0"/>
      <color rgb="FF7E3794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3" fontId="4" numFmtId="2" xfId="0" applyFill="1" applyFont="1" applyNumberFormat="1"/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2" xfId="0" applyFont="1" applyNumberFormat="1"/>
    <xf borderId="0" fillId="2" fontId="1" numFmtId="2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4" numFmtId="2" xfId="0" applyFont="1" applyNumberFormat="1"/>
    <xf borderId="0" fillId="0" fontId="5" numFmtId="0" xfId="0" applyAlignment="1" applyFont="1">
      <alignment readingOrder="0" shrinkToFit="0" vertical="bottom" wrapText="0"/>
    </xf>
    <xf borderId="0" fillId="4" fontId="6" numFmtId="2" xfId="0" applyFill="1" applyFont="1" applyNumberFormat="1"/>
    <xf borderId="0" fillId="0" fontId="2" numFmtId="2" xfId="0" applyAlignment="1" applyFont="1" applyNumberFormat="1">
      <alignment readingOrder="0" shrinkToFit="0" vertical="bottom" wrapText="0"/>
    </xf>
    <xf borderId="0" fillId="5" fontId="6" numFmtId="0" xfId="0" applyAlignment="1" applyFill="1" applyFont="1">
      <alignment readingOrder="0"/>
    </xf>
    <xf borderId="0" fillId="2" fontId="6" numFmtId="2" xfId="0" applyFont="1" applyNumberFormat="1"/>
    <xf borderId="0" fillId="2" fontId="6" numFmtId="0" xfId="0" applyAlignment="1" applyFont="1">
      <alignment readingOrder="0"/>
    </xf>
    <xf borderId="0" fillId="0" fontId="6" numFmtId="164" xfId="0" applyFont="1" applyNumberFormat="1"/>
    <xf borderId="0" fillId="0" fontId="6" numFmtId="3" xfId="0" applyAlignment="1" applyFont="1" applyNumberFormat="1">
      <alignment readingOrder="0"/>
    </xf>
    <xf borderId="0" fillId="0" fontId="6" numFmtId="3" xfId="0" applyFont="1" applyNumberFormat="1"/>
    <xf borderId="0" fillId="0" fontId="7" numFmtId="0" xfId="0" applyAlignment="1" applyFont="1">
      <alignment readingOrder="0"/>
    </xf>
    <xf borderId="0" fillId="0" fontId="6" numFmtId="4" xfId="0" applyAlignment="1" applyFont="1" applyNumberFormat="1">
      <alignment readingOrder="0"/>
    </xf>
    <xf borderId="0" fillId="6" fontId="6" numFmtId="0" xfId="0" applyAlignment="1" applyFill="1" applyFont="1">
      <alignment readingOrder="0"/>
    </xf>
    <xf borderId="0" fillId="0" fontId="6" numFmtId="4" xfId="0" applyFont="1" applyNumberFormat="1"/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4" numFmtId="2" xfId="0" applyFont="1" applyNumberFormat="1"/>
    <xf borderId="0" fillId="2" fontId="4" numFmtId="165" xfId="0" applyFont="1" applyNumberFormat="1"/>
    <xf borderId="0" fillId="3" fontId="4" numFmtId="165" xfId="0" applyFont="1" applyNumberFormat="1"/>
    <xf borderId="0" fillId="7" fontId="4" numFmtId="165" xfId="0" applyFill="1" applyFont="1" applyNumberFormat="1"/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3.0"/>
    <col customWidth="1" min="3" max="3" width="9.0"/>
    <col customWidth="1" min="4" max="4" width="23.0"/>
    <col customWidth="1" min="5" max="5" width="20.43"/>
    <col customWidth="1" min="6" max="6" width="24.14"/>
    <col customWidth="1" min="7" max="7" width="20.0"/>
    <col customWidth="1" min="8" max="8" width="19.71"/>
    <col customWidth="1" min="10" max="10" width="22.43"/>
    <col customWidth="1" min="12" max="12" width="20.57"/>
    <col customWidth="1" min="14" max="14" width="15.29"/>
    <col customWidth="1" min="16" max="16" width="16.86"/>
    <col customWidth="1" min="19" max="19" width="15.57"/>
    <col customWidth="1" min="24" max="24" width="20.71"/>
    <col customWidth="1" min="25" max="25" width="22.0"/>
    <col customWidth="1" min="26" max="26" width="31.71"/>
    <col customWidth="1" min="28" max="28" width="16.71"/>
    <col hidden="1" min="29" max="29" width="14.43"/>
    <col customWidth="1" hidden="1" min="30" max="32" width="18.57"/>
    <col hidden="1" min="33" max="34" width="14.4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2" t="s">
        <v>23</v>
      </c>
      <c r="Y2" s="1" t="s">
        <v>24</v>
      </c>
      <c r="Z2" s="3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>
      <c r="A3" s="4">
        <v>1.0</v>
      </c>
      <c r="B3" s="1" t="s">
        <v>36</v>
      </c>
      <c r="C3" s="4">
        <v>2018.0</v>
      </c>
      <c r="D3" s="4">
        <v>235351.29</v>
      </c>
      <c r="E3" s="4">
        <v>163604.82</v>
      </c>
      <c r="F3" s="5">
        <v>295.26</v>
      </c>
      <c r="G3" s="6">
        <v>12657.9</v>
      </c>
      <c r="H3" s="7">
        <v>1877474.6</v>
      </c>
      <c r="I3" s="6">
        <v>24157.73</v>
      </c>
      <c r="J3" s="4">
        <v>71746.46</v>
      </c>
      <c r="K3" s="8">
        <v>42.87</v>
      </c>
      <c r="L3" s="8">
        <v>242.99</v>
      </c>
      <c r="M3" s="9">
        <f t="shared" ref="M3:M47" si="1">I3*100/H3</f>
        <v>1.286714079</v>
      </c>
      <c r="N3" s="4">
        <v>0.67</v>
      </c>
      <c r="O3" s="4">
        <v>211710.48</v>
      </c>
      <c r="P3" s="4">
        <v>160289.49</v>
      </c>
      <c r="Q3" s="4">
        <v>194490.82</v>
      </c>
      <c r="R3" s="4">
        <v>89613.69</v>
      </c>
      <c r="S3" s="4">
        <v>1.25</v>
      </c>
      <c r="T3" s="10"/>
      <c r="U3" s="11">
        <v>17219.66</v>
      </c>
      <c r="V3" s="4">
        <v>1.32</v>
      </c>
      <c r="W3" s="4">
        <v>1.21</v>
      </c>
      <c r="X3" s="2">
        <v>734.3</v>
      </c>
      <c r="Y3" s="12">
        <v>108.99</v>
      </c>
      <c r="Z3" s="13">
        <v>161727.6</v>
      </c>
      <c r="AA3" s="14">
        <f t="shared" ref="AA3:AA47" si="2">Z3/I3</f>
        <v>6.694652188</v>
      </c>
      <c r="AB3" s="15">
        <f t="shared" ref="AB3:AB16" si="3">X3/L3</f>
        <v>3.021935059</v>
      </c>
      <c r="AC3" s="16"/>
      <c r="AD3" s="16"/>
      <c r="AE3" s="16"/>
      <c r="AF3" s="16"/>
      <c r="AG3" s="16"/>
      <c r="AH3" s="16"/>
      <c r="AI3" s="16"/>
      <c r="AJ3" s="15">
        <f t="shared" ref="AJ3:AJ16" si="4">X3/K3</f>
        <v>17.12852811</v>
      </c>
    </row>
    <row r="4">
      <c r="A4" s="10"/>
      <c r="B4" s="10"/>
      <c r="C4" s="4">
        <v>2017.0</v>
      </c>
      <c r="D4" s="17">
        <v>241309.23</v>
      </c>
      <c r="E4" s="4">
        <v>182467.97</v>
      </c>
      <c r="F4" s="5">
        <v>295.26</v>
      </c>
      <c r="G4" s="12">
        <v>12436.33</v>
      </c>
      <c r="H4" s="2">
        <v>2421319.84</v>
      </c>
      <c r="I4" s="2">
        <v>17441.86</v>
      </c>
      <c r="J4" s="4">
        <v>58841.26</v>
      </c>
      <c r="K4" s="16">
        <f t="shared" ref="K4:K20" si="5">G4/F4</f>
        <v>42.1199282</v>
      </c>
      <c r="L4" s="16">
        <f t="shared" ref="L4:L47" si="6">J4/F4</f>
        <v>199.2862562</v>
      </c>
      <c r="M4" s="9">
        <f t="shared" si="1"/>
        <v>0.7203451486</v>
      </c>
      <c r="N4" s="16">
        <f t="shared" ref="N4:N20" si="7">G4*100/H4</f>
        <v>0.5136178127</v>
      </c>
      <c r="O4" s="4">
        <v>218745.53</v>
      </c>
      <c r="P4" s="4">
        <v>177714.93</v>
      </c>
      <c r="Q4" s="4">
        <v>207113.42</v>
      </c>
      <c r="R4" s="4">
        <v>59020.18</v>
      </c>
      <c r="S4" s="4">
        <v>1.0</v>
      </c>
      <c r="T4" s="10"/>
      <c r="U4" s="11">
        <v>11627.67</v>
      </c>
      <c r="V4" s="4">
        <v>1.23</v>
      </c>
      <c r="W4" s="4">
        <v>1.17</v>
      </c>
      <c r="X4" s="2">
        <v>605.8</v>
      </c>
      <c r="Y4" s="12">
        <v>109.0</v>
      </c>
      <c r="Z4" s="2">
        <v>159285.9</v>
      </c>
      <c r="AA4" s="14">
        <f t="shared" si="2"/>
        <v>9.132391844</v>
      </c>
      <c r="AB4" s="16">
        <f t="shared" si="3"/>
        <v>3.039848365</v>
      </c>
      <c r="AC4" s="16"/>
      <c r="AD4" s="16"/>
      <c r="AE4" s="16"/>
      <c r="AF4" s="16"/>
      <c r="AG4" s="16"/>
      <c r="AH4" s="16"/>
      <c r="AI4" s="16"/>
      <c r="AJ4" s="16">
        <f t="shared" si="4"/>
        <v>14.38274057</v>
      </c>
    </row>
    <row r="5">
      <c r="A5" s="10"/>
      <c r="B5" s="10"/>
      <c r="C5" s="4">
        <v>2016.0</v>
      </c>
      <c r="D5" s="4">
        <v>1857.05</v>
      </c>
      <c r="E5" s="4">
        <v>161580.59</v>
      </c>
      <c r="F5" s="5">
        <v>295.26</v>
      </c>
      <c r="G5" s="2">
        <v>10690.03</v>
      </c>
      <c r="H5" s="2">
        <v>1651787.05</v>
      </c>
      <c r="I5" s="2">
        <v>17270.48</v>
      </c>
      <c r="J5" s="4">
        <v>47832.14</v>
      </c>
      <c r="K5" s="16">
        <f t="shared" si="5"/>
        <v>36.20547992</v>
      </c>
      <c r="L5" s="16">
        <f t="shared" si="6"/>
        <v>162.0000677</v>
      </c>
      <c r="M5" s="9">
        <f t="shared" si="1"/>
        <v>1.045563349</v>
      </c>
      <c r="N5" s="16">
        <f t="shared" si="7"/>
        <v>0.6471796713</v>
      </c>
      <c r="O5" s="4">
        <v>186825.16</v>
      </c>
      <c r="P5" s="4">
        <v>156478.09</v>
      </c>
      <c r="Q5" s="4">
        <v>172547.43</v>
      </c>
      <c r="R5" s="4">
        <v>50915.38</v>
      </c>
      <c r="S5" s="4">
        <v>1.06</v>
      </c>
      <c r="T5" s="10"/>
      <c r="U5" s="11">
        <v>9926.08</v>
      </c>
      <c r="V5" s="4">
        <v>1.19</v>
      </c>
      <c r="W5" s="4">
        <v>1.1</v>
      </c>
      <c r="X5" s="2">
        <v>620.55</v>
      </c>
      <c r="Y5" s="12">
        <v>208.24</v>
      </c>
      <c r="Z5" s="2">
        <v>85988.9</v>
      </c>
      <c r="AA5" s="14">
        <f t="shared" si="2"/>
        <v>4.978952525</v>
      </c>
      <c r="AB5" s="16">
        <f t="shared" si="3"/>
        <v>3.830553954</v>
      </c>
      <c r="AC5" s="16"/>
      <c r="AD5" s="16"/>
      <c r="AE5" s="16"/>
      <c r="AF5" s="16"/>
      <c r="AG5" s="16"/>
      <c r="AH5" s="16"/>
      <c r="AI5" s="16"/>
      <c r="AJ5" s="16">
        <f t="shared" si="4"/>
        <v>17.13967061</v>
      </c>
    </row>
    <row r="6">
      <c r="A6" s="4">
        <v>2.0</v>
      </c>
      <c r="B6" s="1" t="s">
        <v>37</v>
      </c>
      <c r="C6" s="4">
        <v>2018.0</v>
      </c>
      <c r="D6" s="4">
        <v>12303.5</v>
      </c>
      <c r="E6" s="4">
        <v>6717.95</v>
      </c>
      <c r="F6" s="4">
        <v>18.88</v>
      </c>
      <c r="G6" s="13">
        <v>26.18</v>
      </c>
      <c r="H6" s="7">
        <v>18251.02</v>
      </c>
      <c r="I6" s="6">
        <v>2251.7</v>
      </c>
      <c r="J6" s="4">
        <v>5585.54</v>
      </c>
      <c r="K6" s="16">
        <f t="shared" si="5"/>
        <v>1.386652542</v>
      </c>
      <c r="L6" s="16">
        <f t="shared" si="6"/>
        <v>295.8442797</v>
      </c>
      <c r="M6" s="18">
        <f t="shared" si="1"/>
        <v>12.33739265</v>
      </c>
      <c r="N6" s="16">
        <f t="shared" si="7"/>
        <v>0.1434440376</v>
      </c>
      <c r="O6" s="4">
        <v>11187.47</v>
      </c>
      <c r="P6" s="4">
        <v>6694.54</v>
      </c>
      <c r="Q6" s="4">
        <v>5052.84</v>
      </c>
      <c r="R6" s="4">
        <v>3476.22</v>
      </c>
      <c r="S6" s="4">
        <v>0.62</v>
      </c>
      <c r="T6" s="10"/>
      <c r="U6" s="4">
        <v>5915.03</v>
      </c>
      <c r="V6" s="4">
        <v>1.67</v>
      </c>
      <c r="W6" s="4">
        <v>0.75</v>
      </c>
      <c r="X6" s="2">
        <v>311.55</v>
      </c>
      <c r="Y6" s="12">
        <v>3.09</v>
      </c>
      <c r="Z6" s="13">
        <v>8658.4</v>
      </c>
      <c r="AA6" s="14">
        <f t="shared" si="2"/>
        <v>3.845272461</v>
      </c>
      <c r="AB6" s="16">
        <f t="shared" si="3"/>
        <v>1.053087795</v>
      </c>
      <c r="AC6" s="16"/>
      <c r="AD6" s="16"/>
      <c r="AE6" s="16"/>
      <c r="AF6" s="16"/>
      <c r="AG6" s="16"/>
      <c r="AH6" s="16"/>
      <c r="AI6" s="16"/>
      <c r="AJ6" s="15">
        <f t="shared" si="4"/>
        <v>224.6777693</v>
      </c>
    </row>
    <row r="7">
      <c r="A7" s="10"/>
      <c r="B7" s="10"/>
      <c r="C7" s="4">
        <v>2017.0</v>
      </c>
      <c r="D7" s="4">
        <v>11034.78</v>
      </c>
      <c r="E7" s="4">
        <v>5911.85</v>
      </c>
      <c r="F7" s="5">
        <v>19.08</v>
      </c>
      <c r="G7" s="2">
        <v>425.22</v>
      </c>
      <c r="H7" s="2">
        <v>14734.49</v>
      </c>
      <c r="I7" s="2">
        <v>2353.96</v>
      </c>
      <c r="J7" s="4">
        <v>5122.93</v>
      </c>
      <c r="K7" s="16">
        <f t="shared" si="5"/>
        <v>22.28616352</v>
      </c>
      <c r="L7" s="16">
        <f t="shared" si="6"/>
        <v>268.4973795</v>
      </c>
      <c r="M7" s="9">
        <f t="shared" si="1"/>
        <v>15.97584986</v>
      </c>
      <c r="N7" s="16">
        <f t="shared" si="7"/>
        <v>2.885882036</v>
      </c>
      <c r="O7" s="4">
        <v>10023.86</v>
      </c>
      <c r="P7" s="4">
        <v>5891.28</v>
      </c>
      <c r="Q7" s="4">
        <v>4266.56</v>
      </c>
      <c r="R7" s="4">
        <v>3439.33</v>
      </c>
      <c r="S7" s="4">
        <v>0.67</v>
      </c>
      <c r="T7" s="10"/>
      <c r="U7" s="11">
        <v>5587.24</v>
      </c>
      <c r="V7" s="4">
        <v>1.7</v>
      </c>
      <c r="W7" s="4">
        <v>0.72</v>
      </c>
      <c r="X7" s="2">
        <v>139.55</v>
      </c>
      <c r="Y7" s="12">
        <v>2.64</v>
      </c>
      <c r="Z7" s="2">
        <v>5200.0</v>
      </c>
      <c r="AA7" s="14">
        <f t="shared" si="2"/>
        <v>2.209043484</v>
      </c>
      <c r="AB7" s="16">
        <f t="shared" si="3"/>
        <v>0.519744365</v>
      </c>
      <c r="AC7" s="16"/>
      <c r="AD7" s="16"/>
      <c r="AE7" s="16"/>
      <c r="AF7" s="16"/>
      <c r="AG7" s="16"/>
      <c r="AH7" s="16"/>
      <c r="AI7" s="16"/>
      <c r="AJ7" s="16">
        <f t="shared" si="4"/>
        <v>6.26173275</v>
      </c>
    </row>
    <row r="8">
      <c r="A8" s="10"/>
      <c r="B8" s="10"/>
      <c r="C8" s="4">
        <v>2016.0</v>
      </c>
      <c r="D8" s="4">
        <v>10269.63</v>
      </c>
      <c r="E8" s="4">
        <v>5654.75</v>
      </c>
      <c r="F8" s="5">
        <v>19.08</v>
      </c>
      <c r="G8" s="2">
        <v>473.51</v>
      </c>
      <c r="H8" s="2">
        <v>13195.8</v>
      </c>
      <c r="I8" s="2">
        <v>2444.28</v>
      </c>
      <c r="J8" s="4">
        <v>4614.88</v>
      </c>
      <c r="K8" s="16">
        <f t="shared" si="5"/>
        <v>24.81708595</v>
      </c>
      <c r="L8" s="16">
        <f t="shared" si="6"/>
        <v>241.870021</v>
      </c>
      <c r="M8" s="9">
        <f t="shared" si="1"/>
        <v>18.52316646</v>
      </c>
      <c r="N8" s="16">
        <f t="shared" si="7"/>
        <v>3.588338714</v>
      </c>
      <c r="O8" s="4">
        <v>9204.0</v>
      </c>
      <c r="P8" s="4">
        <v>5611.6</v>
      </c>
      <c r="Q8" s="4">
        <v>3765.66</v>
      </c>
      <c r="R8" s="4">
        <v>2515.08</v>
      </c>
      <c r="S8" s="16">
        <f t="shared" ref="S8:S47" si="8">R8/J8</f>
        <v>0.544993586</v>
      </c>
      <c r="T8" s="10"/>
      <c r="U8" s="11">
        <v>5302.44</v>
      </c>
      <c r="V8" s="4">
        <v>1.64</v>
      </c>
      <c r="W8" s="4">
        <v>0.67</v>
      </c>
      <c r="X8" s="2">
        <v>124.65</v>
      </c>
      <c r="Y8" s="12">
        <v>2.49</v>
      </c>
      <c r="Z8" s="2">
        <v>4268.5</v>
      </c>
      <c r="AA8" s="14">
        <f t="shared" si="2"/>
        <v>1.746322025</v>
      </c>
      <c r="AB8" s="16">
        <f t="shared" si="3"/>
        <v>0.515359446</v>
      </c>
      <c r="AC8" s="16"/>
      <c r="AD8" s="16"/>
      <c r="AE8" s="16"/>
      <c r="AF8" s="16"/>
      <c r="AG8" s="16"/>
      <c r="AH8" s="16"/>
      <c r="AI8" s="16"/>
      <c r="AJ8" s="16">
        <f t="shared" si="4"/>
        <v>5.022749256</v>
      </c>
    </row>
    <row r="9">
      <c r="A9" s="4">
        <v>3.0</v>
      </c>
      <c r="B9" s="1" t="s">
        <v>38</v>
      </c>
      <c r="C9" s="4">
        <v>2018.0</v>
      </c>
      <c r="D9" s="4">
        <v>4834.68</v>
      </c>
      <c r="E9" s="4">
        <v>1272.62</v>
      </c>
      <c r="F9" s="4">
        <v>24.95</v>
      </c>
      <c r="G9" s="4">
        <v>202.1</v>
      </c>
      <c r="H9" s="17">
        <v>3186.13</v>
      </c>
      <c r="I9" s="4">
        <v>627.88</v>
      </c>
      <c r="J9" s="4">
        <v>3562.05</v>
      </c>
      <c r="K9" s="16">
        <f t="shared" si="5"/>
        <v>8.100200401</v>
      </c>
      <c r="L9" s="16">
        <f t="shared" si="6"/>
        <v>142.7675351</v>
      </c>
      <c r="M9" s="18">
        <f t="shared" si="1"/>
        <v>19.70666608</v>
      </c>
      <c r="N9" s="15">
        <f t="shared" si="7"/>
        <v>6.343118454</v>
      </c>
      <c r="O9" s="4">
        <v>4328.91</v>
      </c>
      <c r="P9" s="4">
        <v>1156.34</v>
      </c>
      <c r="Q9" s="4">
        <v>2895.69</v>
      </c>
      <c r="R9" s="4">
        <v>388.18</v>
      </c>
      <c r="S9" s="16">
        <f t="shared" si="8"/>
        <v>0.1089765725</v>
      </c>
      <c r="T9" s="10"/>
      <c r="U9" s="11">
        <v>1387.54</v>
      </c>
      <c r="V9" s="8">
        <v>3.74</v>
      </c>
      <c r="W9" s="4">
        <v>2.5</v>
      </c>
      <c r="X9" s="2">
        <v>59.45</v>
      </c>
      <c r="Y9" s="2">
        <v>2.3</v>
      </c>
      <c r="Z9" s="2">
        <v>1673.5</v>
      </c>
      <c r="AA9" s="14">
        <f t="shared" si="2"/>
        <v>2.665318214</v>
      </c>
      <c r="AB9" s="16">
        <f t="shared" si="3"/>
        <v>0.4164111958</v>
      </c>
      <c r="AC9" s="16"/>
      <c r="AD9" s="16"/>
      <c r="AE9" s="16"/>
      <c r="AF9" s="16"/>
      <c r="AG9" s="16"/>
      <c r="AH9" s="16"/>
      <c r="AI9" s="16"/>
      <c r="AJ9" s="16">
        <f t="shared" si="4"/>
        <v>7.339324592</v>
      </c>
    </row>
    <row r="10">
      <c r="A10" s="10"/>
      <c r="B10" s="10"/>
      <c r="C10" s="4">
        <v>2017.0</v>
      </c>
      <c r="D10" s="12">
        <v>4481.95</v>
      </c>
      <c r="E10" s="2">
        <v>1179.99</v>
      </c>
      <c r="F10" s="2">
        <v>24.95</v>
      </c>
      <c r="G10" s="2">
        <v>201.49</v>
      </c>
      <c r="H10" s="2">
        <v>3149.56</v>
      </c>
      <c r="I10" s="2">
        <v>647.18</v>
      </c>
      <c r="J10" s="2">
        <v>3301.95</v>
      </c>
      <c r="K10" s="16">
        <f t="shared" si="5"/>
        <v>8.075751503</v>
      </c>
      <c r="L10" s="16">
        <f t="shared" si="6"/>
        <v>132.3426854</v>
      </c>
      <c r="M10" s="9">
        <f t="shared" si="1"/>
        <v>20.54826706</v>
      </c>
      <c r="N10" s="16">
        <f t="shared" si="7"/>
        <v>6.397401542</v>
      </c>
      <c r="O10" s="2">
        <v>3807.99</v>
      </c>
      <c r="P10" s="2">
        <v>1050.35</v>
      </c>
      <c r="Q10" s="2">
        <v>2407.83</v>
      </c>
      <c r="R10" s="2">
        <v>341.18</v>
      </c>
      <c r="S10" s="16">
        <f t="shared" si="8"/>
        <v>0.103326822</v>
      </c>
      <c r="T10" s="10"/>
      <c r="U10" s="19">
        <v>1335.68</v>
      </c>
      <c r="V10" s="16">
        <f t="shared" ref="V10:V47" si="9">O10/P10</f>
        <v>3.62544866</v>
      </c>
      <c r="W10" s="16">
        <f t="shared" ref="W10:W20" si="10">Q10/P10</f>
        <v>2.292407293</v>
      </c>
      <c r="X10" s="2">
        <v>86.2</v>
      </c>
      <c r="Y10" s="2">
        <v>2.3</v>
      </c>
      <c r="Z10" s="2">
        <v>1673.5</v>
      </c>
      <c r="AA10" s="14">
        <f t="shared" si="2"/>
        <v>2.585833926</v>
      </c>
      <c r="AB10" s="16">
        <f t="shared" si="3"/>
        <v>0.6513393601</v>
      </c>
      <c r="AC10" s="16"/>
      <c r="AD10" s="16"/>
      <c r="AE10" s="16"/>
      <c r="AF10" s="16"/>
      <c r="AG10" s="16"/>
      <c r="AH10" s="16"/>
      <c r="AI10" s="16"/>
      <c r="AJ10" s="16">
        <f t="shared" si="4"/>
        <v>10.67392923</v>
      </c>
    </row>
    <row r="11">
      <c r="A11" s="10"/>
      <c r="B11" s="10"/>
      <c r="C11" s="4">
        <v>2016.0</v>
      </c>
      <c r="D11" s="2">
        <v>4405.86</v>
      </c>
      <c r="E11" s="2">
        <v>1403.62</v>
      </c>
      <c r="F11" s="2">
        <v>24.95</v>
      </c>
      <c r="G11" s="2">
        <v>330.1</v>
      </c>
      <c r="H11" s="2">
        <v>3300.28</v>
      </c>
      <c r="I11" s="2">
        <v>684.39</v>
      </c>
      <c r="J11" s="2">
        <v>3002.24</v>
      </c>
      <c r="K11" s="16">
        <f t="shared" si="5"/>
        <v>13.23046092</v>
      </c>
      <c r="L11" s="16">
        <f t="shared" si="6"/>
        <v>120.3302605</v>
      </c>
      <c r="M11" s="9">
        <f t="shared" si="1"/>
        <v>20.73733138</v>
      </c>
      <c r="N11" s="16">
        <f t="shared" si="7"/>
        <v>10.00218163</v>
      </c>
      <c r="O11" s="2">
        <v>3637.75</v>
      </c>
      <c r="P11" s="2">
        <v>1259.67</v>
      </c>
      <c r="Q11" s="2">
        <v>2607.86</v>
      </c>
      <c r="R11" s="2">
        <v>509.48</v>
      </c>
      <c r="S11" s="16">
        <f t="shared" si="8"/>
        <v>0.1696999574</v>
      </c>
      <c r="T11" s="10"/>
      <c r="U11" s="19">
        <v>985.52</v>
      </c>
      <c r="V11" s="16">
        <f t="shared" si="9"/>
        <v>2.887859519</v>
      </c>
      <c r="W11" s="16">
        <f t="shared" si="10"/>
        <v>2.070272373</v>
      </c>
      <c r="X11" s="2">
        <v>43.05</v>
      </c>
      <c r="Y11" s="2">
        <v>2.36</v>
      </c>
      <c r="Z11" s="2">
        <v>2454.3</v>
      </c>
      <c r="AA11" s="14">
        <f t="shared" si="2"/>
        <v>3.586113181</v>
      </c>
      <c r="AB11" s="16">
        <f t="shared" si="3"/>
        <v>0.3577653685</v>
      </c>
      <c r="AC11" s="16"/>
      <c r="AD11" s="16"/>
      <c r="AE11" s="16"/>
      <c r="AF11" s="16"/>
      <c r="AG11" s="16"/>
      <c r="AH11" s="16"/>
      <c r="AI11" s="16"/>
      <c r="AJ11" s="16">
        <f t="shared" si="4"/>
        <v>3.253854892</v>
      </c>
    </row>
    <row r="12">
      <c r="A12" s="4">
        <v>4.0</v>
      </c>
      <c r="B12" s="1" t="s">
        <v>39</v>
      </c>
      <c r="C12" s="4">
        <v>2018.0</v>
      </c>
      <c r="D12" s="4">
        <v>980.67</v>
      </c>
      <c r="E12" s="4">
        <v>459.47</v>
      </c>
      <c r="F12" s="4">
        <v>17.5</v>
      </c>
      <c r="G12" s="4">
        <v>112.3</v>
      </c>
      <c r="H12" s="17">
        <v>1879.2</v>
      </c>
      <c r="I12" s="4">
        <v>64.9</v>
      </c>
      <c r="J12" s="4">
        <v>521.2</v>
      </c>
      <c r="K12" s="16">
        <f t="shared" si="5"/>
        <v>6.417142857</v>
      </c>
      <c r="L12" s="15">
        <f t="shared" si="6"/>
        <v>29.78285714</v>
      </c>
      <c r="M12" s="9">
        <f t="shared" si="1"/>
        <v>3.453597275</v>
      </c>
      <c r="N12" s="15">
        <f t="shared" si="7"/>
        <v>5.975947212</v>
      </c>
      <c r="O12" s="4">
        <v>730.07</v>
      </c>
      <c r="P12" s="4">
        <v>437.54</v>
      </c>
      <c r="Q12" s="4">
        <v>608.56</v>
      </c>
      <c r="R12" s="4">
        <v>11.69</v>
      </c>
      <c r="S12" s="16">
        <f t="shared" si="8"/>
        <v>0.02242900998</v>
      </c>
      <c r="T12" s="10"/>
      <c r="U12" s="11">
        <v>114.88</v>
      </c>
      <c r="V12" s="16">
        <f t="shared" si="9"/>
        <v>1.668578873</v>
      </c>
      <c r="W12" s="16">
        <f t="shared" si="10"/>
        <v>1.390867121</v>
      </c>
      <c r="X12" s="2">
        <v>101.25</v>
      </c>
      <c r="Y12" s="2">
        <v>16.36</v>
      </c>
      <c r="Z12" s="2">
        <v>1743.8</v>
      </c>
      <c r="AA12" s="20">
        <f t="shared" si="2"/>
        <v>26.86902928</v>
      </c>
      <c r="AB12" s="15">
        <f t="shared" si="3"/>
        <v>3.399606677</v>
      </c>
      <c r="AC12" s="16"/>
      <c r="AD12" s="16"/>
      <c r="AE12" s="16"/>
      <c r="AF12" s="16"/>
      <c r="AG12" s="16"/>
      <c r="AH12" s="16"/>
      <c r="AI12" s="16"/>
      <c r="AJ12" s="15">
        <f t="shared" si="4"/>
        <v>15.77804987</v>
      </c>
    </row>
    <row r="13">
      <c r="A13" s="10"/>
      <c r="B13" s="10"/>
      <c r="C13" s="4">
        <v>2017.0</v>
      </c>
      <c r="D13" s="2">
        <v>350.46</v>
      </c>
      <c r="E13" s="2">
        <v>44.06</v>
      </c>
      <c r="F13" s="2">
        <v>12.5</v>
      </c>
      <c r="G13" s="2">
        <v>14.35</v>
      </c>
      <c r="H13" s="2">
        <v>205.61</v>
      </c>
      <c r="I13" s="2">
        <v>10.79</v>
      </c>
      <c r="J13" s="2">
        <v>306.4</v>
      </c>
      <c r="K13" s="16">
        <f t="shared" si="5"/>
        <v>1.148</v>
      </c>
      <c r="L13" s="16">
        <f t="shared" si="6"/>
        <v>24.512</v>
      </c>
      <c r="M13" s="9">
        <f t="shared" si="1"/>
        <v>5.247799232</v>
      </c>
      <c r="N13" s="16">
        <f t="shared" si="7"/>
        <v>6.979232528</v>
      </c>
      <c r="O13" s="2">
        <v>81.13</v>
      </c>
      <c r="P13" s="2">
        <v>44.05</v>
      </c>
      <c r="Q13" s="2">
        <v>79.84</v>
      </c>
      <c r="R13" s="2">
        <v>8.66</v>
      </c>
      <c r="S13" s="16">
        <f t="shared" si="8"/>
        <v>0.02826370757</v>
      </c>
      <c r="T13" s="10"/>
      <c r="U13" s="19">
        <v>0.21</v>
      </c>
      <c r="V13" s="16">
        <f t="shared" si="9"/>
        <v>1.841770715</v>
      </c>
      <c r="W13" s="16">
        <f t="shared" si="10"/>
        <v>1.812485812</v>
      </c>
      <c r="X13" s="2">
        <v>47.6</v>
      </c>
      <c r="Y13" s="2">
        <v>16.36</v>
      </c>
      <c r="Z13" s="2">
        <v>2153.3</v>
      </c>
      <c r="AA13" s="14">
        <f t="shared" si="2"/>
        <v>199.5644115</v>
      </c>
      <c r="AB13" s="16">
        <f t="shared" si="3"/>
        <v>1.941906005</v>
      </c>
      <c r="AC13" s="16"/>
      <c r="AD13" s="16"/>
      <c r="AE13" s="16"/>
      <c r="AF13" s="16"/>
      <c r="AG13" s="16"/>
      <c r="AH13" s="16"/>
      <c r="AI13" s="16"/>
      <c r="AJ13" s="16">
        <f t="shared" si="4"/>
        <v>41.46341463</v>
      </c>
    </row>
    <row r="14">
      <c r="A14" s="10"/>
      <c r="B14" s="10"/>
      <c r="C14" s="4">
        <v>2016.0</v>
      </c>
      <c r="D14" s="2">
        <v>261.45</v>
      </c>
      <c r="E14" s="2">
        <v>7.51</v>
      </c>
      <c r="F14" s="2">
        <v>12.5</v>
      </c>
      <c r="G14" s="2">
        <v>3.66</v>
      </c>
      <c r="H14" s="2">
        <v>36.15</v>
      </c>
      <c r="I14" s="2">
        <v>8.7</v>
      </c>
      <c r="J14" s="2">
        <v>253.93</v>
      </c>
      <c r="K14" s="16">
        <f t="shared" si="5"/>
        <v>0.2928</v>
      </c>
      <c r="L14" s="16">
        <f t="shared" si="6"/>
        <v>20.3144</v>
      </c>
      <c r="M14" s="9">
        <f t="shared" si="1"/>
        <v>24.06639004</v>
      </c>
      <c r="N14" s="16">
        <f t="shared" si="7"/>
        <v>10.12448133</v>
      </c>
      <c r="O14" s="2">
        <v>46.57</v>
      </c>
      <c r="P14" s="2">
        <v>7.51</v>
      </c>
      <c r="Q14" s="2">
        <v>45.98</v>
      </c>
      <c r="R14" s="2">
        <v>4.56</v>
      </c>
      <c r="S14" s="16">
        <f t="shared" si="8"/>
        <v>0.01795770488</v>
      </c>
      <c r="T14" s="10"/>
      <c r="U14" s="19">
        <v>0.0</v>
      </c>
      <c r="V14" s="16">
        <f t="shared" si="9"/>
        <v>6.201065246</v>
      </c>
      <c r="W14" s="16">
        <f t="shared" si="10"/>
        <v>6.122503329</v>
      </c>
      <c r="X14" s="2">
        <v>20.25</v>
      </c>
      <c r="Y14" s="2">
        <v>988.52</v>
      </c>
      <c r="Z14" s="2">
        <v>594.3</v>
      </c>
      <c r="AA14" s="14">
        <f t="shared" si="2"/>
        <v>68.31034483</v>
      </c>
      <c r="AB14" s="16">
        <f t="shared" si="3"/>
        <v>0.996829835</v>
      </c>
      <c r="AC14" s="16"/>
      <c r="AD14" s="16"/>
      <c r="AE14" s="16"/>
      <c r="AF14" s="16"/>
      <c r="AG14" s="16"/>
      <c r="AH14" s="16"/>
      <c r="AI14" s="16"/>
      <c r="AJ14" s="16">
        <f t="shared" si="4"/>
        <v>69.15983607</v>
      </c>
    </row>
    <row r="15">
      <c r="A15" s="4">
        <v>5.0</v>
      </c>
      <c r="B15" s="1" t="s">
        <v>40</v>
      </c>
      <c r="C15" s="4">
        <v>2018.0</v>
      </c>
      <c r="D15" s="4">
        <v>1857.05</v>
      </c>
      <c r="E15" s="4">
        <v>674.84</v>
      </c>
      <c r="F15" s="4">
        <v>23.6</v>
      </c>
      <c r="G15" s="4">
        <v>117.5</v>
      </c>
      <c r="H15" s="17">
        <v>2396.18</v>
      </c>
      <c r="I15" s="4">
        <v>272.75</v>
      </c>
      <c r="J15" s="4">
        <v>1182.21</v>
      </c>
      <c r="K15" s="16">
        <f t="shared" si="5"/>
        <v>4.978813559</v>
      </c>
      <c r="L15" s="16">
        <f t="shared" si="6"/>
        <v>50.09364407</v>
      </c>
      <c r="M15" s="18">
        <f t="shared" si="1"/>
        <v>11.3827008</v>
      </c>
      <c r="N15" s="15">
        <f t="shared" si="7"/>
        <v>4.903638291</v>
      </c>
      <c r="O15" s="4">
        <v>1645.24</v>
      </c>
      <c r="P15" s="4">
        <v>74.87</v>
      </c>
      <c r="Q15" s="4">
        <v>677.93</v>
      </c>
      <c r="R15" s="4">
        <v>599.96</v>
      </c>
      <c r="S15" s="16">
        <f t="shared" si="8"/>
        <v>0.507490209</v>
      </c>
      <c r="T15" s="10"/>
      <c r="U15" s="4">
        <v>899.15</v>
      </c>
      <c r="V15" s="15">
        <f t="shared" si="9"/>
        <v>21.97462268</v>
      </c>
      <c r="W15" s="16">
        <f t="shared" si="10"/>
        <v>9.054761587</v>
      </c>
      <c r="X15" s="2">
        <v>28.45</v>
      </c>
      <c r="Y15" s="2">
        <v>2.66</v>
      </c>
      <c r="Z15" s="2">
        <v>596.0</v>
      </c>
      <c r="AA15" s="14">
        <f t="shared" si="2"/>
        <v>2.185151237</v>
      </c>
      <c r="AB15" s="16">
        <f t="shared" si="3"/>
        <v>0.5679363226</v>
      </c>
      <c r="AC15" s="16"/>
      <c r="AD15" s="16"/>
      <c r="AE15" s="16"/>
      <c r="AF15" s="16"/>
      <c r="AG15" s="16"/>
      <c r="AH15" s="16"/>
      <c r="AI15" s="16"/>
      <c r="AJ15" s="16">
        <f t="shared" si="4"/>
        <v>5.714212766</v>
      </c>
    </row>
    <row r="16">
      <c r="A16" s="10"/>
      <c r="B16" s="10"/>
      <c r="C16" s="4">
        <v>2017.0</v>
      </c>
      <c r="D16" s="2">
        <v>1764.53</v>
      </c>
      <c r="E16" s="2">
        <v>699.83</v>
      </c>
      <c r="F16" s="2">
        <v>20.88</v>
      </c>
      <c r="G16" s="2">
        <v>92.55</v>
      </c>
      <c r="H16" s="2">
        <v>1568.69</v>
      </c>
      <c r="I16" s="2">
        <v>136.85</v>
      </c>
      <c r="J16" s="2">
        <v>1064.7</v>
      </c>
      <c r="K16" s="16">
        <f t="shared" si="5"/>
        <v>4.432471264</v>
      </c>
      <c r="L16" s="16">
        <f t="shared" si="6"/>
        <v>50.99137931</v>
      </c>
      <c r="M16" s="9">
        <f t="shared" si="1"/>
        <v>8.723839637</v>
      </c>
      <c r="N16" s="16">
        <f t="shared" si="7"/>
        <v>5.899827244</v>
      </c>
      <c r="O16" s="2">
        <v>1647.6</v>
      </c>
      <c r="P16" s="2">
        <v>84.55</v>
      </c>
      <c r="Q16" s="2">
        <v>779.97</v>
      </c>
      <c r="R16" s="2">
        <v>615.27</v>
      </c>
      <c r="S16" s="16">
        <f t="shared" si="8"/>
        <v>0.5778810933</v>
      </c>
      <c r="T16" s="10"/>
      <c r="U16" s="2">
        <v>839.65</v>
      </c>
      <c r="V16" s="16">
        <f t="shared" si="9"/>
        <v>19.48669426</v>
      </c>
      <c r="W16" s="16">
        <f t="shared" si="10"/>
        <v>9.224955648</v>
      </c>
      <c r="X16" s="2">
        <v>11.95</v>
      </c>
      <c r="Y16" s="2">
        <v>2.66</v>
      </c>
      <c r="Z16" s="2">
        <v>596.0</v>
      </c>
      <c r="AA16" s="14">
        <f t="shared" si="2"/>
        <v>4.355133358</v>
      </c>
      <c r="AB16" s="16">
        <f t="shared" si="3"/>
        <v>0.234353339</v>
      </c>
      <c r="AC16" s="16"/>
      <c r="AD16" s="16"/>
      <c r="AE16" s="16"/>
      <c r="AF16" s="16"/>
      <c r="AG16" s="16"/>
      <c r="AH16" s="16"/>
      <c r="AI16" s="16"/>
      <c r="AJ16" s="16">
        <f t="shared" si="4"/>
        <v>2.696012966</v>
      </c>
    </row>
    <row r="17">
      <c r="A17" s="10"/>
      <c r="B17" s="10"/>
      <c r="C17" s="4">
        <v>2016.0</v>
      </c>
      <c r="D17" s="2">
        <v>1118.57</v>
      </c>
      <c r="E17" s="2">
        <v>124.17</v>
      </c>
      <c r="F17" s="2">
        <v>20.88</v>
      </c>
      <c r="G17" s="2">
        <v>19.69</v>
      </c>
      <c r="H17" s="2">
        <v>1361.87</v>
      </c>
      <c r="I17" s="2">
        <v>127.44</v>
      </c>
      <c r="J17" s="2">
        <v>994.4</v>
      </c>
      <c r="K17" s="16">
        <f t="shared" si="5"/>
        <v>0.9430076628</v>
      </c>
      <c r="L17" s="16">
        <f t="shared" si="6"/>
        <v>47.62452107</v>
      </c>
      <c r="M17" s="9">
        <f t="shared" si="1"/>
        <v>9.357721368</v>
      </c>
      <c r="N17" s="16">
        <f t="shared" si="7"/>
        <v>1.445806134</v>
      </c>
      <c r="O17" s="2">
        <v>1105.62</v>
      </c>
      <c r="P17" s="2">
        <v>29.27</v>
      </c>
      <c r="Q17" s="2">
        <v>300.14</v>
      </c>
      <c r="R17" s="2">
        <v>94.9</v>
      </c>
      <c r="S17" s="16">
        <f t="shared" si="8"/>
        <v>0.09543443282</v>
      </c>
      <c r="T17" s="10"/>
      <c r="U17" s="2">
        <v>805.48</v>
      </c>
      <c r="V17" s="16">
        <f t="shared" si="9"/>
        <v>37.77314657</v>
      </c>
      <c r="W17" s="16">
        <f t="shared" si="10"/>
        <v>10.25418517</v>
      </c>
      <c r="X17" s="2" t="s">
        <v>41</v>
      </c>
      <c r="Y17" s="2">
        <v>1.87</v>
      </c>
      <c r="Z17" s="2">
        <v>126.7</v>
      </c>
      <c r="AA17" s="14">
        <f t="shared" si="2"/>
        <v>0.9941933459</v>
      </c>
      <c r="AB17" s="21" t="s">
        <v>41</v>
      </c>
      <c r="AC17" s="21"/>
      <c r="AD17" s="21"/>
      <c r="AE17" s="21"/>
      <c r="AF17" s="21"/>
      <c r="AG17" s="21"/>
      <c r="AH17" s="21"/>
      <c r="AI17" s="21"/>
      <c r="AJ17" s="21" t="s">
        <v>41</v>
      </c>
    </row>
    <row r="18">
      <c r="A18" s="4">
        <v>6.0</v>
      </c>
      <c r="B18" s="1" t="s">
        <v>42</v>
      </c>
      <c r="C18" s="4">
        <v>2018.0</v>
      </c>
      <c r="D18" s="4">
        <v>2051.95</v>
      </c>
      <c r="E18" s="4">
        <v>1163.72</v>
      </c>
      <c r="F18" s="2">
        <v>20.88</v>
      </c>
      <c r="G18" s="4">
        <v>43.4</v>
      </c>
      <c r="H18" s="17">
        <v>4863.39</v>
      </c>
      <c r="I18" s="4">
        <v>99.09</v>
      </c>
      <c r="J18" s="4">
        <v>888.24</v>
      </c>
      <c r="K18" s="16">
        <f t="shared" si="5"/>
        <v>2.078544061</v>
      </c>
      <c r="L18" s="16">
        <f t="shared" si="6"/>
        <v>42.54022989</v>
      </c>
      <c r="M18" s="9">
        <f t="shared" si="1"/>
        <v>2.037467692</v>
      </c>
      <c r="N18" s="16">
        <f t="shared" si="7"/>
        <v>0.8923816515</v>
      </c>
      <c r="O18" s="4">
        <v>1964.5</v>
      </c>
      <c r="P18" s="4">
        <v>1161.98</v>
      </c>
      <c r="Q18" s="4">
        <v>977.26</v>
      </c>
      <c r="R18" s="4">
        <v>1054.8</v>
      </c>
      <c r="S18" s="16">
        <f t="shared" si="8"/>
        <v>1.187516887</v>
      </c>
      <c r="T18" s="10"/>
      <c r="U18" s="11">
        <v>879.32</v>
      </c>
      <c r="V18" s="16">
        <f t="shared" si="9"/>
        <v>1.69064872</v>
      </c>
      <c r="W18" s="16">
        <f t="shared" si="10"/>
        <v>0.8410299661</v>
      </c>
      <c r="X18" s="2">
        <v>16.5</v>
      </c>
      <c r="Y18" s="2">
        <v>5.53</v>
      </c>
      <c r="Z18" s="2">
        <v>948.5</v>
      </c>
      <c r="AA18" s="14">
        <f t="shared" si="2"/>
        <v>9.572106166</v>
      </c>
      <c r="AB18" s="16">
        <f t="shared" ref="AB18:AB20" si="11">X18/L18</f>
        <v>0.3878681437</v>
      </c>
      <c r="AC18" s="16"/>
      <c r="AD18" s="16"/>
      <c r="AE18" s="16"/>
      <c r="AF18" s="16"/>
      <c r="AG18" s="16"/>
      <c r="AH18" s="16"/>
      <c r="AI18" s="16"/>
      <c r="AJ18" s="16">
        <f t="shared" ref="AJ18:AJ20" si="12">X18/K18</f>
        <v>7.938248848</v>
      </c>
    </row>
    <row r="19">
      <c r="A19" s="10"/>
      <c r="B19" s="10"/>
      <c r="C19" s="4">
        <v>2017.0</v>
      </c>
      <c r="D19" s="2">
        <v>1712.54</v>
      </c>
      <c r="E19" s="2">
        <v>867.66</v>
      </c>
      <c r="F19" s="2">
        <v>20.88</v>
      </c>
      <c r="G19" s="2">
        <v>28.92</v>
      </c>
      <c r="H19" s="2">
        <v>2866.12</v>
      </c>
      <c r="I19" s="2">
        <v>71.96</v>
      </c>
      <c r="J19" s="2">
        <v>844.88</v>
      </c>
      <c r="K19" s="16">
        <f t="shared" si="5"/>
        <v>1.385057471</v>
      </c>
      <c r="L19" s="16">
        <f t="shared" si="6"/>
        <v>40.46360153</v>
      </c>
      <c r="M19" s="9">
        <f t="shared" si="1"/>
        <v>2.510711345</v>
      </c>
      <c r="N19" s="16">
        <f t="shared" si="7"/>
        <v>1.009029629</v>
      </c>
      <c r="O19" s="2">
        <v>1665.34</v>
      </c>
      <c r="P19" s="2">
        <v>865.87</v>
      </c>
      <c r="Q19" s="2">
        <v>793.21</v>
      </c>
      <c r="R19" s="2">
        <v>793.83</v>
      </c>
      <c r="S19" s="16">
        <f t="shared" si="8"/>
        <v>0.9395772181</v>
      </c>
      <c r="T19" s="10"/>
      <c r="U19" s="2">
        <v>872.13</v>
      </c>
      <c r="V19" s="16">
        <f t="shared" si="9"/>
        <v>1.923314123</v>
      </c>
      <c r="W19" s="16">
        <f t="shared" si="10"/>
        <v>0.9160844007</v>
      </c>
      <c r="X19" s="2">
        <v>22.1</v>
      </c>
      <c r="Y19" s="2">
        <v>5.53</v>
      </c>
      <c r="Z19" s="2">
        <v>948.5</v>
      </c>
      <c r="AA19" s="14">
        <f t="shared" si="2"/>
        <v>13.18093385</v>
      </c>
      <c r="AB19" s="16">
        <f t="shared" si="11"/>
        <v>0.5461698703</v>
      </c>
      <c r="AC19" s="16"/>
      <c r="AD19" s="16"/>
      <c r="AE19" s="16"/>
      <c r="AF19" s="16"/>
      <c r="AG19" s="16"/>
      <c r="AH19" s="16"/>
      <c r="AI19" s="16"/>
      <c r="AJ19" s="16">
        <f t="shared" si="12"/>
        <v>15.9560166</v>
      </c>
    </row>
    <row r="20">
      <c r="A20" s="10"/>
      <c r="B20" s="10"/>
      <c r="C20" s="4">
        <v>2016.0</v>
      </c>
      <c r="D20" s="2">
        <v>1687.21</v>
      </c>
      <c r="E20" s="2">
        <v>871.25</v>
      </c>
      <c r="F20" s="2">
        <v>20.88</v>
      </c>
      <c r="G20" s="2">
        <v>27.0</v>
      </c>
      <c r="H20" s="2">
        <v>3215.18</v>
      </c>
      <c r="I20" s="2">
        <v>66.68</v>
      </c>
      <c r="J20" s="2">
        <v>815.96</v>
      </c>
      <c r="K20" s="16">
        <f t="shared" si="5"/>
        <v>1.293103448</v>
      </c>
      <c r="L20" s="16">
        <f t="shared" si="6"/>
        <v>39.07854406</v>
      </c>
      <c r="M20" s="9">
        <f t="shared" si="1"/>
        <v>2.073911881</v>
      </c>
      <c r="N20" s="16">
        <f t="shared" si="7"/>
        <v>0.8397663583</v>
      </c>
      <c r="O20" s="2">
        <v>1587.91</v>
      </c>
      <c r="P20" s="2">
        <v>869.75</v>
      </c>
      <c r="Q20" s="2">
        <v>916.1</v>
      </c>
      <c r="R20" s="2">
        <v>748.71</v>
      </c>
      <c r="S20" s="16">
        <f t="shared" si="8"/>
        <v>0.9175817442</v>
      </c>
      <c r="T20" s="10"/>
      <c r="U20" s="2">
        <v>671.81</v>
      </c>
      <c r="V20" s="16">
        <f t="shared" si="9"/>
        <v>1.825708537</v>
      </c>
      <c r="W20" s="16">
        <f t="shared" si="10"/>
        <v>1.053291176</v>
      </c>
      <c r="X20" s="2">
        <v>19.5</v>
      </c>
      <c r="Y20" s="2">
        <v>3.3</v>
      </c>
      <c r="Z20" s="2">
        <v>105.24</v>
      </c>
      <c r="AA20" s="14">
        <f t="shared" si="2"/>
        <v>1.578284343</v>
      </c>
      <c r="AB20" s="16">
        <f t="shared" si="11"/>
        <v>0.4989950488</v>
      </c>
      <c r="AC20" s="16"/>
      <c r="AD20" s="16"/>
      <c r="AE20" s="16"/>
      <c r="AF20" s="16"/>
      <c r="AG20" s="16"/>
      <c r="AH20" s="16"/>
      <c r="AI20" s="16"/>
      <c r="AJ20" s="16">
        <f t="shared" si="12"/>
        <v>15.08</v>
      </c>
    </row>
    <row r="21">
      <c r="A21" s="13">
        <v>7.0</v>
      </c>
      <c r="B21" s="22" t="s">
        <v>43</v>
      </c>
      <c r="C21" s="13">
        <v>2018.0</v>
      </c>
      <c r="D21" s="13">
        <v>373.72</v>
      </c>
      <c r="E21" s="13">
        <v>77.36</v>
      </c>
      <c r="F21" s="13">
        <v>20.38</v>
      </c>
      <c r="G21" s="13">
        <v>62.53</v>
      </c>
      <c r="H21" s="13">
        <v>717.33</v>
      </c>
      <c r="I21" s="13">
        <v>35.4</v>
      </c>
      <c r="J21" s="13">
        <v>296.36</v>
      </c>
      <c r="K21" s="13">
        <v>1.66</v>
      </c>
      <c r="L21" s="23">
        <f t="shared" si="6"/>
        <v>14.54170756</v>
      </c>
      <c r="M21" s="9">
        <f t="shared" si="1"/>
        <v>4.93496717</v>
      </c>
      <c r="N21" s="24">
        <v>3.31</v>
      </c>
      <c r="O21" s="13">
        <v>333.96</v>
      </c>
      <c r="P21" s="13">
        <v>74.62</v>
      </c>
      <c r="R21" s="13">
        <v>69.69</v>
      </c>
      <c r="S21" s="14">
        <f t="shared" si="8"/>
        <v>0.2351531921</v>
      </c>
      <c r="T21" s="13">
        <v>683.64</v>
      </c>
      <c r="U21" s="13">
        <v>120.26</v>
      </c>
      <c r="V21" s="23">
        <f t="shared" si="9"/>
        <v>4.475475744</v>
      </c>
      <c r="W21" s="14">
        <f t="shared" ref="W21:W41" si="13">(AD21+AE21+AF21)/P21</f>
        <v>2.83543286</v>
      </c>
      <c r="X21" s="13">
        <v>40.85</v>
      </c>
      <c r="Y21" s="14">
        <f t="shared" ref="Y21:Y41" si="14"> H21/U21</f>
        <v>5.96482621</v>
      </c>
      <c r="Z21">
        <f t="shared" ref="Z21:Z41" si="15">AG21+AH21+AI21+R21-AF21</f>
        <v>225.44</v>
      </c>
      <c r="AA21" s="25">
        <f t="shared" si="2"/>
        <v>6.368361582</v>
      </c>
      <c r="AB21" s="24">
        <v>2.61</v>
      </c>
      <c r="AC21" s="13">
        <v>23.8</v>
      </c>
      <c r="AD21" s="13">
        <v>188.3</v>
      </c>
      <c r="AE21" s="13">
        <v>2.48</v>
      </c>
      <c r="AF21" s="13">
        <v>20.8</v>
      </c>
      <c r="AG21" s="13">
        <v>0.0</v>
      </c>
      <c r="AH21" s="13">
        <v>0.0</v>
      </c>
      <c r="AI21" s="13">
        <v>176.55</v>
      </c>
      <c r="AJ21" s="24">
        <v>28.95</v>
      </c>
    </row>
    <row r="22">
      <c r="C22" s="13">
        <v>2017.0</v>
      </c>
      <c r="D22" s="13">
        <v>249.87</v>
      </c>
      <c r="E22" s="13">
        <v>99.97</v>
      </c>
      <c r="F22" s="13">
        <v>22.21</v>
      </c>
      <c r="G22" s="13">
        <v>42.55</v>
      </c>
      <c r="H22" s="13">
        <v>451.65</v>
      </c>
      <c r="I22" s="13">
        <v>15.6</v>
      </c>
      <c r="J22" s="13">
        <v>149.9</v>
      </c>
      <c r="K22" s="13">
        <v>1.04</v>
      </c>
      <c r="L22" s="14">
        <f t="shared" si="6"/>
        <v>6.749212067</v>
      </c>
      <c r="M22" s="9">
        <f t="shared" si="1"/>
        <v>3.454001993</v>
      </c>
      <c r="N22" s="13">
        <v>2.65</v>
      </c>
      <c r="O22" s="13">
        <v>209.12</v>
      </c>
      <c r="P22" s="13">
        <v>95.91</v>
      </c>
      <c r="R22" s="13">
        <v>97.51</v>
      </c>
      <c r="S22" s="14">
        <f t="shared" si="8"/>
        <v>0.6505003336</v>
      </c>
      <c r="T22" s="13">
        <v>436.75</v>
      </c>
      <c r="U22" s="13">
        <v>103.91</v>
      </c>
      <c r="V22" s="14">
        <f t="shared" si="9"/>
        <v>2.180377437</v>
      </c>
      <c r="W22" s="14">
        <f t="shared" si="13"/>
        <v>0.9631946617</v>
      </c>
      <c r="X22" s="13">
        <v>18.0</v>
      </c>
      <c r="Y22" s="14">
        <f t="shared" si="14"/>
        <v>4.346549899</v>
      </c>
      <c r="Z22">
        <f t="shared" si="15"/>
        <v>222.07</v>
      </c>
      <c r="AA22" s="25">
        <f t="shared" si="2"/>
        <v>14.23525641</v>
      </c>
      <c r="AB22" s="13">
        <v>1.48</v>
      </c>
      <c r="AC22" s="13">
        <v>12.16</v>
      </c>
      <c r="AD22" s="13">
        <v>86.51</v>
      </c>
      <c r="AE22" s="13">
        <v>5.62</v>
      </c>
      <c r="AF22" s="13">
        <v>0.25</v>
      </c>
      <c r="AG22" s="13">
        <v>0.0</v>
      </c>
      <c r="AH22" s="13">
        <v>0.0</v>
      </c>
      <c r="AI22" s="13">
        <v>124.81</v>
      </c>
      <c r="AJ22" s="13">
        <v>17.31</v>
      </c>
    </row>
    <row r="23">
      <c r="C23" s="13">
        <v>2016.0</v>
      </c>
      <c r="D23" s="13">
        <v>186.23</v>
      </c>
      <c r="E23" s="13">
        <v>45.26</v>
      </c>
      <c r="F23" s="13">
        <v>22.28</v>
      </c>
      <c r="H23" s="13">
        <v>316.21</v>
      </c>
      <c r="I23" s="13">
        <v>14.1</v>
      </c>
      <c r="J23" s="13">
        <v>140.97</v>
      </c>
      <c r="K23" s="13">
        <v>1.5</v>
      </c>
      <c r="L23" s="14">
        <f t="shared" si="6"/>
        <v>6.327199282</v>
      </c>
      <c r="M23" s="9">
        <f t="shared" si="1"/>
        <v>4.459062016</v>
      </c>
      <c r="N23" s="13">
        <v>5.38</v>
      </c>
      <c r="O23" s="13">
        <v>153.01</v>
      </c>
      <c r="P23" s="13">
        <v>45.26</v>
      </c>
      <c r="R23" s="13">
        <v>43.06</v>
      </c>
      <c r="S23" s="14">
        <f t="shared" si="8"/>
        <v>0.3054550614</v>
      </c>
      <c r="T23" s="13">
        <v>302.81</v>
      </c>
      <c r="U23" s="13">
        <v>64.83</v>
      </c>
      <c r="V23" s="14">
        <f t="shared" si="9"/>
        <v>3.38068935</v>
      </c>
      <c r="W23" s="14">
        <f t="shared" si="13"/>
        <v>1.834953601</v>
      </c>
      <c r="X23" s="13">
        <v>11.55</v>
      </c>
      <c r="Y23" s="14">
        <f t="shared" si="14"/>
        <v>4.877525837</v>
      </c>
      <c r="Z23">
        <f t="shared" si="15"/>
        <v>167.27</v>
      </c>
      <c r="AA23" s="25">
        <f t="shared" si="2"/>
        <v>11.86312057</v>
      </c>
      <c r="AB23" s="13">
        <v>0.97</v>
      </c>
      <c r="AC23" s="13">
        <v>17.53</v>
      </c>
      <c r="AD23" s="13">
        <v>77.9</v>
      </c>
      <c r="AE23" s="13">
        <v>4.55</v>
      </c>
      <c r="AF23" s="13">
        <v>0.6</v>
      </c>
      <c r="AG23" s="13">
        <v>0.0</v>
      </c>
      <c r="AH23" s="13">
        <v>0.0</v>
      </c>
      <c r="AI23" s="13">
        <v>124.81</v>
      </c>
      <c r="AJ23" s="13">
        <v>7.34</v>
      </c>
    </row>
    <row r="24">
      <c r="A24" s="13">
        <v>8.0</v>
      </c>
      <c r="B24" s="13" t="s">
        <v>44</v>
      </c>
      <c r="C24" s="13">
        <v>2018.0</v>
      </c>
      <c r="D24" s="13">
        <v>8005.65</v>
      </c>
      <c r="E24" s="13">
        <v>5482.22</v>
      </c>
      <c r="F24" s="13">
        <v>317.0</v>
      </c>
      <c r="G24" s="13">
        <v>153.75</v>
      </c>
      <c r="H24" s="13">
        <v>77.16</v>
      </c>
      <c r="I24" s="13">
        <v>-10.69</v>
      </c>
      <c r="J24" s="13">
        <v>2523.43</v>
      </c>
      <c r="K24" s="13">
        <v>-0.36</v>
      </c>
      <c r="L24" s="14">
        <f t="shared" si="6"/>
        <v>7.960347003</v>
      </c>
      <c r="M24" s="9">
        <f t="shared" si="1"/>
        <v>-13.85432867</v>
      </c>
      <c r="N24" s="13">
        <v>-135.88</v>
      </c>
      <c r="O24" s="13">
        <v>7860.65</v>
      </c>
      <c r="P24" s="13">
        <v>5476.96</v>
      </c>
      <c r="R24" s="13">
        <v>25.18</v>
      </c>
      <c r="S24" s="14">
        <f t="shared" si="8"/>
        <v>0.00997848167</v>
      </c>
      <c r="T24" s="13">
        <v>190.49</v>
      </c>
      <c r="U24" s="13">
        <v>356.56</v>
      </c>
      <c r="V24" s="14">
        <f t="shared" si="9"/>
        <v>1.435221364</v>
      </c>
      <c r="W24" s="14">
        <f t="shared" si="13"/>
        <v>1.36914091</v>
      </c>
      <c r="X24" s="13">
        <v>0.55</v>
      </c>
      <c r="Y24" s="14">
        <f t="shared" si="14"/>
        <v>0.2164011667</v>
      </c>
      <c r="Z24">
        <f t="shared" si="15"/>
        <v>338.42</v>
      </c>
      <c r="AA24" s="25">
        <f t="shared" si="2"/>
        <v>-31.65762395</v>
      </c>
      <c r="AB24" s="13">
        <v>0.07</v>
      </c>
      <c r="AC24" s="13">
        <v>-112.76</v>
      </c>
      <c r="AD24" s="13">
        <v>7490.97</v>
      </c>
      <c r="AE24" s="13">
        <v>3.31</v>
      </c>
      <c r="AF24" s="13">
        <v>4.45</v>
      </c>
      <c r="AG24" s="13">
        <v>0.69</v>
      </c>
      <c r="AH24" s="13">
        <v>0.0</v>
      </c>
      <c r="AI24" s="13">
        <v>317.0</v>
      </c>
      <c r="AJ24" s="13">
        <v>0.0</v>
      </c>
    </row>
    <row r="25">
      <c r="C25" s="13">
        <v>2017.0</v>
      </c>
      <c r="D25" s="13">
        <v>8162.04</v>
      </c>
      <c r="E25" s="13">
        <v>5525.32</v>
      </c>
      <c r="F25" s="13">
        <v>317.0</v>
      </c>
      <c r="G25" s="13">
        <v>102.78</v>
      </c>
      <c r="H25" s="13">
        <v>30.92</v>
      </c>
      <c r="I25" s="13">
        <v>-11.77</v>
      </c>
      <c r="J25" s="13">
        <v>2636.71</v>
      </c>
      <c r="K25" s="13">
        <v>-0.49</v>
      </c>
      <c r="L25" s="14">
        <f t="shared" si="6"/>
        <v>8.317697161</v>
      </c>
      <c r="M25" s="9">
        <f t="shared" si="1"/>
        <v>-38.06597671</v>
      </c>
      <c r="N25" s="13">
        <v>-323.83</v>
      </c>
      <c r="O25" s="13">
        <v>8011.52</v>
      </c>
      <c r="P25" s="13">
        <v>5519.94</v>
      </c>
      <c r="R25" s="13">
        <v>25.18</v>
      </c>
      <c r="S25" s="14">
        <f t="shared" si="8"/>
        <v>0.009549779839</v>
      </c>
      <c r="T25" s="13">
        <v>156.12</v>
      </c>
      <c r="U25" s="13">
        <v>505.18</v>
      </c>
      <c r="V25" s="14">
        <f t="shared" si="9"/>
        <v>1.451378095</v>
      </c>
      <c r="W25" s="14">
        <f t="shared" si="13"/>
        <v>1.359447748</v>
      </c>
      <c r="X25" s="13">
        <v>0.65</v>
      </c>
      <c r="Y25" s="14">
        <f t="shared" si="14"/>
        <v>0.06120590681</v>
      </c>
      <c r="Z25">
        <f t="shared" si="15"/>
        <v>338.67</v>
      </c>
      <c r="AA25" s="25">
        <f t="shared" si="2"/>
        <v>-28.7740017</v>
      </c>
      <c r="AB25" s="13">
        <v>0.08</v>
      </c>
      <c r="AC25" s="13">
        <v>-153.83</v>
      </c>
      <c r="AD25" s="13">
        <v>7496.84</v>
      </c>
      <c r="AE25" s="13">
        <v>2.9</v>
      </c>
      <c r="AF25" s="13">
        <v>4.33</v>
      </c>
      <c r="AG25" s="13">
        <v>0.82</v>
      </c>
      <c r="AH25" s="13">
        <v>0.0</v>
      </c>
      <c r="AI25" s="13">
        <v>317.0</v>
      </c>
      <c r="AJ25" s="13">
        <v>0.0</v>
      </c>
    </row>
    <row r="26">
      <c r="C26" s="13">
        <v>2016.0</v>
      </c>
      <c r="D26" s="13">
        <v>8365.11</v>
      </c>
      <c r="E26" s="13">
        <v>5569.54</v>
      </c>
      <c r="F26" s="13">
        <v>316.39</v>
      </c>
      <c r="G26" s="13">
        <v>120.03</v>
      </c>
      <c r="H26" s="13">
        <v>915.97</v>
      </c>
      <c r="I26" s="13">
        <v>-31.35</v>
      </c>
      <c r="J26" s="13">
        <v>2795.57</v>
      </c>
      <c r="K26" s="13">
        <v>-1.73</v>
      </c>
      <c r="L26" s="14">
        <f t="shared" si="6"/>
        <v>8.835835519</v>
      </c>
      <c r="M26" s="9">
        <f t="shared" si="1"/>
        <v>-3.422601177</v>
      </c>
      <c r="N26" s="13">
        <v>-59.31</v>
      </c>
      <c r="O26" s="13">
        <v>8147.14</v>
      </c>
      <c r="P26" s="13">
        <v>5538.39</v>
      </c>
      <c r="R26" s="13">
        <v>467.13</v>
      </c>
      <c r="S26" s="14">
        <f t="shared" si="8"/>
        <v>0.1670965134</v>
      </c>
      <c r="T26" s="13">
        <v>1235.74</v>
      </c>
      <c r="U26" s="13">
        <v>621.85</v>
      </c>
      <c r="V26" s="14">
        <f t="shared" si="9"/>
        <v>1.47103039</v>
      </c>
      <c r="W26" s="14">
        <f t="shared" si="13"/>
        <v>1.357755593</v>
      </c>
      <c r="X26" s="13">
        <v>1.2</v>
      </c>
      <c r="Y26" s="14">
        <f t="shared" si="14"/>
        <v>1.472975798</v>
      </c>
      <c r="Z26">
        <f t="shared" si="15"/>
        <v>780.72</v>
      </c>
      <c r="AA26" s="25">
        <f t="shared" si="2"/>
        <v>-24.90334928</v>
      </c>
      <c r="AB26" s="13">
        <v>0.15</v>
      </c>
      <c r="AC26" s="13">
        <v>-548.16</v>
      </c>
      <c r="AD26" s="13">
        <v>7513.53</v>
      </c>
      <c r="AE26" s="13">
        <v>1.99</v>
      </c>
      <c r="AF26" s="13">
        <v>4.26</v>
      </c>
      <c r="AG26" s="13">
        <v>0.85</v>
      </c>
      <c r="AH26" s="13">
        <v>0.0</v>
      </c>
      <c r="AI26" s="13">
        <v>317.0</v>
      </c>
      <c r="AJ26" s="13">
        <v>0.0</v>
      </c>
    </row>
    <row r="27">
      <c r="A27" s="13">
        <v>9.0</v>
      </c>
      <c r="B27" s="22" t="s">
        <v>45</v>
      </c>
      <c r="C27" s="13">
        <v>2018.0</v>
      </c>
      <c r="D27" s="13">
        <v>138.7</v>
      </c>
      <c r="E27" s="13">
        <v>138.6</v>
      </c>
      <c r="F27" s="13">
        <v>8.012</v>
      </c>
      <c r="G27" s="26">
        <v>33.399</v>
      </c>
      <c r="H27" s="26">
        <v>262.649</v>
      </c>
      <c r="I27" s="13">
        <v>16.9</v>
      </c>
      <c r="J27" s="26">
        <v>123.771</v>
      </c>
      <c r="K27" s="13">
        <v>2.28</v>
      </c>
      <c r="L27" s="23">
        <f t="shared" si="6"/>
        <v>15.4482027</v>
      </c>
      <c r="M27" s="9">
        <f t="shared" si="1"/>
        <v>6.434442926</v>
      </c>
      <c r="N27" s="24">
        <v>4.31</v>
      </c>
      <c r="O27" s="13">
        <v>155.1</v>
      </c>
      <c r="P27" s="13">
        <v>20.0</v>
      </c>
      <c r="R27" s="13">
        <v>14.9</v>
      </c>
      <c r="S27" s="14">
        <f t="shared" si="8"/>
        <v>0.1203836117</v>
      </c>
      <c r="T27" s="13">
        <v>245.7</v>
      </c>
      <c r="U27" s="13">
        <v>60.6</v>
      </c>
      <c r="V27" s="23">
        <f t="shared" si="9"/>
        <v>7.755</v>
      </c>
      <c r="W27" s="14">
        <f t="shared" si="13"/>
        <v>4.79515</v>
      </c>
      <c r="X27" s="13">
        <v>23.0</v>
      </c>
      <c r="Y27" s="14">
        <f t="shared" si="14"/>
        <v>4.334141914</v>
      </c>
      <c r="Z27" s="27">
        <f t="shared" si="15"/>
        <v>94.499</v>
      </c>
      <c r="AA27" s="25">
        <f t="shared" si="2"/>
        <v>5.591656805</v>
      </c>
      <c r="AB27" s="24">
        <v>1.67</v>
      </c>
      <c r="AC27" s="13">
        <v>262.7</v>
      </c>
      <c r="AD27" s="26">
        <v>95.382</v>
      </c>
      <c r="AE27" s="13">
        <v>0.0</v>
      </c>
      <c r="AF27" s="13">
        <v>0.521</v>
      </c>
      <c r="AG27" s="13">
        <v>0.0</v>
      </c>
      <c r="AH27" s="13">
        <v>0.0</v>
      </c>
      <c r="AI27" s="26">
        <v>80.12</v>
      </c>
      <c r="AJ27" s="24">
        <v>16.31</v>
      </c>
    </row>
    <row r="28">
      <c r="C28" s="28">
        <v>2017.0</v>
      </c>
      <c r="D28" s="13">
        <v>36.6</v>
      </c>
      <c r="E28" s="13">
        <v>36.7</v>
      </c>
      <c r="F28" s="13">
        <v>2.966</v>
      </c>
      <c r="G28" s="26">
        <v>11.422</v>
      </c>
      <c r="H28" s="26">
        <v>115.749</v>
      </c>
      <c r="I28" s="13">
        <v>3.6</v>
      </c>
      <c r="J28" s="26">
        <v>36.726</v>
      </c>
      <c r="K28" s="13">
        <v>0.79</v>
      </c>
      <c r="L28" s="14">
        <f t="shared" si="6"/>
        <v>12.38233311</v>
      </c>
      <c r="M28" s="9">
        <f t="shared" si="1"/>
        <v>3.110178058</v>
      </c>
      <c r="N28" s="13">
        <v>2.03</v>
      </c>
      <c r="O28" s="13">
        <v>39.5</v>
      </c>
      <c r="P28" s="13">
        <v>3.8</v>
      </c>
      <c r="R28" s="13">
        <v>0.0</v>
      </c>
      <c r="S28" s="14">
        <f t="shared" si="8"/>
        <v>0</v>
      </c>
      <c r="T28" s="13">
        <v>112.1</v>
      </c>
      <c r="U28" s="13">
        <v>6.0</v>
      </c>
      <c r="V28" s="14">
        <f t="shared" si="9"/>
        <v>10.39473684</v>
      </c>
      <c r="W28" s="14">
        <f t="shared" si="13"/>
        <v>8.837631579</v>
      </c>
      <c r="X28" s="13">
        <v>15.7</v>
      </c>
      <c r="Y28" s="14">
        <f t="shared" si="14"/>
        <v>19.2915</v>
      </c>
      <c r="Z28" s="27">
        <f t="shared" si="15"/>
        <v>29.522</v>
      </c>
      <c r="AA28" s="25">
        <f t="shared" si="2"/>
        <v>8.200555556</v>
      </c>
      <c r="AB28" s="13">
        <v>1.23</v>
      </c>
      <c r="AC28" s="13">
        <v>115.7</v>
      </c>
      <c r="AD28" s="26">
        <v>33.448</v>
      </c>
      <c r="AE28" s="13">
        <v>0.0</v>
      </c>
      <c r="AF28" s="13">
        <v>0.135</v>
      </c>
      <c r="AG28" s="13">
        <v>0.0</v>
      </c>
      <c r="AH28" s="13">
        <v>0.0</v>
      </c>
      <c r="AI28" s="26">
        <v>29.657</v>
      </c>
      <c r="AJ28" s="13">
        <v>19.1</v>
      </c>
    </row>
    <row r="29" ht="16.5" customHeight="1">
      <c r="A29" s="13" t="s">
        <v>46</v>
      </c>
      <c r="C29" s="13">
        <v>2016.0</v>
      </c>
      <c r="D29" s="13">
        <v>34.6</v>
      </c>
      <c r="E29" s="13">
        <v>34.4</v>
      </c>
      <c r="F29" s="13">
        <v>5.392</v>
      </c>
      <c r="G29" s="26">
        <v>16.008</v>
      </c>
      <c r="H29" s="26">
        <v>131.228</v>
      </c>
      <c r="I29" s="13">
        <v>6.8</v>
      </c>
      <c r="J29" s="26">
        <v>34.37</v>
      </c>
      <c r="K29" s="13">
        <v>0.95</v>
      </c>
      <c r="L29" s="14">
        <f t="shared" si="6"/>
        <v>6.37425816</v>
      </c>
      <c r="M29" s="9">
        <f t="shared" si="1"/>
        <v>5.181820953</v>
      </c>
      <c r="N29" s="13">
        <v>3.89</v>
      </c>
      <c r="O29" s="13">
        <v>50.0</v>
      </c>
      <c r="P29" s="13">
        <v>16.0</v>
      </c>
      <c r="R29" s="13">
        <v>0.0</v>
      </c>
      <c r="S29" s="14">
        <f t="shared" si="8"/>
        <v>0</v>
      </c>
      <c r="T29" s="13">
        <v>124.4</v>
      </c>
      <c r="U29" s="13">
        <v>12.9</v>
      </c>
      <c r="V29" s="14">
        <f t="shared" si="9"/>
        <v>3.125</v>
      </c>
      <c r="W29" s="14">
        <f t="shared" si="13"/>
        <v>2.3131875</v>
      </c>
      <c r="X29" s="13">
        <v>2.7</v>
      </c>
      <c r="Y29" s="14">
        <f t="shared" si="14"/>
        <v>10.17271318</v>
      </c>
      <c r="Z29" s="27">
        <f t="shared" si="15"/>
        <v>53.264</v>
      </c>
      <c r="AA29" s="25">
        <f t="shared" si="2"/>
        <v>7.832941176</v>
      </c>
      <c r="AB29" s="13">
        <v>0.43</v>
      </c>
      <c r="AC29" s="13">
        <v>131.2</v>
      </c>
      <c r="AD29" s="26">
        <v>36.353</v>
      </c>
      <c r="AE29" s="13">
        <v>0.0</v>
      </c>
      <c r="AF29" s="13">
        <v>0.658</v>
      </c>
      <c r="AG29" s="13">
        <v>0.0</v>
      </c>
      <c r="AH29" s="13">
        <v>0.0</v>
      </c>
      <c r="AI29" s="26">
        <v>53.922</v>
      </c>
      <c r="AJ29" s="13">
        <v>2.85</v>
      </c>
    </row>
    <row r="30">
      <c r="A30" s="13">
        <v>10.0</v>
      </c>
      <c r="B30" s="13" t="s">
        <v>47</v>
      </c>
      <c r="C30" s="13">
        <v>2018.0</v>
      </c>
      <c r="D30" s="13">
        <v>10694.69</v>
      </c>
      <c r="E30" s="13">
        <v>11965.43</v>
      </c>
      <c r="F30" s="13">
        <v>24.62</v>
      </c>
      <c r="G30" s="13">
        <v>1137.96</v>
      </c>
      <c r="H30" s="13">
        <v>8398.492</v>
      </c>
      <c r="I30" s="13">
        <v>-130.9</v>
      </c>
      <c r="J30" s="13">
        <v>-1270.74</v>
      </c>
      <c r="K30" s="13">
        <v>-292.78</v>
      </c>
      <c r="L30" s="14">
        <f t="shared" si="6"/>
        <v>-51.61413485</v>
      </c>
      <c r="M30" s="9">
        <f t="shared" si="1"/>
        <v>-1.558613142</v>
      </c>
      <c r="N30" s="13">
        <v>-85.3</v>
      </c>
      <c r="O30" s="13">
        <v>9827.78</v>
      </c>
      <c r="P30" s="13">
        <v>11918.33</v>
      </c>
      <c r="R30" s="13">
        <v>8945.26</v>
      </c>
      <c r="S30" s="14">
        <f t="shared" si="8"/>
        <v>-7.039410107</v>
      </c>
      <c r="T30" s="13">
        <v>14696.06</v>
      </c>
      <c r="U30" s="13">
        <v>3872.48</v>
      </c>
      <c r="V30" s="14">
        <f t="shared" si="9"/>
        <v>0.8245937141</v>
      </c>
      <c r="W30" s="14">
        <f t="shared" si="13"/>
        <v>0.4535551541</v>
      </c>
      <c r="X30" s="13">
        <v>11.35</v>
      </c>
      <c r="Y30" s="14">
        <f t="shared" si="14"/>
        <v>2.16876317</v>
      </c>
      <c r="Z30">
        <f t="shared" si="15"/>
        <v>9169.19</v>
      </c>
      <c r="AA30" s="25">
        <f t="shared" si="2"/>
        <v>-70.04728801</v>
      </c>
      <c r="AB30" s="13">
        <v>-0.23</v>
      </c>
      <c r="AC30" s="13">
        <v>-7208.97</v>
      </c>
      <c r="AD30" s="13">
        <v>5377.64</v>
      </c>
      <c r="AE30" s="13">
        <v>5.71</v>
      </c>
      <c r="AF30" s="13">
        <v>22.27</v>
      </c>
      <c r="AG30" s="13">
        <v>0.0</v>
      </c>
      <c r="AH30" s="13">
        <v>0.0</v>
      </c>
      <c r="AI30" s="13">
        <v>246.2</v>
      </c>
      <c r="AJ30" s="13">
        <v>0.0</v>
      </c>
    </row>
    <row r="31">
      <c r="C31" s="13">
        <v>2017.0</v>
      </c>
      <c r="D31" s="13">
        <v>17936.47</v>
      </c>
      <c r="E31" s="13">
        <v>11966.79</v>
      </c>
      <c r="F31" s="13">
        <v>24.62</v>
      </c>
      <c r="G31" s="13">
        <v>2377.93</v>
      </c>
      <c r="H31" s="13">
        <v>15515.991</v>
      </c>
      <c r="I31" s="13">
        <v>954.2</v>
      </c>
      <c r="J31" s="13">
        <v>5969.68</v>
      </c>
      <c r="K31" s="13">
        <v>-1.88</v>
      </c>
      <c r="L31" s="14">
        <f t="shared" si="6"/>
        <v>242.4727864</v>
      </c>
      <c r="M31" s="9">
        <f t="shared" si="1"/>
        <v>6.149784439</v>
      </c>
      <c r="N31" s="13">
        <v>-0.3</v>
      </c>
      <c r="O31" s="13">
        <v>16686.29</v>
      </c>
      <c r="P31" s="13">
        <v>11908.58</v>
      </c>
      <c r="R31" s="13">
        <v>7424.66</v>
      </c>
      <c r="S31" s="14">
        <f t="shared" si="8"/>
        <v>1.243728307</v>
      </c>
      <c r="T31" s="13">
        <v>14772.56</v>
      </c>
      <c r="U31" s="13">
        <v>5221.91</v>
      </c>
      <c r="V31" s="14">
        <f t="shared" si="9"/>
        <v>1.401198967</v>
      </c>
      <c r="W31" s="14">
        <f t="shared" si="13"/>
        <v>0.886124962</v>
      </c>
      <c r="X31" s="13">
        <v>38.25</v>
      </c>
      <c r="Y31" s="14">
        <f t="shared" si="14"/>
        <v>2.97132486</v>
      </c>
      <c r="Z31">
        <f t="shared" si="15"/>
        <v>7654</v>
      </c>
      <c r="AA31" s="25">
        <f t="shared" si="2"/>
        <v>8.021379166</v>
      </c>
      <c r="AB31" s="13">
        <v>0.16</v>
      </c>
      <c r="AC31" s="13">
        <v>-46.21</v>
      </c>
      <c r="AD31" s="13">
        <v>10525.27</v>
      </c>
      <c r="AE31" s="13">
        <v>10.36</v>
      </c>
      <c r="AF31" s="13">
        <v>16.86</v>
      </c>
      <c r="AG31" s="13">
        <v>0.0</v>
      </c>
      <c r="AH31" s="13">
        <v>0.0</v>
      </c>
      <c r="AI31" s="13">
        <v>246.2</v>
      </c>
      <c r="AJ31" s="13">
        <v>0.0</v>
      </c>
    </row>
    <row r="32">
      <c r="C32" s="13">
        <v>2016.0</v>
      </c>
      <c r="D32" s="13">
        <v>18782.87</v>
      </c>
      <c r="E32" s="13">
        <v>12746.42</v>
      </c>
      <c r="F32" s="13">
        <v>24.62</v>
      </c>
      <c r="G32" s="13">
        <v>2519.51</v>
      </c>
      <c r="H32" s="13">
        <v>17950.658325</v>
      </c>
      <c r="I32" s="13">
        <v>1026.5</v>
      </c>
      <c r="J32" s="13">
        <v>6036.44</v>
      </c>
      <c r="K32" s="13">
        <v>7.27</v>
      </c>
      <c r="L32" s="14">
        <f t="shared" si="6"/>
        <v>245.1844029</v>
      </c>
      <c r="M32" s="9">
        <f t="shared" si="1"/>
        <v>5.718453226</v>
      </c>
      <c r="N32" s="13">
        <v>0.98</v>
      </c>
      <c r="O32" s="13">
        <v>17395.37</v>
      </c>
      <c r="P32" s="13">
        <v>12697.66</v>
      </c>
      <c r="R32" s="13">
        <v>7393.36</v>
      </c>
      <c r="S32" s="14">
        <f t="shared" si="8"/>
        <v>1.22478812</v>
      </c>
      <c r="T32" s="13">
        <v>17083.38</v>
      </c>
      <c r="U32" s="13">
        <v>5810.28</v>
      </c>
      <c r="V32" s="14">
        <f t="shared" si="9"/>
        <v>1.369966592</v>
      </c>
      <c r="W32" s="14">
        <f t="shared" si="13"/>
        <v>0.8351042633</v>
      </c>
      <c r="X32" s="13">
        <v>41.8</v>
      </c>
      <c r="Y32" s="14">
        <f t="shared" si="14"/>
        <v>3.08946528</v>
      </c>
      <c r="Z32">
        <f t="shared" si="15"/>
        <v>7604.98</v>
      </c>
      <c r="AA32" s="25">
        <f t="shared" si="2"/>
        <v>7.408650755</v>
      </c>
      <c r="AB32" s="13">
        <v>0.16</v>
      </c>
      <c r="AC32" s="13">
        <v>179.07</v>
      </c>
      <c r="AD32" s="13">
        <v>10557.8</v>
      </c>
      <c r="AE32" s="13">
        <v>11.49</v>
      </c>
      <c r="AF32" s="13">
        <v>34.58</v>
      </c>
      <c r="AG32" s="13">
        <v>0.0</v>
      </c>
      <c r="AH32" s="13">
        <v>0.0</v>
      </c>
      <c r="AI32" s="13">
        <v>246.2</v>
      </c>
      <c r="AJ32" s="13">
        <v>5.47</v>
      </c>
    </row>
    <row r="33">
      <c r="A33" s="13">
        <v>11.0</v>
      </c>
      <c r="B33" s="13" t="s">
        <v>48</v>
      </c>
      <c r="C33" s="28">
        <v>2018.0</v>
      </c>
      <c r="D33" s="13">
        <v>6105.96</v>
      </c>
      <c r="E33" s="13">
        <v>4418.69</v>
      </c>
      <c r="F33" s="13">
        <v>13.65</v>
      </c>
      <c r="G33" s="13">
        <v>1281.8</v>
      </c>
      <c r="H33" s="13">
        <v>13792.93</v>
      </c>
      <c r="I33" s="13">
        <v>608.9</v>
      </c>
      <c r="J33" s="13">
        <v>1687.26</v>
      </c>
      <c r="K33" s="24">
        <v>16.58</v>
      </c>
      <c r="L33" s="23">
        <f t="shared" si="6"/>
        <v>123.6087912</v>
      </c>
      <c r="M33" s="9">
        <f t="shared" si="1"/>
        <v>4.414580513</v>
      </c>
      <c r="N33" s="13">
        <v>1.66</v>
      </c>
      <c r="O33" s="13">
        <v>5253.49</v>
      </c>
      <c r="P33" s="13">
        <v>4096.56</v>
      </c>
      <c r="R33" s="13">
        <v>1997.89</v>
      </c>
      <c r="S33" s="14">
        <f t="shared" si="8"/>
        <v>1.184103221</v>
      </c>
      <c r="T33" s="29">
        <v>13181.2</v>
      </c>
      <c r="U33" s="13">
        <v>4758.97</v>
      </c>
      <c r="V33" s="14">
        <f t="shared" si="9"/>
        <v>1.282415002</v>
      </c>
      <c r="W33" s="14">
        <f t="shared" si="13"/>
        <v>0.08190286484</v>
      </c>
      <c r="X33" s="13">
        <v>488.0</v>
      </c>
      <c r="Y33" s="14">
        <f t="shared" si="14"/>
        <v>2.898301523</v>
      </c>
      <c r="Z33">
        <f t="shared" si="15"/>
        <v>1816.33</v>
      </c>
      <c r="AA33" s="25">
        <f t="shared" si="2"/>
        <v>2.982969289</v>
      </c>
      <c r="AB33" s="24">
        <v>3.94</v>
      </c>
      <c r="AC33" s="13">
        <v>228.73</v>
      </c>
      <c r="AD33" s="13">
        <v>13.01</v>
      </c>
      <c r="AE33" s="13">
        <v>3.75</v>
      </c>
      <c r="AF33" s="13">
        <v>318.76</v>
      </c>
      <c r="AG33" s="13">
        <v>0.0</v>
      </c>
      <c r="AH33" s="13">
        <v>0.0</v>
      </c>
      <c r="AI33" s="13">
        <v>137.2</v>
      </c>
      <c r="AJ33" s="24">
        <v>29.09</v>
      </c>
    </row>
    <row r="34">
      <c r="C34" s="13">
        <v>2017.0</v>
      </c>
      <c r="D34" s="13">
        <v>4366.64</v>
      </c>
      <c r="E34" s="13">
        <v>2873.26</v>
      </c>
      <c r="F34" s="13">
        <v>13.81</v>
      </c>
      <c r="G34" s="13">
        <v>1089.4</v>
      </c>
      <c r="H34" s="13">
        <v>12994.59</v>
      </c>
      <c r="I34" s="13">
        <v>495.4</v>
      </c>
      <c r="J34" s="13">
        <v>1493.38</v>
      </c>
      <c r="K34" s="13">
        <v>10.17</v>
      </c>
      <c r="L34" s="14">
        <f t="shared" si="6"/>
        <v>108.1375815</v>
      </c>
      <c r="M34" s="9">
        <f t="shared" si="1"/>
        <v>3.812355757</v>
      </c>
      <c r="N34" s="13">
        <v>1.08</v>
      </c>
      <c r="O34" s="13">
        <v>3472.57</v>
      </c>
      <c r="P34" s="13">
        <v>2517.64</v>
      </c>
      <c r="R34" s="13">
        <v>1022.64</v>
      </c>
      <c r="S34" s="14">
        <f t="shared" si="8"/>
        <v>0.684782172</v>
      </c>
      <c r="T34" s="29">
        <v>12452.0</v>
      </c>
      <c r="U34" s="13">
        <v>3120.04</v>
      </c>
      <c r="V34" s="14">
        <f t="shared" si="9"/>
        <v>1.37929569</v>
      </c>
      <c r="W34" s="14">
        <f t="shared" si="13"/>
        <v>0.08446004989</v>
      </c>
      <c r="X34" s="13">
        <v>231.0</v>
      </c>
      <c r="Y34" s="14">
        <f t="shared" si="14"/>
        <v>4.164879296</v>
      </c>
      <c r="Z34">
        <f t="shared" si="15"/>
        <v>957.67</v>
      </c>
      <c r="AA34" s="25">
        <f t="shared" si="2"/>
        <v>1.933124748</v>
      </c>
      <c r="AB34" s="13">
        <v>2.18</v>
      </c>
      <c r="AC34" s="13">
        <v>139.75</v>
      </c>
      <c r="AD34" s="13">
        <v>8.5</v>
      </c>
      <c r="AE34" s="13">
        <v>1.97</v>
      </c>
      <c r="AF34" s="13">
        <v>202.17</v>
      </c>
      <c r="AG34" s="13">
        <v>0.0</v>
      </c>
      <c r="AH34" s="13">
        <v>0.0</v>
      </c>
      <c r="AI34" s="13">
        <v>137.2</v>
      </c>
      <c r="AJ34" s="13">
        <v>23.26</v>
      </c>
    </row>
    <row r="35">
      <c r="C35" s="13">
        <v>2016.0</v>
      </c>
      <c r="D35" s="13">
        <v>3994.07</v>
      </c>
      <c r="E35" s="13">
        <v>2623.71</v>
      </c>
      <c r="F35" s="13">
        <v>13.72</v>
      </c>
      <c r="G35" s="13">
        <v>873.26</v>
      </c>
      <c r="H35" s="13">
        <v>12717.18</v>
      </c>
      <c r="I35" s="13">
        <v>459.8</v>
      </c>
      <c r="J35" s="13">
        <v>1370.36</v>
      </c>
      <c r="K35" s="13">
        <v>7.68</v>
      </c>
      <c r="L35" s="14">
        <f t="shared" si="6"/>
        <v>99.88046647</v>
      </c>
      <c r="M35" s="9">
        <f t="shared" si="1"/>
        <v>3.615581442</v>
      </c>
      <c r="N35" s="13">
        <v>0.83</v>
      </c>
      <c r="O35" s="13">
        <v>2999.98</v>
      </c>
      <c r="P35" s="13">
        <v>2048.32</v>
      </c>
      <c r="R35" s="13">
        <v>1351.99</v>
      </c>
      <c r="S35" s="14">
        <f t="shared" si="8"/>
        <v>0.9865947634</v>
      </c>
      <c r="T35" s="29">
        <v>12284.9</v>
      </c>
      <c r="U35" s="13">
        <v>2809.23</v>
      </c>
      <c r="V35" s="14">
        <f t="shared" si="9"/>
        <v>1.46460514</v>
      </c>
      <c r="W35" s="14">
        <f t="shared" si="13"/>
        <v>0.04814189189</v>
      </c>
      <c r="X35" s="13">
        <v>188.0</v>
      </c>
      <c r="Y35" s="14">
        <f t="shared" si="14"/>
        <v>4.526927307</v>
      </c>
      <c r="Z35">
        <f t="shared" si="15"/>
        <v>1395.24</v>
      </c>
      <c r="AA35" s="25">
        <f t="shared" si="2"/>
        <v>3.034449761</v>
      </c>
      <c r="AB35" s="13">
        <v>1.9</v>
      </c>
      <c r="AC35" s="13">
        <v>105.31</v>
      </c>
      <c r="AD35" s="13">
        <v>2.69</v>
      </c>
      <c r="AE35" s="13">
        <v>1.97</v>
      </c>
      <c r="AF35" s="13">
        <v>93.95</v>
      </c>
      <c r="AG35" s="13">
        <v>0.0</v>
      </c>
      <c r="AH35" s="13">
        <v>0.0</v>
      </c>
      <c r="AI35" s="13">
        <v>137.2</v>
      </c>
      <c r="AJ35" s="13">
        <v>24.75</v>
      </c>
    </row>
    <row r="36">
      <c r="A36" s="13">
        <v>12.0</v>
      </c>
      <c r="B36" s="30" t="s">
        <v>49</v>
      </c>
      <c r="C36" s="13">
        <v>2018.0</v>
      </c>
      <c r="D36" s="29">
        <v>89420.6</v>
      </c>
      <c r="E36" s="29">
        <v>89420.6</v>
      </c>
      <c r="F36" s="13">
        <v>166.22</v>
      </c>
      <c r="G36" s="29">
        <v>13430.3</v>
      </c>
      <c r="H36" s="29">
        <v>94855.0</v>
      </c>
      <c r="I36" s="29">
        <f>1002.03*10</f>
        <v>10020.3</v>
      </c>
      <c r="J36" s="13">
        <v>3943.6</v>
      </c>
      <c r="K36" s="24">
        <v>14.94</v>
      </c>
      <c r="L36" s="23">
        <f t="shared" si="6"/>
        <v>23.72518349</v>
      </c>
      <c r="M36" s="18">
        <f t="shared" si="1"/>
        <v>10.56380792</v>
      </c>
      <c r="N36" s="24">
        <v>5.52</v>
      </c>
      <c r="O36" s="29">
        <v>85668.6</v>
      </c>
      <c r="P36" s="29">
        <v>49992.6</v>
      </c>
      <c r="R36" s="29">
        <v>10544.7</v>
      </c>
      <c r="S36" s="20">
        <f t="shared" si="8"/>
        <v>2.673876661</v>
      </c>
      <c r="T36" s="29">
        <v>84834.7</v>
      </c>
      <c r="U36" s="29">
        <v>51612.8</v>
      </c>
      <c r="V36" s="14">
        <f t="shared" si="9"/>
        <v>1.713625617</v>
      </c>
      <c r="W36" s="14">
        <f t="shared" si="13"/>
        <v>0.377445862</v>
      </c>
      <c r="X36" s="13">
        <v>320.0</v>
      </c>
      <c r="Y36" s="14">
        <f t="shared" si="14"/>
        <v>1.837819301</v>
      </c>
      <c r="Z36" s="31">
        <f t="shared" si="15"/>
        <v>14318.2</v>
      </c>
      <c r="AA36" s="25">
        <f t="shared" si="2"/>
        <v>1.428919294</v>
      </c>
      <c r="AB36" s="24">
        <v>3.26</v>
      </c>
      <c r="AC36" s="13">
        <v>5356.4</v>
      </c>
      <c r="AD36" s="13">
        <v>18513.1</v>
      </c>
      <c r="AE36" s="13">
        <v>186.3</v>
      </c>
      <c r="AF36" s="13">
        <v>170.1</v>
      </c>
      <c r="AG36" s="13">
        <v>0.0</v>
      </c>
      <c r="AH36" s="13">
        <v>0.0</v>
      </c>
      <c r="AI36" s="13">
        <v>3943.6</v>
      </c>
      <c r="AJ36" s="24">
        <v>23.53</v>
      </c>
    </row>
    <row r="37">
      <c r="C37" s="13">
        <v>2017.0</v>
      </c>
      <c r="D37" s="29">
        <v>71875.7</v>
      </c>
      <c r="E37" s="29">
        <v>71875.7</v>
      </c>
      <c r="F37" s="13">
        <v>138.81</v>
      </c>
      <c r="G37" s="29">
        <v>10270.8</v>
      </c>
      <c r="H37" s="29">
        <v>80994.4</v>
      </c>
      <c r="I37" s="13">
        <v>7610.0</v>
      </c>
      <c r="J37" s="13">
        <v>1791.4</v>
      </c>
      <c r="K37" s="13">
        <v>12.03</v>
      </c>
      <c r="L37" s="14">
        <f t="shared" si="6"/>
        <v>12.90541027</v>
      </c>
      <c r="M37" s="9">
        <f t="shared" si="1"/>
        <v>9.395711308</v>
      </c>
      <c r="N37" s="13">
        <v>4.91</v>
      </c>
      <c r="O37" s="29">
        <v>66300.8</v>
      </c>
      <c r="P37" s="29">
        <v>37864.5</v>
      </c>
      <c r="R37" s="13">
        <v>6916.7</v>
      </c>
      <c r="S37" s="14">
        <f t="shared" si="8"/>
        <v>3.86105839</v>
      </c>
      <c r="T37" s="29">
        <v>73384.4</v>
      </c>
      <c r="U37" s="29">
        <v>41186.4</v>
      </c>
      <c r="V37" s="14">
        <f t="shared" si="9"/>
        <v>1.751001598</v>
      </c>
      <c r="W37" s="14">
        <f t="shared" si="13"/>
        <v>0.6147737327</v>
      </c>
      <c r="X37" s="13">
        <v>209.0</v>
      </c>
      <c r="Y37" s="14">
        <f t="shared" si="14"/>
        <v>1.966532642</v>
      </c>
      <c r="Z37">
        <f t="shared" si="15"/>
        <v>8708.1</v>
      </c>
      <c r="AA37" s="25">
        <f t="shared" si="2"/>
        <v>1.144296978</v>
      </c>
      <c r="AB37" s="13">
        <v>2.24</v>
      </c>
      <c r="AC37" s="13">
        <v>4210.1</v>
      </c>
      <c r="AD37" s="13">
        <v>15380.4</v>
      </c>
      <c r="AE37" s="13">
        <v>7897.7</v>
      </c>
      <c r="AF37" s="32">
        <v>0.0</v>
      </c>
      <c r="AG37" s="13">
        <v>0.0</v>
      </c>
      <c r="AH37" s="13">
        <v>0.0</v>
      </c>
      <c r="AI37" s="13">
        <v>1791.4</v>
      </c>
      <c r="AJ37" s="13">
        <v>17.76</v>
      </c>
    </row>
    <row r="38">
      <c r="C38" s="13">
        <v>2016.0</v>
      </c>
      <c r="D38" s="29">
        <v>57260.6</v>
      </c>
      <c r="E38" s="29">
        <v>57260.6</v>
      </c>
      <c r="F38" s="13">
        <v>133.97</v>
      </c>
      <c r="G38" s="29">
        <v>10155.7</v>
      </c>
      <c r="H38" s="29">
        <v>72321.0</v>
      </c>
      <c r="I38" s="13">
        <v>7591.0</v>
      </c>
      <c r="J38" s="13">
        <v>1791.0</v>
      </c>
      <c r="K38" s="13">
        <v>22.32</v>
      </c>
      <c r="L38" s="14">
        <f t="shared" si="6"/>
        <v>13.36866463</v>
      </c>
      <c r="M38" s="9">
        <f t="shared" si="1"/>
        <v>10.49625973</v>
      </c>
      <c r="N38" s="13">
        <v>5.42</v>
      </c>
      <c r="O38" s="29">
        <v>54655.3</v>
      </c>
      <c r="P38" s="29">
        <v>32641.8</v>
      </c>
      <c r="R38" s="13">
        <v>9401.3</v>
      </c>
      <c r="S38" s="14">
        <f t="shared" si="8"/>
        <v>5.249190396</v>
      </c>
      <c r="T38" s="29">
        <v>64730.0</v>
      </c>
      <c r="U38" s="29">
        <v>38660.6</v>
      </c>
      <c r="V38" s="14">
        <f t="shared" si="9"/>
        <v>1.67439602</v>
      </c>
      <c r="W38" s="14">
        <f t="shared" si="13"/>
        <v>0.375628795</v>
      </c>
      <c r="X38" s="13">
        <v>177.0</v>
      </c>
      <c r="Y38" s="14">
        <f t="shared" si="14"/>
        <v>1.87066419</v>
      </c>
      <c r="Z38">
        <f t="shared" si="15"/>
        <v>11192.3</v>
      </c>
      <c r="AA38" s="25">
        <f t="shared" si="2"/>
        <v>1.474417073</v>
      </c>
      <c r="AB38" s="13">
        <v>2.72</v>
      </c>
      <c r="AC38" s="13">
        <v>3981.9</v>
      </c>
      <c r="AD38" s="13">
        <v>9760.0</v>
      </c>
      <c r="AE38" s="13">
        <v>2501.2</v>
      </c>
      <c r="AF38" s="13">
        <v>0.0</v>
      </c>
      <c r="AG38" s="13">
        <v>0.0</v>
      </c>
      <c r="AH38" s="13">
        <v>0.0</v>
      </c>
      <c r="AI38" s="13">
        <v>1791.0</v>
      </c>
      <c r="AJ38" s="13">
        <v>16.41</v>
      </c>
    </row>
    <row r="39">
      <c r="A39" s="13">
        <v>13.0</v>
      </c>
      <c r="B39" s="13" t="s">
        <v>50</v>
      </c>
      <c r="C39" s="13">
        <v>2018.0</v>
      </c>
      <c r="D39" s="13">
        <v>11175.0</v>
      </c>
      <c r="E39" s="13">
        <v>10553.2</v>
      </c>
      <c r="F39" s="13">
        <v>66.73</v>
      </c>
      <c r="G39" s="13">
        <v>731.1</v>
      </c>
      <c r="H39" s="13">
        <v>17514.1</v>
      </c>
      <c r="I39" s="13">
        <v>801.4</v>
      </c>
      <c r="J39" s="13">
        <v>4766.66</v>
      </c>
      <c r="K39" s="13">
        <v>3.16</v>
      </c>
      <c r="L39" s="14">
        <f t="shared" si="6"/>
        <v>71.43203956</v>
      </c>
      <c r="M39" s="9">
        <f t="shared" si="1"/>
        <v>4.575741831</v>
      </c>
      <c r="N39" s="13">
        <v>1.2</v>
      </c>
      <c r="O39" s="13">
        <v>10915.63</v>
      </c>
      <c r="P39" s="13">
        <v>7423.67</v>
      </c>
      <c r="R39" s="13">
        <v>5686.99</v>
      </c>
      <c r="S39" s="14">
        <f t="shared" si="8"/>
        <v>1.193076494</v>
      </c>
      <c r="T39" s="13">
        <v>16880.19</v>
      </c>
      <c r="U39" s="13">
        <v>10219.23</v>
      </c>
      <c r="V39" s="14">
        <f t="shared" si="9"/>
        <v>1.4703819</v>
      </c>
      <c r="W39" s="14">
        <f t="shared" si="13"/>
        <v>0.04676797325</v>
      </c>
      <c r="X39" s="13">
        <v>85.0</v>
      </c>
      <c r="Y39" s="14">
        <f t="shared" si="14"/>
        <v>1.71383754</v>
      </c>
      <c r="Z39">
        <f t="shared" si="15"/>
        <v>6244.03</v>
      </c>
      <c r="AA39" s="25">
        <f t="shared" si="2"/>
        <v>7.791402546</v>
      </c>
      <c r="AB39" s="13">
        <v>1.19</v>
      </c>
      <c r="AC39" s="13">
        <v>212.61</v>
      </c>
      <c r="AD39" s="13">
        <v>229.62</v>
      </c>
      <c r="AE39" s="13">
        <v>7.3</v>
      </c>
      <c r="AF39" s="13">
        <v>110.27</v>
      </c>
      <c r="AG39" s="13">
        <v>0.0</v>
      </c>
      <c r="AH39" s="13">
        <v>0.0</v>
      </c>
      <c r="AI39" s="13">
        <v>667.31</v>
      </c>
      <c r="AJ39" s="24">
        <v>26.69</v>
      </c>
    </row>
    <row r="40">
      <c r="C40" s="13">
        <v>2017.0</v>
      </c>
      <c r="D40" s="13">
        <v>10900.6</v>
      </c>
      <c r="E40" s="13">
        <v>10148.9</v>
      </c>
      <c r="F40" s="13">
        <v>66.73</v>
      </c>
      <c r="G40" s="13">
        <v>705.2</v>
      </c>
      <c r="H40" s="13">
        <v>16900.0</v>
      </c>
      <c r="I40" s="13">
        <v>746.0</v>
      </c>
      <c r="J40" s="13">
        <v>4558.27</v>
      </c>
      <c r="K40" s="13">
        <v>2.51</v>
      </c>
      <c r="L40" s="14">
        <f t="shared" si="6"/>
        <v>68.3091563</v>
      </c>
      <c r="M40" s="9">
        <f t="shared" si="1"/>
        <v>4.414201183</v>
      </c>
      <c r="N40" s="13">
        <v>0.99</v>
      </c>
      <c r="O40" s="13">
        <v>10667.8</v>
      </c>
      <c r="P40" s="13">
        <v>7364.44</v>
      </c>
      <c r="R40" s="13">
        <v>5489.66</v>
      </c>
      <c r="S40" s="14">
        <f t="shared" si="8"/>
        <v>1.204329713</v>
      </c>
      <c r="T40" s="13">
        <v>16390.15</v>
      </c>
      <c r="U40" s="13">
        <v>10286.24</v>
      </c>
      <c r="V40" s="14">
        <f t="shared" si="9"/>
        <v>1.448555491</v>
      </c>
      <c r="W40" s="14">
        <f t="shared" si="13"/>
        <v>0.04589079414</v>
      </c>
      <c r="X40" s="13">
        <v>77.0</v>
      </c>
      <c r="Y40" s="14">
        <f t="shared" si="14"/>
        <v>1.642971581</v>
      </c>
      <c r="Z40">
        <f t="shared" si="15"/>
        <v>5841.13</v>
      </c>
      <c r="AA40" s="25">
        <f t="shared" si="2"/>
        <v>7.829932976</v>
      </c>
      <c r="AB40" s="13">
        <v>1.14</v>
      </c>
      <c r="AC40" s="13">
        <v>129.29</v>
      </c>
      <c r="AD40" s="13">
        <v>22.12</v>
      </c>
      <c r="AE40" s="13">
        <v>0.0</v>
      </c>
      <c r="AF40" s="13">
        <v>315.84</v>
      </c>
      <c r="AG40" s="13">
        <v>0.0</v>
      </c>
      <c r="AH40" s="13">
        <v>0.0</v>
      </c>
      <c r="AI40" s="13">
        <v>667.31</v>
      </c>
      <c r="AJ40" s="13">
        <v>40.18</v>
      </c>
    </row>
    <row r="41">
      <c r="C41" s="13">
        <v>2016.0</v>
      </c>
      <c r="D41" s="13">
        <v>11913.3</v>
      </c>
      <c r="E41" s="13">
        <v>10883.4</v>
      </c>
      <c r="F41" s="13">
        <v>66.73</v>
      </c>
      <c r="G41" s="13">
        <v>395.6</v>
      </c>
      <c r="H41" s="13">
        <v>16547.8</v>
      </c>
      <c r="I41" s="13">
        <v>441.8</v>
      </c>
      <c r="J41" s="13">
        <v>4431.19</v>
      </c>
      <c r="K41" s="13">
        <v>-3.47</v>
      </c>
      <c r="L41" s="14">
        <f t="shared" si="6"/>
        <v>66.40476547</v>
      </c>
      <c r="M41" s="9">
        <f t="shared" si="1"/>
        <v>2.669841308</v>
      </c>
      <c r="N41" s="13">
        <v>-1.39</v>
      </c>
      <c r="O41" s="13">
        <v>11706.44</v>
      </c>
      <c r="P41" s="13">
        <v>8529.39</v>
      </c>
      <c r="R41" s="13">
        <v>6504.57</v>
      </c>
      <c r="S41" s="14">
        <f t="shared" si="8"/>
        <v>1.467905912</v>
      </c>
      <c r="T41" s="13">
        <v>16186.3</v>
      </c>
      <c r="U41" s="13">
        <v>11266.19</v>
      </c>
      <c r="V41" s="14">
        <f t="shared" si="9"/>
        <v>1.372482675</v>
      </c>
      <c r="W41" s="14">
        <f t="shared" si="13"/>
        <v>0.04693067148</v>
      </c>
      <c r="X41" s="13">
        <v>55.0</v>
      </c>
      <c r="Y41" s="14">
        <f t="shared" si="14"/>
        <v>1.468801787</v>
      </c>
      <c r="Z41">
        <f t="shared" si="15"/>
        <v>6778.5</v>
      </c>
      <c r="AA41" s="25">
        <f t="shared" si="2"/>
        <v>15.34291535</v>
      </c>
      <c r="AB41" s="13">
        <v>0.89</v>
      </c>
      <c r="AC41" s="13">
        <v>-275.45</v>
      </c>
      <c r="AD41" s="13">
        <v>6.91</v>
      </c>
      <c r="AE41" s="13">
        <v>0.0</v>
      </c>
      <c r="AF41" s="13">
        <v>393.38</v>
      </c>
      <c r="AG41" s="13">
        <v>0.0</v>
      </c>
      <c r="AH41" s="13">
        <v>0.0</v>
      </c>
      <c r="AI41" s="13">
        <v>667.31</v>
      </c>
      <c r="AJ41" s="13">
        <v>0.0</v>
      </c>
    </row>
    <row r="42">
      <c r="A42" s="13">
        <v>14.0</v>
      </c>
      <c r="B42" s="22" t="s">
        <v>51</v>
      </c>
      <c r="C42" s="13">
        <v>2018.0</v>
      </c>
      <c r="D42" s="13">
        <v>7628.28</v>
      </c>
      <c r="E42" s="13">
        <v>2126.76</v>
      </c>
      <c r="F42" s="13">
        <v>32.58</v>
      </c>
      <c r="G42" s="33">
        <v>1124.66</v>
      </c>
      <c r="H42" s="33">
        <v>15691.06</v>
      </c>
      <c r="I42" s="13">
        <v>1484.11</v>
      </c>
      <c r="J42" s="13">
        <v>5501.53</v>
      </c>
      <c r="K42" s="23">
        <f t="shared" ref="K42:K47" si="16">G42/F42</f>
        <v>34.51995089</v>
      </c>
      <c r="L42" s="23">
        <f t="shared" si="6"/>
        <v>168.8621854</v>
      </c>
      <c r="M42" s="18">
        <f t="shared" si="1"/>
        <v>9.458315754</v>
      </c>
      <c r="N42" s="18">
        <f t="shared" ref="N42:N47" si="17">G42*100/H42</f>
        <v>7.167520869</v>
      </c>
      <c r="O42" s="33">
        <v>5987.2</v>
      </c>
      <c r="P42" s="33">
        <v>2089.3</v>
      </c>
      <c r="Q42" s="13">
        <v>1931.62</v>
      </c>
      <c r="R42" s="33">
        <v>665.78</v>
      </c>
      <c r="S42" s="14">
        <f t="shared" si="8"/>
        <v>0.1210172443</v>
      </c>
      <c r="U42" s="13">
        <v>3649.0</v>
      </c>
      <c r="V42" s="9">
        <f t="shared" si="9"/>
        <v>2.865648782</v>
      </c>
      <c r="W42" s="9">
        <f t="shared" ref="W42:W47" si="18">Q42/P42</f>
        <v>0.9245297468</v>
      </c>
      <c r="X42" s="33">
        <v>670.35</v>
      </c>
      <c r="Y42" s="33">
        <v>4.28</v>
      </c>
      <c r="Z42" s="13">
        <v>22218.2</v>
      </c>
      <c r="AA42" s="34">
        <f t="shared" si="2"/>
        <v>14.97072319</v>
      </c>
      <c r="AB42" s="18">
        <f t="shared" ref="AB42:AB46" si="19">X42/L42</f>
        <v>3.969805309</v>
      </c>
      <c r="AJ42" s="35">
        <f t="shared" ref="AJ42:AJ46" si="20">X42/K42</f>
        <v>19.41920492</v>
      </c>
    </row>
    <row r="43">
      <c r="C43" s="13">
        <v>2017.0</v>
      </c>
      <c r="D43" s="13">
        <v>6759.6</v>
      </c>
      <c r="E43" s="13">
        <v>2415.68</v>
      </c>
      <c r="F43" s="13">
        <v>32.55</v>
      </c>
      <c r="G43" s="33">
        <v>645.79</v>
      </c>
      <c r="H43" s="33">
        <v>14389.44</v>
      </c>
      <c r="I43" s="13">
        <v>863.92</v>
      </c>
      <c r="J43" s="13">
        <v>4343.92</v>
      </c>
      <c r="K43" s="14">
        <f t="shared" si="16"/>
        <v>19.83993856</v>
      </c>
      <c r="L43" s="14">
        <f t="shared" si="6"/>
        <v>133.4537634</v>
      </c>
      <c r="M43" s="9">
        <f t="shared" si="1"/>
        <v>6.003847266</v>
      </c>
      <c r="N43" s="9">
        <f t="shared" si="17"/>
        <v>4.487943937</v>
      </c>
      <c r="O43" s="33">
        <v>5092.24</v>
      </c>
      <c r="P43" s="33">
        <v>2372.1</v>
      </c>
      <c r="Q43" s="13">
        <v>1800.43</v>
      </c>
      <c r="R43" s="33">
        <v>845.39</v>
      </c>
      <c r="S43" s="14">
        <f t="shared" si="8"/>
        <v>0.1946145417</v>
      </c>
      <c r="U43" s="13">
        <v>3105.29</v>
      </c>
      <c r="V43" s="9">
        <f t="shared" si="9"/>
        <v>2.146722314</v>
      </c>
      <c r="W43" s="9">
        <f t="shared" si="18"/>
        <v>0.7590025716</v>
      </c>
      <c r="X43" s="33">
        <v>390.0</v>
      </c>
      <c r="Y43" s="33">
        <v>4.95</v>
      </c>
      <c r="Z43" s="13">
        <v>13278.1</v>
      </c>
      <c r="AA43" s="9">
        <f t="shared" si="2"/>
        <v>15.36959441</v>
      </c>
      <c r="AB43" s="9">
        <f t="shared" si="19"/>
        <v>2.922360449</v>
      </c>
      <c r="AJ43" s="36">
        <f t="shared" si="20"/>
        <v>19.65731894</v>
      </c>
    </row>
    <row r="44">
      <c r="C44" s="13">
        <v>2016.0</v>
      </c>
      <c r="D44" s="13">
        <v>6405.48</v>
      </c>
      <c r="E44" s="13">
        <v>2618.63</v>
      </c>
      <c r="F44" s="13">
        <v>32.5</v>
      </c>
      <c r="G44" s="33">
        <v>398.17</v>
      </c>
      <c r="H44" s="33">
        <v>12790.56</v>
      </c>
      <c r="I44" s="13">
        <v>607.54</v>
      </c>
      <c r="J44" s="13">
        <v>3786.86</v>
      </c>
      <c r="K44" s="14">
        <f t="shared" si="16"/>
        <v>12.25138462</v>
      </c>
      <c r="L44" s="14">
        <f t="shared" si="6"/>
        <v>116.5187692</v>
      </c>
      <c r="M44" s="9">
        <f t="shared" si="1"/>
        <v>4.749909308</v>
      </c>
      <c r="N44" s="9">
        <f t="shared" si="17"/>
        <v>3.112998962</v>
      </c>
      <c r="O44" s="33">
        <v>4667.25</v>
      </c>
      <c r="P44" s="33">
        <v>2555.91</v>
      </c>
      <c r="Q44" s="13">
        <v>1363.13</v>
      </c>
      <c r="R44" s="33">
        <v>1120.1</v>
      </c>
      <c r="S44" s="14">
        <f t="shared" si="8"/>
        <v>0.2957859546</v>
      </c>
      <c r="U44" s="13">
        <v>3083.29</v>
      </c>
      <c r="V44" s="9">
        <f t="shared" si="9"/>
        <v>1.826061951</v>
      </c>
      <c r="W44" s="9">
        <f t="shared" si="18"/>
        <v>0.5333247258</v>
      </c>
      <c r="X44" s="13">
        <v>319.35</v>
      </c>
      <c r="Y44" s="33">
        <v>2.71</v>
      </c>
      <c r="Z44" s="13">
        <v>11221.0</v>
      </c>
      <c r="AA44" s="9">
        <f t="shared" si="2"/>
        <v>18.46956579</v>
      </c>
      <c r="AB44" s="9">
        <f t="shared" si="19"/>
        <v>2.740760155</v>
      </c>
      <c r="AJ44" s="36">
        <f t="shared" si="20"/>
        <v>26.06644147</v>
      </c>
    </row>
    <row r="45">
      <c r="A45" s="13">
        <v>15.0</v>
      </c>
      <c r="B45" s="13" t="s">
        <v>52</v>
      </c>
      <c r="C45" s="13">
        <v>2018.0</v>
      </c>
      <c r="D45" s="13">
        <v>131.27</v>
      </c>
      <c r="E45" s="13">
        <v>9.57</v>
      </c>
      <c r="F45" s="13">
        <v>10.01</v>
      </c>
      <c r="G45" s="13">
        <v>3.82</v>
      </c>
      <c r="H45" s="13">
        <v>396.94</v>
      </c>
      <c r="I45" s="13">
        <v>7.25</v>
      </c>
      <c r="J45" s="13">
        <v>121.7</v>
      </c>
      <c r="K45" s="14">
        <f t="shared" si="16"/>
        <v>0.3816183816</v>
      </c>
      <c r="L45" s="23">
        <f t="shared" si="6"/>
        <v>12.15784216</v>
      </c>
      <c r="M45" s="9">
        <f t="shared" si="1"/>
        <v>1.826472515</v>
      </c>
      <c r="N45" s="9">
        <f t="shared" si="17"/>
        <v>0.9623620698</v>
      </c>
      <c r="O45" s="13">
        <v>83.76</v>
      </c>
      <c r="P45" s="13">
        <v>9.57</v>
      </c>
      <c r="Q45" s="13">
        <v>62.74</v>
      </c>
      <c r="R45" s="13">
        <v>3.03</v>
      </c>
      <c r="S45" s="14">
        <f t="shared" si="8"/>
        <v>0.02489728841</v>
      </c>
      <c r="U45" s="13">
        <v>19.85</v>
      </c>
      <c r="V45" s="18">
        <f t="shared" si="9"/>
        <v>8.752351097</v>
      </c>
      <c r="W45" s="9">
        <f t="shared" si="18"/>
        <v>6.555903866</v>
      </c>
      <c r="X45" s="33">
        <v>81.6</v>
      </c>
      <c r="Y45" s="33">
        <v>20.0</v>
      </c>
      <c r="Z45" s="13">
        <v>390.0</v>
      </c>
      <c r="AA45" s="34">
        <f t="shared" si="2"/>
        <v>53.79310345</v>
      </c>
      <c r="AB45" s="18">
        <f t="shared" si="19"/>
        <v>6.711717338</v>
      </c>
      <c r="AJ45" s="37">
        <f t="shared" si="20"/>
        <v>213.826178</v>
      </c>
    </row>
    <row r="46">
      <c r="C46" s="13">
        <v>2017.0</v>
      </c>
      <c r="D46" s="13">
        <v>121.05</v>
      </c>
      <c r="E46" s="13">
        <v>3.36</v>
      </c>
      <c r="F46" s="13">
        <v>10.01</v>
      </c>
      <c r="G46" s="13">
        <v>0.73</v>
      </c>
      <c r="H46" s="13">
        <v>117.19</v>
      </c>
      <c r="I46" s="13">
        <v>4.02</v>
      </c>
      <c r="J46" s="13">
        <v>117.68</v>
      </c>
      <c r="K46" s="14">
        <f t="shared" si="16"/>
        <v>0.07292707293</v>
      </c>
      <c r="L46" s="14">
        <f t="shared" si="6"/>
        <v>11.75624376</v>
      </c>
      <c r="M46" s="9">
        <f t="shared" si="1"/>
        <v>3.43032682</v>
      </c>
      <c r="N46" s="9">
        <f t="shared" si="17"/>
        <v>0.6229200444</v>
      </c>
      <c r="O46" s="13">
        <v>113.58</v>
      </c>
      <c r="P46" s="13">
        <v>3.36</v>
      </c>
      <c r="Q46" s="13">
        <v>63.02</v>
      </c>
      <c r="R46" s="13">
        <v>0.1</v>
      </c>
      <c r="S46" s="14">
        <f t="shared" si="8"/>
        <v>0.0008497620666</v>
      </c>
      <c r="U46" s="13">
        <v>47.27</v>
      </c>
      <c r="V46" s="9">
        <f t="shared" si="9"/>
        <v>33.80357143</v>
      </c>
      <c r="W46" s="9">
        <f t="shared" si="18"/>
        <v>18.75595238</v>
      </c>
      <c r="X46" s="33">
        <v>35.65</v>
      </c>
      <c r="Y46" s="33">
        <v>20.0</v>
      </c>
      <c r="Z46" s="13">
        <v>390.0</v>
      </c>
      <c r="AA46" s="9">
        <f t="shared" si="2"/>
        <v>97.01492537</v>
      </c>
      <c r="AB46" s="9">
        <f t="shared" si="19"/>
        <v>3.032431169</v>
      </c>
      <c r="AJ46" s="36">
        <f t="shared" si="20"/>
        <v>488.8445205</v>
      </c>
    </row>
    <row r="47">
      <c r="C47" s="13">
        <v>2016.0</v>
      </c>
      <c r="D47" s="13">
        <v>52.65</v>
      </c>
      <c r="E47" s="13">
        <v>11.32</v>
      </c>
      <c r="F47" s="13">
        <v>7.37</v>
      </c>
      <c r="G47" s="13">
        <v>0.05</v>
      </c>
      <c r="H47" s="13">
        <v>152.95</v>
      </c>
      <c r="I47" s="13">
        <v>-0.09</v>
      </c>
      <c r="J47" s="13">
        <v>41.32</v>
      </c>
      <c r="K47" s="14">
        <f t="shared" si="16"/>
        <v>0.006784260516</v>
      </c>
      <c r="L47" s="14">
        <f t="shared" si="6"/>
        <v>5.60651289</v>
      </c>
      <c r="M47" s="9">
        <f t="shared" si="1"/>
        <v>-0.05884275907</v>
      </c>
      <c r="N47" s="9">
        <f t="shared" si="17"/>
        <v>0.03269042171</v>
      </c>
      <c r="O47" s="13">
        <v>49.09</v>
      </c>
      <c r="P47" s="13">
        <v>11.32</v>
      </c>
      <c r="Q47" s="13">
        <v>37.89</v>
      </c>
      <c r="R47" s="13">
        <v>2.5</v>
      </c>
      <c r="S47" s="14">
        <f t="shared" si="8"/>
        <v>0.06050338819</v>
      </c>
      <c r="U47" s="13">
        <v>10.14</v>
      </c>
      <c r="V47" s="9">
        <f t="shared" si="9"/>
        <v>4.336572438</v>
      </c>
      <c r="W47" s="9">
        <f t="shared" si="18"/>
        <v>3.347173145</v>
      </c>
      <c r="X47" s="13" t="s">
        <v>41</v>
      </c>
      <c r="Y47" s="33">
        <v>2.48</v>
      </c>
      <c r="Z47" s="13">
        <v>168.4</v>
      </c>
      <c r="AA47" s="9">
        <f t="shared" si="2"/>
        <v>-1871.111111</v>
      </c>
      <c r="AB47" s="38" t="s">
        <v>41</v>
      </c>
      <c r="AJ47" s="38" t="s">
        <v>41</v>
      </c>
    </row>
    <row r="55">
      <c r="F55" s="13" t="s">
        <v>46</v>
      </c>
    </row>
  </sheetData>
  <drawing r:id="rId1"/>
</worksheet>
</file>