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osh Gupta\Desktop\"/>
    </mc:Choice>
  </mc:AlternateContent>
  <xr:revisionPtr revIDLastSave="0" documentId="13_ncr:1_{CD1A4A5F-1090-4CFA-8FEF-B3C7915E6587}" xr6:coauthVersionLast="40" xr6:coauthVersionMax="40" xr10:uidLastSave="{00000000-0000-0000-0000-000000000000}"/>
  <bookViews>
    <workbookView xWindow="0" yWindow="0" windowWidth="20490" windowHeight="7545" xr2:uid="{7071D780-9428-41D0-8998-28891F134B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16" i="1"/>
  <c r="CW6" i="1"/>
  <c r="CX6" i="1"/>
  <c r="CY6" i="1"/>
  <c r="CZ6" i="1"/>
  <c r="DA6" i="1"/>
  <c r="DB6" i="1"/>
  <c r="DC6" i="1"/>
  <c r="DD6" i="1"/>
  <c r="DE6" i="1"/>
  <c r="CW7" i="1"/>
  <c r="CX7" i="1"/>
  <c r="CY7" i="1"/>
  <c r="CZ7" i="1"/>
  <c r="DA7" i="1"/>
  <c r="DB7" i="1"/>
  <c r="DC7" i="1"/>
  <c r="DD7" i="1"/>
  <c r="DE7" i="1"/>
  <c r="CW8" i="1"/>
  <c r="CX8" i="1"/>
  <c r="CY8" i="1"/>
  <c r="CZ8" i="1"/>
  <c r="DA8" i="1"/>
  <c r="DB8" i="1"/>
  <c r="DC8" i="1"/>
  <c r="DD8" i="1"/>
  <c r="DE8" i="1"/>
  <c r="CW9" i="1"/>
  <c r="CX9" i="1"/>
  <c r="CY9" i="1"/>
  <c r="CZ9" i="1"/>
  <c r="DA9" i="1"/>
  <c r="DB9" i="1"/>
  <c r="DC9" i="1"/>
  <c r="DD9" i="1"/>
  <c r="DE9" i="1"/>
  <c r="CW10" i="1"/>
  <c r="CX10" i="1"/>
  <c r="CY10" i="1"/>
  <c r="CZ10" i="1"/>
  <c r="DA10" i="1"/>
  <c r="DB10" i="1"/>
  <c r="DC10" i="1"/>
  <c r="DD10" i="1"/>
  <c r="DE10" i="1"/>
  <c r="CW11" i="1"/>
  <c r="CX11" i="1"/>
  <c r="CY11" i="1"/>
  <c r="CZ11" i="1"/>
  <c r="DA11" i="1"/>
  <c r="DB11" i="1"/>
  <c r="DC11" i="1"/>
  <c r="DD11" i="1"/>
  <c r="DE11" i="1"/>
  <c r="CW12" i="1"/>
  <c r="CX12" i="1"/>
  <c r="CY12" i="1"/>
  <c r="CZ12" i="1"/>
  <c r="DA12" i="1"/>
  <c r="DB12" i="1"/>
  <c r="DC12" i="1"/>
  <c r="DD12" i="1"/>
  <c r="DE12" i="1"/>
  <c r="CW13" i="1"/>
  <c r="CX13" i="1"/>
  <c r="CY13" i="1"/>
  <c r="CZ13" i="1"/>
  <c r="DA13" i="1"/>
  <c r="DB13" i="1"/>
  <c r="DC13" i="1"/>
  <c r="DD13" i="1"/>
  <c r="DE13" i="1"/>
  <c r="CW14" i="1"/>
  <c r="CX14" i="1"/>
  <c r="CY14" i="1"/>
  <c r="CZ14" i="1"/>
  <c r="DA14" i="1"/>
  <c r="DB14" i="1"/>
  <c r="DC14" i="1"/>
  <c r="DD14" i="1"/>
  <c r="DE14" i="1"/>
  <c r="CW15" i="1"/>
  <c r="CX15" i="1"/>
  <c r="CY15" i="1"/>
  <c r="CZ15" i="1"/>
  <c r="DA15" i="1"/>
  <c r="DB15" i="1"/>
  <c r="DC15" i="1"/>
  <c r="DD15" i="1"/>
  <c r="DE15" i="1"/>
  <c r="CW16" i="1"/>
  <c r="CX16" i="1"/>
  <c r="CY16" i="1"/>
  <c r="CZ16" i="1"/>
  <c r="DA16" i="1"/>
  <c r="DB16" i="1"/>
  <c r="DC16" i="1"/>
  <c r="DD16" i="1"/>
  <c r="DE16" i="1"/>
  <c r="CW17" i="1"/>
  <c r="CX17" i="1"/>
  <c r="CY17" i="1"/>
  <c r="CZ17" i="1"/>
  <c r="DA17" i="1"/>
  <c r="DB17" i="1"/>
  <c r="DC17" i="1"/>
  <c r="DD17" i="1"/>
  <c r="DE17" i="1"/>
  <c r="CW18" i="1"/>
  <c r="CX18" i="1"/>
  <c r="CY18" i="1"/>
  <c r="CZ18" i="1"/>
  <c r="DA18" i="1"/>
  <c r="DB18" i="1"/>
  <c r="DC18" i="1"/>
  <c r="DD18" i="1"/>
  <c r="DE18" i="1"/>
  <c r="CW19" i="1"/>
  <c r="CX19" i="1"/>
  <c r="CY19" i="1"/>
  <c r="CZ19" i="1"/>
  <c r="DA19" i="1"/>
  <c r="DB19" i="1"/>
  <c r="DC19" i="1"/>
  <c r="DD19" i="1"/>
  <c r="DE19" i="1"/>
  <c r="CW20" i="1"/>
  <c r="CX20" i="1"/>
  <c r="CY20" i="1"/>
  <c r="CZ20" i="1"/>
  <c r="DA20" i="1"/>
  <c r="DB20" i="1"/>
  <c r="DC20" i="1"/>
  <c r="DD20" i="1"/>
  <c r="DE20" i="1"/>
  <c r="CW21" i="1"/>
  <c r="CX21" i="1"/>
  <c r="CY21" i="1"/>
  <c r="CZ21" i="1"/>
  <c r="DA21" i="1"/>
  <c r="DB21" i="1"/>
  <c r="DC21" i="1"/>
  <c r="DD21" i="1"/>
  <c r="DE21" i="1"/>
  <c r="CW22" i="1"/>
  <c r="CX22" i="1"/>
  <c r="CY22" i="1"/>
  <c r="CZ22" i="1"/>
  <c r="DA22" i="1"/>
  <c r="DB22" i="1"/>
  <c r="DC22" i="1"/>
  <c r="DD22" i="1"/>
  <c r="DE22" i="1"/>
  <c r="CW23" i="1"/>
  <c r="CX23" i="1"/>
  <c r="CY23" i="1"/>
  <c r="CZ23" i="1"/>
  <c r="DA23" i="1"/>
  <c r="DB23" i="1"/>
  <c r="DC23" i="1"/>
  <c r="DD23" i="1"/>
  <c r="DE23" i="1"/>
  <c r="CW24" i="1"/>
  <c r="CX24" i="1"/>
  <c r="CY24" i="1"/>
  <c r="CZ24" i="1"/>
  <c r="DA24" i="1"/>
  <c r="DB24" i="1"/>
  <c r="DC24" i="1"/>
  <c r="DD24" i="1"/>
  <c r="DE24" i="1"/>
  <c r="CW25" i="1"/>
  <c r="CX25" i="1"/>
  <c r="CY25" i="1"/>
  <c r="CZ25" i="1"/>
  <c r="DA25" i="1"/>
  <c r="DB25" i="1"/>
  <c r="DC25" i="1"/>
  <c r="DD25" i="1"/>
  <c r="DE25" i="1"/>
  <c r="CW26" i="1"/>
  <c r="CX26" i="1"/>
  <c r="CY26" i="1"/>
  <c r="CZ26" i="1"/>
  <c r="DA26" i="1"/>
  <c r="DB26" i="1"/>
  <c r="DC26" i="1"/>
  <c r="DD26" i="1"/>
  <c r="DE26" i="1"/>
  <c r="CW27" i="1"/>
  <c r="CX27" i="1"/>
  <c r="CY27" i="1"/>
  <c r="CZ27" i="1"/>
  <c r="DA27" i="1"/>
  <c r="DB27" i="1"/>
  <c r="DC27" i="1"/>
  <c r="DD27" i="1"/>
  <c r="DE27" i="1"/>
  <c r="CI6" i="1"/>
  <c r="CN6" i="1"/>
  <c r="CO6" i="1"/>
  <c r="CP6" i="1"/>
  <c r="CQ6" i="1"/>
  <c r="CR6" i="1"/>
  <c r="CS6" i="1"/>
  <c r="CQ7" i="1"/>
  <c r="CR7" i="1"/>
  <c r="CS7" i="1"/>
  <c r="CQ8" i="1"/>
  <c r="CR8" i="1"/>
  <c r="CS8" i="1"/>
  <c r="CQ9" i="1"/>
  <c r="CR9" i="1"/>
  <c r="CS9" i="1"/>
  <c r="CQ10" i="1"/>
  <c r="CR10" i="1"/>
  <c r="CS10" i="1"/>
  <c r="CQ11" i="1"/>
  <c r="CR11" i="1"/>
  <c r="CS11" i="1"/>
  <c r="CQ12" i="1"/>
  <c r="CR12" i="1"/>
  <c r="CS12" i="1"/>
  <c r="CI13" i="1"/>
  <c r="CL13" i="1" s="1"/>
  <c r="CQ13" i="1"/>
  <c r="CR13" i="1"/>
  <c r="CS13" i="1"/>
  <c r="CQ14" i="1"/>
  <c r="CR14" i="1"/>
  <c r="CS14" i="1"/>
  <c r="CQ15" i="1"/>
  <c r="CR15" i="1"/>
  <c r="CS15" i="1"/>
  <c r="CQ16" i="1"/>
  <c r="CR16" i="1"/>
  <c r="CS16" i="1"/>
  <c r="CQ17" i="1"/>
  <c r="CR17" i="1"/>
  <c r="CS17" i="1"/>
  <c r="CQ18" i="1"/>
  <c r="CR18" i="1"/>
  <c r="CS18" i="1"/>
  <c r="CH19" i="1"/>
  <c r="CQ19" i="1"/>
  <c r="CR19" i="1"/>
  <c r="CS19" i="1"/>
  <c r="CQ20" i="1"/>
  <c r="CR20" i="1"/>
  <c r="CS20" i="1"/>
  <c r="CQ21" i="1"/>
  <c r="CR21" i="1"/>
  <c r="CS21" i="1"/>
  <c r="CQ22" i="1"/>
  <c r="CR22" i="1"/>
  <c r="CS22" i="1"/>
  <c r="CQ23" i="1"/>
  <c r="CR23" i="1"/>
  <c r="CS23" i="1"/>
  <c r="CH24" i="1"/>
  <c r="CQ24" i="1"/>
  <c r="CR24" i="1"/>
  <c r="CS24" i="1"/>
  <c r="CH25" i="1"/>
  <c r="CQ25" i="1"/>
  <c r="CR25" i="1"/>
  <c r="CS25" i="1"/>
  <c r="CQ26" i="1"/>
  <c r="CR26" i="1"/>
  <c r="CS26" i="1"/>
  <c r="CQ27" i="1"/>
  <c r="CR27" i="1"/>
  <c r="CS27" i="1"/>
  <c r="BP6" i="1"/>
  <c r="BQ6" i="1"/>
  <c r="BR6" i="1"/>
  <c r="BP7" i="1"/>
  <c r="BQ7" i="1"/>
  <c r="BR7" i="1"/>
  <c r="BP8" i="1"/>
  <c r="BQ8" i="1"/>
  <c r="BR8" i="1"/>
  <c r="BP9" i="1"/>
  <c r="BQ9" i="1"/>
  <c r="BR9" i="1"/>
  <c r="BP10" i="1"/>
  <c r="BQ10" i="1"/>
  <c r="BR10" i="1"/>
  <c r="BP11" i="1"/>
  <c r="BQ11" i="1"/>
  <c r="BR11" i="1"/>
  <c r="BP12" i="1"/>
  <c r="BQ12" i="1"/>
  <c r="BR12" i="1"/>
  <c r="BP13" i="1"/>
  <c r="BQ13" i="1"/>
  <c r="BR13" i="1"/>
  <c r="BP14" i="1"/>
  <c r="BQ14" i="1"/>
  <c r="BR14" i="1"/>
  <c r="BP15" i="1"/>
  <c r="BQ15" i="1"/>
  <c r="BR15" i="1"/>
  <c r="BP16" i="1"/>
  <c r="BQ16" i="1"/>
  <c r="BR16" i="1"/>
  <c r="BP17" i="1"/>
  <c r="BQ17" i="1"/>
  <c r="BR17" i="1"/>
  <c r="BP18" i="1"/>
  <c r="BQ18" i="1"/>
  <c r="BR18" i="1"/>
  <c r="BP19" i="1"/>
  <c r="BQ19" i="1"/>
  <c r="BR19" i="1"/>
  <c r="BP20" i="1"/>
  <c r="BQ20" i="1"/>
  <c r="BR20" i="1"/>
  <c r="BP21" i="1"/>
  <c r="BQ21" i="1"/>
  <c r="BR21" i="1"/>
  <c r="BP22" i="1"/>
  <c r="BQ22" i="1"/>
  <c r="BR22" i="1"/>
  <c r="BP23" i="1"/>
  <c r="BQ23" i="1"/>
  <c r="BR23" i="1"/>
  <c r="BP24" i="1"/>
  <c r="BQ24" i="1"/>
  <c r="BR24" i="1"/>
  <c r="BP25" i="1"/>
  <c r="BQ25" i="1"/>
  <c r="BR25" i="1"/>
  <c r="BP26" i="1"/>
  <c r="BQ26" i="1"/>
  <c r="BR26" i="1"/>
  <c r="BP27" i="1"/>
  <c r="BQ27" i="1"/>
  <c r="BR27" i="1"/>
  <c r="BJ6" i="1"/>
  <c r="BK6" i="1"/>
  <c r="BL6" i="1"/>
  <c r="BJ7" i="1"/>
  <c r="BK7" i="1"/>
  <c r="BL7" i="1"/>
  <c r="BJ8" i="1"/>
  <c r="BK8" i="1"/>
  <c r="BL8" i="1"/>
  <c r="BJ9" i="1"/>
  <c r="BK9" i="1"/>
  <c r="BL9" i="1"/>
  <c r="BJ10" i="1"/>
  <c r="BK10" i="1"/>
  <c r="BL10" i="1"/>
  <c r="BJ11" i="1"/>
  <c r="BK11" i="1"/>
  <c r="BL11" i="1"/>
  <c r="BJ12" i="1"/>
  <c r="BK12" i="1"/>
  <c r="BL12" i="1"/>
  <c r="BJ13" i="1"/>
  <c r="BK13" i="1"/>
  <c r="BL13" i="1"/>
  <c r="BJ14" i="1"/>
  <c r="BK14" i="1"/>
  <c r="BL14" i="1"/>
  <c r="BJ15" i="1"/>
  <c r="BK15" i="1"/>
  <c r="BL15" i="1"/>
  <c r="BJ16" i="1"/>
  <c r="BK16" i="1"/>
  <c r="BL16" i="1"/>
  <c r="BJ17" i="1"/>
  <c r="BK17" i="1"/>
  <c r="BL17" i="1"/>
  <c r="BJ18" i="1"/>
  <c r="BK18" i="1"/>
  <c r="BL18" i="1"/>
  <c r="BJ19" i="1"/>
  <c r="BK19" i="1"/>
  <c r="BL19" i="1"/>
  <c r="BJ20" i="1"/>
  <c r="BK20" i="1"/>
  <c r="BL20" i="1"/>
  <c r="BJ21" i="1"/>
  <c r="BK21" i="1"/>
  <c r="BL21" i="1"/>
  <c r="BJ22" i="1"/>
  <c r="BK22" i="1"/>
  <c r="BL22" i="1"/>
  <c r="BJ23" i="1"/>
  <c r="BK23" i="1"/>
  <c r="BL23" i="1"/>
  <c r="BJ24" i="1"/>
  <c r="BK24" i="1"/>
  <c r="BL24" i="1"/>
  <c r="BJ25" i="1"/>
  <c r="BK25" i="1"/>
  <c r="BL25" i="1"/>
  <c r="BJ26" i="1"/>
  <c r="BK26" i="1"/>
  <c r="BL26" i="1"/>
  <c r="BJ27" i="1"/>
  <c r="BK27" i="1"/>
  <c r="BL27" i="1"/>
  <c r="BD6" i="1"/>
  <c r="BE6" i="1"/>
  <c r="BF6" i="1"/>
  <c r="BD7" i="1"/>
  <c r="BE7" i="1"/>
  <c r="BF7" i="1"/>
  <c r="BD8" i="1"/>
  <c r="BE8" i="1"/>
  <c r="BF8" i="1"/>
  <c r="BD9" i="1"/>
  <c r="BE9" i="1"/>
  <c r="BF9" i="1"/>
  <c r="BD10" i="1"/>
  <c r="BE10" i="1"/>
  <c r="BF10" i="1"/>
  <c r="BD11" i="1"/>
  <c r="BE11" i="1"/>
  <c r="BF11" i="1"/>
  <c r="BD12" i="1"/>
  <c r="BE12" i="1"/>
  <c r="BF12" i="1"/>
  <c r="BD13" i="1"/>
  <c r="BE13" i="1"/>
  <c r="BF13" i="1"/>
  <c r="BD14" i="1"/>
  <c r="BE14" i="1"/>
  <c r="BF14" i="1"/>
  <c r="BD15" i="1"/>
  <c r="BE15" i="1"/>
  <c r="BF15" i="1"/>
  <c r="BD16" i="1"/>
  <c r="BE16" i="1"/>
  <c r="BF16" i="1"/>
  <c r="BD17" i="1"/>
  <c r="BE17" i="1"/>
  <c r="BF17" i="1"/>
  <c r="BD18" i="1"/>
  <c r="BE18" i="1"/>
  <c r="BF18" i="1"/>
  <c r="BD19" i="1"/>
  <c r="BE19" i="1"/>
  <c r="BF19" i="1"/>
  <c r="BD20" i="1"/>
  <c r="BE20" i="1"/>
  <c r="BF20" i="1"/>
  <c r="BD21" i="1"/>
  <c r="BE21" i="1"/>
  <c r="BF21" i="1"/>
  <c r="BD22" i="1"/>
  <c r="BE22" i="1"/>
  <c r="BF22" i="1"/>
  <c r="BD23" i="1"/>
  <c r="BE23" i="1"/>
  <c r="BF23" i="1"/>
  <c r="BD24" i="1"/>
  <c r="BE24" i="1"/>
  <c r="BF24" i="1"/>
  <c r="BD25" i="1"/>
  <c r="BE25" i="1"/>
  <c r="BF25" i="1"/>
  <c r="BD26" i="1"/>
  <c r="BE26" i="1"/>
  <c r="BF26" i="1"/>
  <c r="BD27" i="1"/>
  <c r="BE27" i="1"/>
  <c r="BF27" i="1"/>
  <c r="AW6" i="1"/>
  <c r="AU10" i="1"/>
  <c r="AU19" i="1"/>
  <c r="AV2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Y6" i="1"/>
  <c r="X6" i="1"/>
  <c r="V21" i="1"/>
  <c r="Y21" i="1" s="1"/>
  <c r="CP21" i="1" s="1"/>
  <c r="U19" i="1"/>
  <c r="X19" i="1" s="1"/>
  <c r="CO19" i="1" s="1"/>
  <c r="T8" i="1"/>
  <c r="W8" i="1" s="1"/>
  <c r="CN8" i="1" s="1"/>
  <c r="T14" i="1"/>
  <c r="W14" i="1" s="1"/>
  <c r="CN14" i="1" s="1"/>
  <c r="W6" i="1"/>
  <c r="V6" i="1"/>
  <c r="U6" i="1"/>
  <c r="T6" i="1"/>
  <c r="DE5" i="1"/>
  <c r="DD5" i="1"/>
  <c r="DC5" i="1"/>
  <c r="DB5" i="1"/>
  <c r="DA5" i="1"/>
  <c r="CZ5" i="1"/>
  <c r="CY5" i="1"/>
  <c r="CX5" i="1"/>
  <c r="CW5" i="1"/>
  <c r="CS5" i="1"/>
  <c r="CR5" i="1"/>
  <c r="CQ5" i="1"/>
  <c r="CP5" i="1"/>
  <c r="CO5" i="1"/>
  <c r="CN5" i="1"/>
  <c r="CM5" i="1"/>
  <c r="CL5" i="1"/>
  <c r="CK5" i="1"/>
  <c r="CJ5" i="1"/>
  <c r="CI5" i="1"/>
  <c r="CH5" i="1"/>
  <c r="BQ5" i="1"/>
  <c r="BP5" i="1"/>
  <c r="BR5" i="1"/>
  <c r="BL5" i="1"/>
  <c r="BK5" i="1"/>
  <c r="BJ5" i="1"/>
  <c r="BF5" i="1"/>
  <c r="BE5" i="1"/>
  <c r="BD5" i="1"/>
  <c r="AW3" i="1"/>
  <c r="AW4" i="1"/>
  <c r="AV3" i="1"/>
  <c r="AV4" i="1"/>
  <c r="AU3" i="1"/>
  <c r="AU4" i="1"/>
  <c r="AT5" i="1"/>
  <c r="AS5" i="1"/>
  <c r="AR5" i="1"/>
  <c r="T5" i="1"/>
  <c r="W5" i="1" s="1"/>
  <c r="B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T4" i="1"/>
  <c r="DE4" i="1"/>
  <c r="DD4" i="1"/>
  <c r="DC4" i="1"/>
  <c r="DB4" i="1"/>
  <c r="DA4" i="1"/>
  <c r="CZ4" i="1"/>
  <c r="CY4" i="1"/>
  <c r="CX4" i="1"/>
  <c r="CW4" i="1"/>
  <c r="CS4" i="1"/>
  <c r="CR4" i="1"/>
  <c r="CQ4" i="1"/>
  <c r="BR4" i="1"/>
  <c r="BQ4" i="1"/>
  <c r="BP4" i="1"/>
  <c r="BL4" i="1"/>
  <c r="BK4" i="1"/>
  <c r="BJ4" i="1"/>
  <c r="BF4" i="1"/>
  <c r="BE4" i="1"/>
  <c r="BD4" i="1"/>
  <c r="AT4" i="1"/>
  <c r="AS4" i="1"/>
  <c r="AR4" i="1"/>
  <c r="T4" i="1"/>
  <c r="W4" i="1" s="1"/>
  <c r="CN4" i="1" s="1"/>
  <c r="D4" i="1"/>
  <c r="C4" i="1"/>
  <c r="B4" i="1"/>
  <c r="CD4" i="1"/>
  <c r="CD5" i="1"/>
  <c r="AW5" i="1" s="1"/>
  <c r="CD6" i="1"/>
  <c r="CJ6" i="1" s="1"/>
  <c r="CD7" i="1"/>
  <c r="AW7" i="1" s="1"/>
  <c r="CD8" i="1"/>
  <c r="AW8" i="1" s="1"/>
  <c r="CD9" i="1"/>
  <c r="AW9" i="1" s="1"/>
  <c r="CD10" i="1"/>
  <c r="AW10" i="1" s="1"/>
  <c r="CD11" i="1"/>
  <c r="AW11" i="1" s="1"/>
  <c r="CD12" i="1"/>
  <c r="AW12" i="1" s="1"/>
  <c r="CD13" i="1"/>
  <c r="AW13" i="1" s="1"/>
  <c r="CD14" i="1"/>
  <c r="AW14" i="1" s="1"/>
  <c r="CD15" i="1"/>
  <c r="AW15" i="1" s="1"/>
  <c r="CD16" i="1"/>
  <c r="AW16" i="1" s="1"/>
  <c r="CD17" i="1"/>
  <c r="AW17" i="1" s="1"/>
  <c r="CD18" i="1"/>
  <c r="AW18" i="1" s="1"/>
  <c r="CD19" i="1"/>
  <c r="AW19" i="1" s="1"/>
  <c r="CD20" i="1"/>
  <c r="AW20" i="1" s="1"/>
  <c r="CD21" i="1"/>
  <c r="AW21" i="1" s="1"/>
  <c r="CD22" i="1"/>
  <c r="AW22" i="1" s="1"/>
  <c r="CD23" i="1"/>
  <c r="AW23" i="1" s="1"/>
  <c r="CD24" i="1"/>
  <c r="AW24" i="1" s="1"/>
  <c r="CD25" i="1"/>
  <c r="AW25" i="1" s="1"/>
  <c r="CD26" i="1"/>
  <c r="AW26" i="1" s="1"/>
  <c r="CD27" i="1"/>
  <c r="AW27" i="1" s="1"/>
  <c r="CC4" i="1"/>
  <c r="CI4" i="1" s="1"/>
  <c r="CL4" i="1" s="1"/>
  <c r="CC5" i="1"/>
  <c r="AV5" i="1" s="1"/>
  <c r="CC6" i="1"/>
  <c r="AV6" i="1" s="1"/>
  <c r="CC7" i="1"/>
  <c r="AV7" i="1" s="1"/>
  <c r="CC8" i="1"/>
  <c r="AV8" i="1" s="1"/>
  <c r="CC9" i="1"/>
  <c r="AV9" i="1" s="1"/>
  <c r="CC10" i="1"/>
  <c r="AV10" i="1" s="1"/>
  <c r="CC11" i="1"/>
  <c r="AV11" i="1" s="1"/>
  <c r="CC12" i="1"/>
  <c r="AV12" i="1" s="1"/>
  <c r="CC13" i="1"/>
  <c r="AV13" i="1" s="1"/>
  <c r="CC14" i="1"/>
  <c r="AV14" i="1" s="1"/>
  <c r="CC15" i="1"/>
  <c r="AV15" i="1" s="1"/>
  <c r="CC16" i="1"/>
  <c r="AV16" i="1" s="1"/>
  <c r="CC17" i="1"/>
  <c r="AV17" i="1" s="1"/>
  <c r="CC18" i="1"/>
  <c r="AV18" i="1" s="1"/>
  <c r="CC19" i="1"/>
  <c r="AV19" i="1" s="1"/>
  <c r="CC20" i="1"/>
  <c r="AV20" i="1" s="1"/>
  <c r="CC21" i="1"/>
  <c r="AV21" i="1" s="1"/>
  <c r="CC22" i="1"/>
  <c r="AV22" i="1" s="1"/>
  <c r="CC23" i="1"/>
  <c r="AV23" i="1" s="1"/>
  <c r="CC24" i="1"/>
  <c r="AV24" i="1" s="1"/>
  <c r="CC25" i="1"/>
  <c r="CC26" i="1"/>
  <c r="AV26" i="1" s="1"/>
  <c r="CC27" i="1"/>
  <c r="AV27" i="1" s="1"/>
  <c r="CB4" i="1"/>
  <c r="CB5" i="1"/>
  <c r="AU5" i="1" s="1"/>
  <c r="CB6" i="1"/>
  <c r="AU6" i="1" s="1"/>
  <c r="CB7" i="1"/>
  <c r="AU7" i="1" s="1"/>
  <c r="CB8" i="1"/>
  <c r="AU8" i="1" s="1"/>
  <c r="CB9" i="1"/>
  <c r="AU9" i="1" s="1"/>
  <c r="CB10" i="1"/>
  <c r="CB11" i="1"/>
  <c r="AU11" i="1" s="1"/>
  <c r="CB12" i="1"/>
  <c r="AU12" i="1" s="1"/>
  <c r="CB13" i="1"/>
  <c r="AU13" i="1" s="1"/>
  <c r="CB14" i="1"/>
  <c r="AU14" i="1" s="1"/>
  <c r="CB15" i="1"/>
  <c r="AU15" i="1" s="1"/>
  <c r="CB16" i="1"/>
  <c r="AU16" i="1" s="1"/>
  <c r="CB17" i="1"/>
  <c r="AU17" i="1" s="1"/>
  <c r="CB18" i="1"/>
  <c r="AU18" i="1" s="1"/>
  <c r="CB19" i="1"/>
  <c r="CB20" i="1"/>
  <c r="CH20" i="1" s="1"/>
  <c r="CB21" i="1"/>
  <c r="AU21" i="1" s="1"/>
  <c r="CB22" i="1"/>
  <c r="AU22" i="1" s="1"/>
  <c r="CB23" i="1"/>
  <c r="AU23" i="1" s="1"/>
  <c r="CB24" i="1"/>
  <c r="AU24" i="1" s="1"/>
  <c r="CB25" i="1"/>
  <c r="AU25" i="1" s="1"/>
  <c r="CB26" i="1"/>
  <c r="AU26" i="1" s="1"/>
  <c r="CB27" i="1"/>
  <c r="AU27" i="1" s="1"/>
  <c r="BU4" i="1"/>
  <c r="CJ4" i="1" s="1"/>
  <c r="CM4" i="1" s="1"/>
  <c r="BU5" i="1"/>
  <c r="BU6" i="1"/>
  <c r="BU7" i="1"/>
  <c r="CJ7" i="1" s="1"/>
  <c r="BU8" i="1"/>
  <c r="BU9" i="1"/>
  <c r="CJ9" i="1" s="1"/>
  <c r="CM9" i="1" s="1"/>
  <c r="BU10" i="1"/>
  <c r="CJ10" i="1" s="1"/>
  <c r="BU11" i="1"/>
  <c r="CJ11" i="1" s="1"/>
  <c r="BU12" i="1"/>
  <c r="CJ12" i="1" s="1"/>
  <c r="BU13" i="1"/>
  <c r="CJ13" i="1" s="1"/>
  <c r="BU14" i="1"/>
  <c r="CJ14" i="1" s="1"/>
  <c r="BU15" i="1"/>
  <c r="CJ15" i="1" s="1"/>
  <c r="CM15" i="1" s="1"/>
  <c r="BU16" i="1"/>
  <c r="CJ16" i="1" s="1"/>
  <c r="CM16" i="1" s="1"/>
  <c r="BU17" i="1"/>
  <c r="CJ17" i="1" s="1"/>
  <c r="CM17" i="1" s="1"/>
  <c r="BU18" i="1"/>
  <c r="CJ18" i="1" s="1"/>
  <c r="CM18" i="1" s="1"/>
  <c r="BU19" i="1"/>
  <c r="BU20" i="1"/>
  <c r="CJ20" i="1" s="1"/>
  <c r="BU21" i="1"/>
  <c r="CJ21" i="1" s="1"/>
  <c r="BU22" i="1"/>
  <c r="CJ22" i="1" s="1"/>
  <c r="BU23" i="1"/>
  <c r="CJ23" i="1" s="1"/>
  <c r="BU24" i="1"/>
  <c r="CJ24" i="1" s="1"/>
  <c r="BU25" i="1"/>
  <c r="CJ25" i="1" s="1"/>
  <c r="BU26" i="1"/>
  <c r="BU27" i="1"/>
  <c r="CJ27" i="1" s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S27" i="1"/>
  <c r="CH27" i="1" s="1"/>
  <c r="BS4" i="1"/>
  <c r="CH4" i="1" s="1"/>
  <c r="CK4" i="1" s="1"/>
  <c r="BS5" i="1"/>
  <c r="BS6" i="1"/>
  <c r="BS7" i="1"/>
  <c r="CH7" i="1" s="1"/>
  <c r="BS8" i="1"/>
  <c r="CH8" i="1" s="1"/>
  <c r="BS9" i="1"/>
  <c r="BS10" i="1"/>
  <c r="CH10" i="1" s="1"/>
  <c r="BS11" i="1"/>
  <c r="CH11" i="1" s="1"/>
  <c r="BS12" i="1"/>
  <c r="CH12" i="1" s="1"/>
  <c r="BS13" i="1"/>
  <c r="CH13" i="1" s="1"/>
  <c r="BS14" i="1"/>
  <c r="BS15" i="1"/>
  <c r="CH15" i="1" s="1"/>
  <c r="CK15" i="1" s="1"/>
  <c r="BS16" i="1"/>
  <c r="CH16" i="1" s="1"/>
  <c r="CK16" i="1" s="1"/>
  <c r="BS17" i="1"/>
  <c r="CH17" i="1" s="1"/>
  <c r="CK17" i="1" s="1"/>
  <c r="BS18" i="1"/>
  <c r="CH18" i="1" s="1"/>
  <c r="CK18" i="1" s="1"/>
  <c r="BS19" i="1"/>
  <c r="BS20" i="1"/>
  <c r="BS21" i="1"/>
  <c r="CH21" i="1" s="1"/>
  <c r="BS22" i="1"/>
  <c r="CH22" i="1" s="1"/>
  <c r="BS23" i="1"/>
  <c r="CH23" i="1" s="1"/>
  <c r="BS24" i="1"/>
  <c r="BS25" i="1"/>
  <c r="BS26" i="1"/>
  <c r="CH26" i="1" s="1"/>
  <c r="AN15" i="1"/>
  <c r="AN27" i="1"/>
  <c r="AL4" i="1"/>
  <c r="AH4" i="1"/>
  <c r="AN4" i="1" s="1"/>
  <c r="AH5" i="1"/>
  <c r="AN5" i="1" s="1"/>
  <c r="AH6" i="1"/>
  <c r="AN6" i="1" s="1"/>
  <c r="AH7" i="1"/>
  <c r="AN7" i="1" s="1"/>
  <c r="AH8" i="1"/>
  <c r="AN8" i="1" s="1"/>
  <c r="AH9" i="1"/>
  <c r="AN9" i="1" s="1"/>
  <c r="AH10" i="1"/>
  <c r="AN10" i="1" s="1"/>
  <c r="AH11" i="1"/>
  <c r="AN11" i="1" s="1"/>
  <c r="AH12" i="1"/>
  <c r="AN12" i="1" s="1"/>
  <c r="AH13" i="1"/>
  <c r="AN13" i="1" s="1"/>
  <c r="AH14" i="1"/>
  <c r="AN14" i="1" s="1"/>
  <c r="AH15" i="1"/>
  <c r="AH16" i="1"/>
  <c r="AN16" i="1" s="1"/>
  <c r="AH17" i="1"/>
  <c r="AN17" i="1" s="1"/>
  <c r="AH18" i="1"/>
  <c r="AN18" i="1" s="1"/>
  <c r="AH19" i="1"/>
  <c r="AN19" i="1" s="1"/>
  <c r="AH20" i="1"/>
  <c r="AN20" i="1" s="1"/>
  <c r="AH21" i="1"/>
  <c r="AN21" i="1" s="1"/>
  <c r="AH22" i="1"/>
  <c r="AN22" i="1" s="1"/>
  <c r="AH23" i="1"/>
  <c r="AN23" i="1" s="1"/>
  <c r="AH24" i="1"/>
  <c r="AN24" i="1" s="1"/>
  <c r="AH25" i="1"/>
  <c r="AN25" i="1" s="1"/>
  <c r="AH26" i="1"/>
  <c r="AN26" i="1" s="1"/>
  <c r="AH27" i="1"/>
  <c r="AG4" i="1"/>
  <c r="AM4" i="1" s="1"/>
  <c r="AG5" i="1"/>
  <c r="AM5" i="1" s="1"/>
  <c r="AG6" i="1"/>
  <c r="AM6" i="1" s="1"/>
  <c r="AG7" i="1"/>
  <c r="AM7" i="1" s="1"/>
  <c r="AG8" i="1"/>
  <c r="AM8" i="1" s="1"/>
  <c r="AG9" i="1"/>
  <c r="AM9" i="1" s="1"/>
  <c r="AG10" i="1"/>
  <c r="AM10" i="1" s="1"/>
  <c r="AG11" i="1"/>
  <c r="AM11" i="1" s="1"/>
  <c r="AG12" i="1"/>
  <c r="AM12" i="1" s="1"/>
  <c r="AG13" i="1"/>
  <c r="AM13" i="1" s="1"/>
  <c r="AG14" i="1"/>
  <c r="AM14" i="1" s="1"/>
  <c r="AG15" i="1"/>
  <c r="AM15" i="1" s="1"/>
  <c r="AG16" i="1"/>
  <c r="AM16" i="1" s="1"/>
  <c r="AG17" i="1"/>
  <c r="AM17" i="1" s="1"/>
  <c r="AG18" i="1"/>
  <c r="AM18" i="1" s="1"/>
  <c r="AG19" i="1"/>
  <c r="AM19" i="1" s="1"/>
  <c r="AG20" i="1"/>
  <c r="AM20" i="1" s="1"/>
  <c r="AG21" i="1"/>
  <c r="AM21" i="1" s="1"/>
  <c r="AG22" i="1"/>
  <c r="AM22" i="1" s="1"/>
  <c r="AG23" i="1"/>
  <c r="AM23" i="1" s="1"/>
  <c r="AG24" i="1"/>
  <c r="AM24" i="1" s="1"/>
  <c r="AG25" i="1"/>
  <c r="AM25" i="1" s="1"/>
  <c r="AG26" i="1"/>
  <c r="AM26" i="1" s="1"/>
  <c r="AG27" i="1"/>
  <c r="AM27" i="1" s="1"/>
  <c r="AF4" i="1"/>
  <c r="AF5" i="1"/>
  <c r="AL5" i="1" s="1"/>
  <c r="AF6" i="1"/>
  <c r="AL6" i="1" s="1"/>
  <c r="AF7" i="1"/>
  <c r="AL7" i="1" s="1"/>
  <c r="AF8" i="1"/>
  <c r="AL8" i="1" s="1"/>
  <c r="AF9" i="1"/>
  <c r="AL9" i="1" s="1"/>
  <c r="AF10" i="1"/>
  <c r="AL10" i="1" s="1"/>
  <c r="AF11" i="1"/>
  <c r="AL11" i="1" s="1"/>
  <c r="AF12" i="1"/>
  <c r="AL12" i="1" s="1"/>
  <c r="AF13" i="1"/>
  <c r="AL13" i="1" s="1"/>
  <c r="AF14" i="1"/>
  <c r="AL14" i="1" s="1"/>
  <c r="AF15" i="1"/>
  <c r="AL15" i="1" s="1"/>
  <c r="AF16" i="1"/>
  <c r="AL16" i="1" s="1"/>
  <c r="AF17" i="1"/>
  <c r="AL17" i="1" s="1"/>
  <c r="AF18" i="1"/>
  <c r="AL18" i="1" s="1"/>
  <c r="AF19" i="1"/>
  <c r="AL19" i="1" s="1"/>
  <c r="AF20" i="1"/>
  <c r="AL20" i="1" s="1"/>
  <c r="AF21" i="1"/>
  <c r="AL21" i="1" s="1"/>
  <c r="AF22" i="1"/>
  <c r="AL22" i="1" s="1"/>
  <c r="AF23" i="1"/>
  <c r="AL23" i="1" s="1"/>
  <c r="AF24" i="1"/>
  <c r="AL24" i="1" s="1"/>
  <c r="AF25" i="1"/>
  <c r="AL25" i="1" s="1"/>
  <c r="AF26" i="1"/>
  <c r="AL26" i="1" s="1"/>
  <c r="AF27" i="1"/>
  <c r="AL27" i="1" s="1"/>
  <c r="S5" i="1"/>
  <c r="V5" i="1" s="1"/>
  <c r="Y5" i="1" s="1"/>
  <c r="S6" i="1"/>
  <c r="S7" i="1"/>
  <c r="V7" i="1" s="1"/>
  <c r="Y7" i="1" s="1"/>
  <c r="CP7" i="1" s="1"/>
  <c r="S8" i="1"/>
  <c r="V8" i="1" s="1"/>
  <c r="Y8" i="1" s="1"/>
  <c r="CP8" i="1" s="1"/>
  <c r="S9" i="1"/>
  <c r="V9" i="1" s="1"/>
  <c r="Y9" i="1" s="1"/>
  <c r="CP9" i="1" s="1"/>
  <c r="S10" i="1"/>
  <c r="V10" i="1" s="1"/>
  <c r="Y10" i="1" s="1"/>
  <c r="CP10" i="1" s="1"/>
  <c r="S11" i="1"/>
  <c r="V11" i="1" s="1"/>
  <c r="Y11" i="1" s="1"/>
  <c r="CP11" i="1" s="1"/>
  <c r="S12" i="1"/>
  <c r="V12" i="1" s="1"/>
  <c r="Y12" i="1" s="1"/>
  <c r="CP12" i="1" s="1"/>
  <c r="S13" i="1"/>
  <c r="V13" i="1" s="1"/>
  <c r="Y13" i="1" s="1"/>
  <c r="CP13" i="1" s="1"/>
  <c r="S14" i="1"/>
  <c r="V14" i="1" s="1"/>
  <c r="Y14" i="1" s="1"/>
  <c r="CP14" i="1" s="1"/>
  <c r="S15" i="1"/>
  <c r="V15" i="1" s="1"/>
  <c r="Y15" i="1" s="1"/>
  <c r="CP15" i="1" s="1"/>
  <c r="S16" i="1"/>
  <c r="V16" i="1" s="1"/>
  <c r="Y16" i="1" s="1"/>
  <c r="CP16" i="1" s="1"/>
  <c r="S17" i="1"/>
  <c r="V17" i="1" s="1"/>
  <c r="Y17" i="1" s="1"/>
  <c r="CP17" i="1" s="1"/>
  <c r="S18" i="1"/>
  <c r="V18" i="1" s="1"/>
  <c r="Y18" i="1" s="1"/>
  <c r="CP18" i="1" s="1"/>
  <c r="S19" i="1"/>
  <c r="V19" i="1" s="1"/>
  <c r="Y19" i="1" s="1"/>
  <c r="CP19" i="1" s="1"/>
  <c r="S20" i="1"/>
  <c r="V20" i="1" s="1"/>
  <c r="Y20" i="1" s="1"/>
  <c r="CP20" i="1" s="1"/>
  <c r="S21" i="1"/>
  <c r="S22" i="1"/>
  <c r="V22" i="1" s="1"/>
  <c r="Y22" i="1" s="1"/>
  <c r="CP22" i="1" s="1"/>
  <c r="S23" i="1"/>
  <c r="V23" i="1" s="1"/>
  <c r="Y23" i="1" s="1"/>
  <c r="CP23" i="1" s="1"/>
  <c r="S24" i="1"/>
  <c r="V24" i="1" s="1"/>
  <c r="Y24" i="1" s="1"/>
  <c r="CP24" i="1" s="1"/>
  <c r="S25" i="1"/>
  <c r="V25" i="1" s="1"/>
  <c r="Y25" i="1" s="1"/>
  <c r="CP25" i="1" s="1"/>
  <c r="S26" i="1"/>
  <c r="V26" i="1" s="1"/>
  <c r="Y26" i="1" s="1"/>
  <c r="CP26" i="1" s="1"/>
  <c r="S27" i="1"/>
  <c r="V27" i="1" s="1"/>
  <c r="Y27" i="1" s="1"/>
  <c r="CP27" i="1" s="1"/>
  <c r="R5" i="1"/>
  <c r="U5" i="1" s="1"/>
  <c r="X5" i="1" s="1"/>
  <c r="R6" i="1"/>
  <c r="R7" i="1"/>
  <c r="U7" i="1" s="1"/>
  <c r="X7" i="1" s="1"/>
  <c r="CO7" i="1" s="1"/>
  <c r="R8" i="1"/>
  <c r="U8" i="1" s="1"/>
  <c r="X8" i="1" s="1"/>
  <c r="CO8" i="1" s="1"/>
  <c r="R9" i="1"/>
  <c r="U9" i="1" s="1"/>
  <c r="X9" i="1" s="1"/>
  <c r="CO9" i="1" s="1"/>
  <c r="R10" i="1"/>
  <c r="U10" i="1" s="1"/>
  <c r="X10" i="1" s="1"/>
  <c r="CO10" i="1" s="1"/>
  <c r="R11" i="1"/>
  <c r="U11" i="1" s="1"/>
  <c r="X11" i="1" s="1"/>
  <c r="CO11" i="1" s="1"/>
  <c r="R12" i="1"/>
  <c r="U12" i="1" s="1"/>
  <c r="X12" i="1" s="1"/>
  <c r="CO12" i="1" s="1"/>
  <c r="R13" i="1"/>
  <c r="U13" i="1" s="1"/>
  <c r="X13" i="1" s="1"/>
  <c r="CO13" i="1" s="1"/>
  <c r="R14" i="1"/>
  <c r="U14" i="1" s="1"/>
  <c r="X14" i="1" s="1"/>
  <c r="CO14" i="1" s="1"/>
  <c r="R15" i="1"/>
  <c r="U15" i="1" s="1"/>
  <c r="X15" i="1" s="1"/>
  <c r="CO15" i="1" s="1"/>
  <c r="R16" i="1"/>
  <c r="U16" i="1" s="1"/>
  <c r="X16" i="1" s="1"/>
  <c r="CO16" i="1" s="1"/>
  <c r="R17" i="1"/>
  <c r="U17" i="1" s="1"/>
  <c r="X17" i="1" s="1"/>
  <c r="CO17" i="1" s="1"/>
  <c r="R18" i="1"/>
  <c r="U18" i="1" s="1"/>
  <c r="X18" i="1" s="1"/>
  <c r="CO18" i="1" s="1"/>
  <c r="R19" i="1"/>
  <c r="R20" i="1"/>
  <c r="U20" i="1" s="1"/>
  <c r="X20" i="1" s="1"/>
  <c r="CO20" i="1" s="1"/>
  <c r="R21" i="1"/>
  <c r="U21" i="1" s="1"/>
  <c r="X21" i="1" s="1"/>
  <c r="CO21" i="1" s="1"/>
  <c r="R22" i="1"/>
  <c r="U22" i="1" s="1"/>
  <c r="X22" i="1" s="1"/>
  <c r="CO22" i="1" s="1"/>
  <c r="R23" i="1"/>
  <c r="U23" i="1" s="1"/>
  <c r="X23" i="1" s="1"/>
  <c r="CO23" i="1" s="1"/>
  <c r="R24" i="1"/>
  <c r="U24" i="1" s="1"/>
  <c r="X24" i="1" s="1"/>
  <c r="CO24" i="1" s="1"/>
  <c r="R25" i="1"/>
  <c r="U25" i="1" s="1"/>
  <c r="X25" i="1" s="1"/>
  <c r="CO25" i="1" s="1"/>
  <c r="R26" i="1"/>
  <c r="U26" i="1" s="1"/>
  <c r="X26" i="1" s="1"/>
  <c r="CO26" i="1" s="1"/>
  <c r="R27" i="1"/>
  <c r="U27" i="1" s="1"/>
  <c r="X27" i="1" s="1"/>
  <c r="CO27" i="1" s="1"/>
  <c r="Q5" i="1"/>
  <c r="Q6" i="1"/>
  <c r="Q7" i="1"/>
  <c r="T7" i="1" s="1"/>
  <c r="W7" i="1" s="1"/>
  <c r="CN7" i="1" s="1"/>
  <c r="Q8" i="1"/>
  <c r="Q9" i="1"/>
  <c r="T9" i="1" s="1"/>
  <c r="W9" i="1" s="1"/>
  <c r="CN9" i="1" s="1"/>
  <c r="Q10" i="1"/>
  <c r="T10" i="1" s="1"/>
  <c r="W10" i="1" s="1"/>
  <c r="CN10" i="1" s="1"/>
  <c r="Q11" i="1"/>
  <c r="T11" i="1" s="1"/>
  <c r="W11" i="1" s="1"/>
  <c r="CN11" i="1" s="1"/>
  <c r="Q12" i="1"/>
  <c r="T12" i="1" s="1"/>
  <c r="W12" i="1" s="1"/>
  <c r="CN12" i="1" s="1"/>
  <c r="Q13" i="1"/>
  <c r="T13" i="1" s="1"/>
  <c r="W13" i="1" s="1"/>
  <c r="CN13" i="1" s="1"/>
  <c r="Q14" i="1"/>
  <c r="Q15" i="1"/>
  <c r="T15" i="1" s="1"/>
  <c r="W15" i="1" s="1"/>
  <c r="CN15" i="1" s="1"/>
  <c r="Q16" i="1"/>
  <c r="T16" i="1" s="1"/>
  <c r="W16" i="1" s="1"/>
  <c r="CN16" i="1" s="1"/>
  <c r="Q17" i="1"/>
  <c r="T17" i="1" s="1"/>
  <c r="W17" i="1" s="1"/>
  <c r="CN17" i="1" s="1"/>
  <c r="Q18" i="1"/>
  <c r="T18" i="1" s="1"/>
  <c r="W18" i="1" s="1"/>
  <c r="CN18" i="1" s="1"/>
  <c r="Q19" i="1"/>
  <c r="T19" i="1" s="1"/>
  <c r="W19" i="1" s="1"/>
  <c r="CN19" i="1" s="1"/>
  <c r="Q20" i="1"/>
  <c r="T20" i="1" s="1"/>
  <c r="W20" i="1" s="1"/>
  <c r="CN20" i="1" s="1"/>
  <c r="Q21" i="1"/>
  <c r="T21" i="1" s="1"/>
  <c r="W21" i="1" s="1"/>
  <c r="CN21" i="1" s="1"/>
  <c r="Q22" i="1"/>
  <c r="T22" i="1" s="1"/>
  <c r="W22" i="1" s="1"/>
  <c r="CN22" i="1" s="1"/>
  <c r="Q23" i="1"/>
  <c r="T23" i="1" s="1"/>
  <c r="W23" i="1" s="1"/>
  <c r="CN23" i="1" s="1"/>
  <c r="Q24" i="1"/>
  <c r="T24" i="1" s="1"/>
  <c r="W24" i="1" s="1"/>
  <c r="CN24" i="1" s="1"/>
  <c r="Q25" i="1"/>
  <c r="T25" i="1" s="1"/>
  <c r="W25" i="1" s="1"/>
  <c r="CN25" i="1" s="1"/>
  <c r="Q26" i="1"/>
  <c r="T26" i="1" s="1"/>
  <c r="W26" i="1" s="1"/>
  <c r="CN26" i="1" s="1"/>
  <c r="Q27" i="1"/>
  <c r="T27" i="1" s="1"/>
  <c r="W27" i="1" s="1"/>
  <c r="CN27" i="1" s="1"/>
  <c r="S4" i="1"/>
  <c r="V4" i="1" s="1"/>
  <c r="Y4" i="1" s="1"/>
  <c r="CP4" i="1" s="1"/>
  <c r="R4" i="1"/>
  <c r="U4" i="1" s="1"/>
  <c r="X4" i="1" s="1"/>
  <c r="CO4" i="1" s="1"/>
  <c r="Q4" i="1"/>
  <c r="B3" i="1"/>
  <c r="D3" i="1"/>
  <c r="C3" i="1"/>
  <c r="DE3" i="1"/>
  <c r="DD3" i="1"/>
  <c r="DC3" i="1"/>
  <c r="CZ3" i="1"/>
  <c r="DB3" i="1"/>
  <c r="DA3" i="1"/>
  <c r="CW3" i="1"/>
  <c r="CY3" i="1"/>
  <c r="CX3" i="1"/>
  <c r="CS3" i="1"/>
  <c r="CR3" i="1"/>
  <c r="CQ3" i="1"/>
  <c r="CP3" i="1"/>
  <c r="CI3" i="1"/>
  <c r="CL3" i="1" s="1"/>
  <c r="CD3" i="1"/>
  <c r="CC3" i="1"/>
  <c r="CB3" i="1"/>
  <c r="BU3" i="1"/>
  <c r="CJ3" i="1" s="1"/>
  <c r="CM3" i="1" s="1"/>
  <c r="BT3" i="1"/>
  <c r="BS3" i="1"/>
  <c r="CH3" i="1" s="1"/>
  <c r="AR3" i="1"/>
  <c r="Q3" i="1"/>
  <c r="BP3" i="1"/>
  <c r="BR3" i="1"/>
  <c r="BQ3" i="1"/>
  <c r="BL3" i="1"/>
  <c r="BK3" i="1"/>
  <c r="BJ3" i="1"/>
  <c r="BF3" i="1"/>
  <c r="BE3" i="1"/>
  <c r="BD3" i="1"/>
  <c r="AT3" i="1"/>
  <c r="AS3" i="1"/>
  <c r="AH3" i="1"/>
  <c r="AN3" i="1" s="1"/>
  <c r="AG3" i="1"/>
  <c r="AM3" i="1" s="1"/>
  <c r="AF3" i="1"/>
  <c r="AL3" i="1" s="1"/>
  <c r="S3" i="1"/>
  <c r="V3" i="1" s="1"/>
  <c r="Y3" i="1" s="1"/>
  <c r="R3" i="1"/>
  <c r="U3" i="1" s="1"/>
  <c r="CI27" i="1" l="1"/>
  <c r="CK27" i="1"/>
  <c r="CM27" i="1"/>
  <c r="CL27" i="1"/>
  <c r="CJ26" i="1"/>
  <c r="CI26" i="1"/>
  <c r="CL26" i="1" s="1"/>
  <c r="CK26" i="1"/>
  <c r="CM26" i="1"/>
  <c r="CI25" i="1"/>
  <c r="CK25" i="1"/>
  <c r="CM25" i="1"/>
  <c r="CL25" i="1"/>
  <c r="CI24" i="1"/>
  <c r="CL24" i="1" s="1"/>
  <c r="CK24" i="1"/>
  <c r="CM24" i="1"/>
  <c r="CI23" i="1"/>
  <c r="CM23" i="1"/>
  <c r="CL23" i="1"/>
  <c r="CK23" i="1"/>
  <c r="CI22" i="1"/>
  <c r="CL22" i="1" s="1"/>
  <c r="CM22" i="1"/>
  <c r="CK22" i="1"/>
  <c r="CI21" i="1"/>
  <c r="CM21" i="1"/>
  <c r="CL21" i="1"/>
  <c r="CK21" i="1"/>
  <c r="CI20" i="1"/>
  <c r="AU20" i="1"/>
  <c r="CM20" i="1"/>
  <c r="CK20" i="1"/>
  <c r="CL20" i="1"/>
  <c r="CJ19" i="1"/>
  <c r="CI19" i="1"/>
  <c r="CK19" i="1"/>
  <c r="CM19" i="1"/>
  <c r="CL19" i="1"/>
  <c r="CI18" i="1"/>
  <c r="CL18" i="1" s="1"/>
  <c r="CI17" i="1"/>
  <c r="CL17" i="1"/>
  <c r="CI16" i="1"/>
  <c r="CL16" i="1" s="1"/>
  <c r="CI15" i="1"/>
  <c r="CL15" i="1" s="1"/>
  <c r="CH14" i="1"/>
  <c r="CI14" i="1"/>
  <c r="CK14" i="1"/>
  <c r="CL14" i="1"/>
  <c r="CM14" i="1"/>
  <c r="CK13" i="1"/>
  <c r="CM13" i="1"/>
  <c r="CI12" i="1"/>
  <c r="CK12" i="1"/>
  <c r="CM12" i="1"/>
  <c r="CL12" i="1"/>
  <c r="CI11" i="1"/>
  <c r="CL11" i="1" s="1"/>
  <c r="CK11" i="1"/>
  <c r="CM11" i="1"/>
  <c r="CI10" i="1"/>
  <c r="CL10" i="1" s="1"/>
  <c r="CK10" i="1"/>
  <c r="CM10" i="1"/>
  <c r="CI9" i="1"/>
  <c r="CH9" i="1"/>
  <c r="CK9" i="1" s="1"/>
  <c r="CL9" i="1"/>
  <c r="CI8" i="1"/>
  <c r="CL8" i="1" s="1"/>
  <c r="CJ8" i="1"/>
  <c r="CK8" i="1"/>
  <c r="CM8" i="1"/>
  <c r="CI7" i="1"/>
  <c r="CK7" i="1"/>
  <c r="CM7" i="1"/>
  <c r="CL7" i="1"/>
  <c r="CH6" i="1"/>
  <c r="CL6" i="1"/>
  <c r="CK6" i="1"/>
  <c r="CM6" i="1"/>
  <c r="T3" i="1"/>
  <c r="W3" i="1" s="1"/>
  <c r="CN3" i="1" s="1"/>
  <c r="CK3" i="1"/>
  <c r="X3" i="1"/>
  <c r="CO3" i="1" s="1"/>
</calcChain>
</file>

<file path=xl/sharedStrings.xml><?xml version="1.0" encoding="utf-8"?>
<sst xmlns="http://schemas.openxmlformats.org/spreadsheetml/2006/main" count="62" uniqueCount="62">
  <si>
    <t>Companies</t>
  </si>
  <si>
    <t>EBITDA Margin (%)</t>
  </si>
  <si>
    <t>Net Profit Margin (%)</t>
  </si>
  <si>
    <t>Total Debt/Equity</t>
  </si>
  <si>
    <t>Current ratio</t>
  </si>
  <si>
    <t>Quick Ratio</t>
  </si>
  <si>
    <t>Inventory Turnover Ratio</t>
  </si>
  <si>
    <t>EV/EBITDA</t>
  </si>
  <si>
    <t>Price/Book Value</t>
  </si>
  <si>
    <t>Price/Earnings</t>
  </si>
  <si>
    <t>Return on Assets (ROA)</t>
  </si>
  <si>
    <t>Return on Equity (ROE)</t>
  </si>
  <si>
    <t>Pidilite Ind</t>
  </si>
  <si>
    <t>UPL</t>
  </si>
  <si>
    <t>Tata Chemicals</t>
  </si>
  <si>
    <t>Aarti Ind</t>
  </si>
  <si>
    <t>Guj Flourochem</t>
  </si>
  <si>
    <t>Solar Ind</t>
  </si>
  <si>
    <t>Vinati Organics</t>
  </si>
  <si>
    <t>BASF</t>
  </si>
  <si>
    <t>Himadri Special</t>
  </si>
  <si>
    <t>Linde India</t>
  </si>
  <si>
    <t>Guj Alkali</t>
  </si>
  <si>
    <t>Navin Fluorine</t>
  </si>
  <si>
    <t>Deepak Nitrite</t>
  </si>
  <si>
    <t>Phillips Carbon</t>
  </si>
  <si>
    <t>S H Kelkar</t>
  </si>
  <si>
    <t>Guj Heavy Chem</t>
  </si>
  <si>
    <t>Elantas Beck</t>
  </si>
  <si>
    <t>National Perox</t>
  </si>
  <si>
    <t>Alkyl Amines</t>
  </si>
  <si>
    <t>Balaji Amines</t>
  </si>
  <si>
    <t>Fairchem Spec</t>
  </si>
  <si>
    <t>Excel</t>
  </si>
  <si>
    <t>GOCL Corp</t>
  </si>
  <si>
    <t>Oriental Carbon</t>
  </si>
  <si>
    <t>Seya Industries</t>
  </si>
  <si>
    <t>BASIC EPS</t>
  </si>
  <si>
    <t>BOOK VALUE PER SHARE</t>
  </si>
  <si>
    <t>Total Shares</t>
  </si>
  <si>
    <t>Total Assets</t>
  </si>
  <si>
    <t>Total Liabilities</t>
  </si>
  <si>
    <t>Book Value</t>
  </si>
  <si>
    <t>Total Shareholders' Equity</t>
  </si>
  <si>
    <t xml:space="preserve">EBITDA </t>
  </si>
  <si>
    <t>Total Revenue</t>
  </si>
  <si>
    <t>EBIT</t>
  </si>
  <si>
    <t>DA</t>
  </si>
  <si>
    <t>Net Profit</t>
  </si>
  <si>
    <t>Current Assets</t>
  </si>
  <si>
    <t>Current Liabilities</t>
  </si>
  <si>
    <t>Inventory</t>
  </si>
  <si>
    <t>Sales</t>
  </si>
  <si>
    <t>Market Cap</t>
  </si>
  <si>
    <t>Cash And Cash Equiv</t>
  </si>
  <si>
    <t>EV</t>
  </si>
  <si>
    <t>Share Price(march end)</t>
  </si>
  <si>
    <t>Short term debt</t>
  </si>
  <si>
    <t>Long term debt</t>
  </si>
  <si>
    <t>Total Debt</t>
  </si>
  <si>
    <t>Dividends</t>
  </si>
  <si>
    <t>Retention Ratio(%)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</si>
</sst>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4"/>
      <color rgb="FFFFFFFF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337AB7"/>
      <name val="Arial"/>
      <family val="2"/>
    </font>
    <font>
      <sz val="8"/>
      <color rgb="FF02536C"/>
      <name val="Arial"/>
      <family val="2"/>
    </font>
    <font>
      <sz val="9"/>
      <color rgb="FF2E2F30"/>
      <name val="Arial"/>
      <family val="2"/>
    </font>
    <font>
      <b/>
      <sz val="12"/>
      <color rgb="FF1F2C33"/>
      <name val="Arial"/>
      <family val="2"/>
    </font>
    <font>
      <sz val="11"/>
      <color rgb="FF333333"/>
      <name val="Arial"/>
      <family val="2"/>
    </font>
    <font>
      <i/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3F505B"/>
      <name val="Arial"/>
      <family val="2"/>
    </font>
    <font>
      <b/>
      <sz val="10"/>
      <color rgb="FF4C4C4C"/>
      <name val="Arial"/>
      <family val="2"/>
    </font>
    <font>
      <b/>
      <sz val="14"/>
      <color rgb="FFF15804"/>
      <name val="Trebuchet MS"/>
      <family val="2"/>
    </font>
    <font>
      <sz val="10"/>
      <color rgb="FF4F4F4F"/>
      <name val="Trebuchet MS"/>
      <family val="2"/>
    </font>
    <font>
      <b/>
      <sz val="11"/>
      <color rgb="FFF15804"/>
      <name val="Trebuchet MS"/>
      <family val="2"/>
    </font>
    <font>
      <b/>
      <sz val="11"/>
      <color rgb="FF4F4F4F"/>
      <name val="Trebuchet MS"/>
      <family val="2"/>
    </font>
    <font>
      <sz val="8"/>
      <color rgb="FF666666"/>
      <name val="Arial"/>
      <family val="2"/>
    </font>
    <font>
      <sz val="11"/>
      <color rgb="FF333333"/>
      <name val="Arial"/>
      <family val="2"/>
    </font>
    <font>
      <sz val="7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9"/>
      <color rgb="FF303030"/>
      <name val="Arial"/>
      <family val="2"/>
    </font>
    <font>
      <b/>
      <sz val="9"/>
      <color rgb="FF333333"/>
      <name val="Arial"/>
      <family val="2"/>
    </font>
    <font>
      <b/>
      <sz val="9"/>
      <color rgb="FF303030"/>
      <name val="Arial"/>
      <family val="2"/>
    </font>
    <font>
      <sz val="9"/>
      <color rgb="FF434343"/>
      <name val="Arial"/>
      <family val="2"/>
    </font>
    <font>
      <sz val="9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8EBEF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E9E9E9"/>
      </left>
      <right/>
      <top/>
      <bottom/>
      <diagonal/>
    </border>
    <border>
      <left/>
      <right style="medium">
        <color rgb="FFE9E9E9"/>
      </right>
      <top/>
      <bottom style="medium">
        <color rgb="FFE9E9E9"/>
      </bottom>
      <diagonal/>
    </border>
    <border>
      <left/>
      <right style="medium">
        <color rgb="FFE9E9E9"/>
      </right>
      <top style="medium">
        <color rgb="FFE9E9E9"/>
      </top>
      <bottom style="medium">
        <color rgb="FFE9E9E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E9E9E9"/>
      </bottom>
      <diagonal/>
    </border>
    <border>
      <left/>
      <right/>
      <top style="medium">
        <color rgb="FFD0D0D0"/>
      </top>
      <bottom style="medium">
        <color rgb="FFA5A5A5"/>
      </bottom>
      <diagonal/>
    </border>
    <border>
      <left/>
      <right/>
      <top/>
      <bottom style="medium">
        <color rgb="FFE8E8E8"/>
      </bottom>
      <diagonal/>
    </border>
    <border>
      <left/>
      <right style="medium">
        <color rgb="FFE7E5E9"/>
      </right>
      <top/>
      <bottom/>
      <diagonal/>
    </border>
    <border>
      <left style="medium">
        <color rgb="FFCACACA"/>
      </left>
      <right style="medium">
        <color rgb="FFCACACA"/>
      </right>
      <top style="medium">
        <color rgb="FFCACACA"/>
      </top>
      <bottom style="medium">
        <color rgb="FFCACACA"/>
      </bottom>
      <diagonal/>
    </border>
    <border>
      <left/>
      <right/>
      <top style="medium">
        <color rgb="FFFFFFFF"/>
      </top>
      <bottom style="medium">
        <color rgb="FFE9E9E9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3" fillId="0" borderId="0" xfId="0" applyFont="1" applyAlignment="1">
      <alignment horizontal="right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22" fillId="0" borderId="3" xfId="1" applyFill="1" applyBorder="1" applyAlignment="1">
      <alignment vertical="center" wrapText="1"/>
    </xf>
    <xf numFmtId="0" fontId="23" fillId="0" borderId="0" xfId="0" applyFont="1" applyFill="1" applyAlignment="1">
      <alignment horizontal="right" vertical="center" wrapText="1"/>
    </xf>
    <xf numFmtId="0" fontId="22" fillId="0" borderId="2" xfId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 indent="2"/>
    </xf>
    <xf numFmtId="0" fontId="22" fillId="0" borderId="0" xfId="1" applyFill="1" applyAlignment="1">
      <alignment horizontal="left" vertical="center" wrapText="1" indent="2"/>
    </xf>
    <xf numFmtId="0" fontId="22" fillId="0" borderId="1" xfId="1" applyFill="1" applyBorder="1" applyAlignment="1">
      <alignment horizontal="left" vertical="center" wrapText="1" indent="2"/>
    </xf>
    <xf numFmtId="0" fontId="4" fillId="0" borderId="0" xfId="0" applyFont="1" applyFill="1" applyAlignment="1">
      <alignment horizontal="left" vertical="center" wrapText="1" indent="1"/>
    </xf>
    <xf numFmtId="0" fontId="1" fillId="0" borderId="0" xfId="0" applyFont="1" applyFill="1" applyAlignment="1">
      <alignment vertical="center" wrapText="1"/>
    </xf>
    <xf numFmtId="0" fontId="6" fillId="0" borderId="4" xfId="0" applyFont="1" applyFill="1" applyBorder="1" applyAlignment="1">
      <alignment horizontal="left" vertical="center" wrapText="1" indent="2"/>
    </xf>
    <xf numFmtId="0" fontId="22" fillId="0" borderId="5" xfId="1" applyFill="1" applyBorder="1" applyAlignment="1">
      <alignment horizontal="left" vertical="center" wrapText="1" indent="1"/>
    </xf>
    <xf numFmtId="0" fontId="22" fillId="0" borderId="0" xfId="1" applyFill="1" applyAlignment="1">
      <alignment horizontal="left" vertical="center" wrapText="1" indent="15"/>
    </xf>
    <xf numFmtId="0" fontId="8" fillId="0" borderId="0" xfId="0" applyFont="1" applyFill="1" applyAlignment="1">
      <alignment horizontal="left" vertical="center" wrapText="1" indent="1"/>
    </xf>
    <xf numFmtId="0" fontId="10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22" fillId="0" borderId="0" xfId="1" applyFill="1" applyAlignment="1">
      <alignment horizontal="left" vertical="center" wrapText="1"/>
    </xf>
    <xf numFmtId="0" fontId="22" fillId="0" borderId="0" xfId="1" applyFill="1" applyAlignment="1">
      <alignment horizontal="center" vertical="center" wrapText="1"/>
    </xf>
    <xf numFmtId="0" fontId="12" fillId="0" borderId="6" xfId="0" applyFont="1" applyFill="1" applyBorder="1" applyAlignment="1">
      <alignment horizontal="left" vertical="center" wrapText="1" indent="1"/>
    </xf>
    <xf numFmtId="0" fontId="3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22" fillId="0" borderId="0" xfId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top" wrapText="1"/>
    </xf>
    <xf numFmtId="0" fontId="17" fillId="0" borderId="0" xfId="0" applyFont="1" applyFill="1" applyAlignment="1">
      <alignment vertical="center" wrapText="1"/>
    </xf>
    <xf numFmtId="0" fontId="19" fillId="0" borderId="7" xfId="0" applyFont="1" applyFill="1" applyBorder="1" applyAlignment="1">
      <alignment vertical="center" wrapText="1"/>
    </xf>
    <xf numFmtId="15" fontId="20" fillId="0" borderId="8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vertical="center" wrapText="1"/>
    </xf>
    <xf numFmtId="0" fontId="21" fillId="0" borderId="0" xfId="0" applyFont="1" applyFill="1" applyAlignment="1">
      <alignment horizontal="left" vertical="center" wrapText="1" indent="1"/>
    </xf>
    <xf numFmtId="3" fontId="24" fillId="0" borderId="0" xfId="0" applyNumberFormat="1" applyFont="1"/>
    <xf numFmtId="4" fontId="25" fillId="5" borderId="0" xfId="0" applyNumberFormat="1" applyFont="1" applyFill="1" applyAlignment="1">
      <alignment horizontal="right" vertical="center" wrapText="1"/>
    </xf>
    <xf numFmtId="4" fontId="23" fillId="0" borderId="0" xfId="0" applyNumberFormat="1" applyFont="1" applyAlignment="1">
      <alignment horizontal="right" vertical="center" wrapText="1"/>
    </xf>
    <xf numFmtId="4" fontId="25" fillId="0" borderId="0" xfId="0" applyNumberFormat="1" applyFont="1"/>
    <xf numFmtId="0" fontId="23" fillId="0" borderId="0" xfId="0" applyFont="1"/>
    <xf numFmtId="0" fontId="25" fillId="0" borderId="0" xfId="0" applyFont="1"/>
    <xf numFmtId="3" fontId="24" fillId="6" borderId="10" xfId="0" applyNumberFormat="1" applyFont="1" applyFill="1" applyBorder="1" applyAlignment="1">
      <alignment horizontal="right" vertical="top" wrapText="1" indent="1"/>
    </xf>
    <xf numFmtId="4" fontId="0" fillId="0" borderId="0" xfId="0" applyNumberFormat="1" applyFill="1"/>
    <xf numFmtId="0" fontId="25" fillId="5" borderId="0" xfId="0" applyFont="1" applyFill="1" applyAlignment="1">
      <alignment horizontal="right" vertical="center" wrapText="1"/>
    </xf>
    <xf numFmtId="4" fontId="26" fillId="0" borderId="0" xfId="0" applyNumberFormat="1" applyFont="1"/>
    <xf numFmtId="0" fontId="27" fillId="6" borderId="0" xfId="0" applyFont="1" applyFill="1" applyAlignment="1">
      <alignment vertical="center" wrapText="1"/>
    </xf>
    <xf numFmtId="3" fontId="24" fillId="0" borderId="0" xfId="0" applyNumberFormat="1" applyFont="1" applyFill="1"/>
    <xf numFmtId="3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1</xdr:col>
          <xdr:colOff>295275</xdr:colOff>
          <xdr:row>124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EB38388-0218-4CD4-B96E-A3B0082D1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1</xdr:col>
          <xdr:colOff>466725</xdr:colOff>
          <xdr:row>127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8CF4FCF-A8EC-4AEC-8A5D-30D98238D6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</xdr:row>
          <xdr:rowOff>0</xdr:rowOff>
        </xdr:from>
        <xdr:to>
          <xdr:col>0</xdr:col>
          <xdr:colOff>914400</xdr:colOff>
          <xdr:row>128</xdr:row>
          <xdr:rowOff>28575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B5FDD9B-C51A-4D56-9C2B-BB1822FDF6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</xdr:row>
          <xdr:rowOff>0</xdr:rowOff>
        </xdr:from>
        <xdr:to>
          <xdr:col>0</xdr:col>
          <xdr:colOff>257175</xdr:colOff>
          <xdr:row>148</xdr:row>
          <xdr:rowOff>47625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8EF31D6-BD14-4C77-AB15-33848EFECA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</xdr:row>
          <xdr:rowOff>0</xdr:rowOff>
        </xdr:from>
        <xdr:to>
          <xdr:col>0</xdr:col>
          <xdr:colOff>257175</xdr:colOff>
          <xdr:row>151</xdr:row>
          <xdr:rowOff>47625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77BB5636-DD93-4F25-B6EB-D22937DAEF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</xdr:row>
          <xdr:rowOff>0</xdr:rowOff>
        </xdr:from>
        <xdr:to>
          <xdr:col>0</xdr:col>
          <xdr:colOff>257175</xdr:colOff>
          <xdr:row>154</xdr:row>
          <xdr:rowOff>47625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9BF7A33-3164-4B5B-A5B1-C686715939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0</xdr:col>
          <xdr:colOff>257175</xdr:colOff>
          <xdr:row>157</xdr:row>
          <xdr:rowOff>47625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A943F5D-5136-437F-A196-B8E9374F2E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</xdr:row>
          <xdr:rowOff>0</xdr:rowOff>
        </xdr:from>
        <xdr:to>
          <xdr:col>0</xdr:col>
          <xdr:colOff>257175</xdr:colOff>
          <xdr:row>160</xdr:row>
          <xdr:rowOff>47625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7D85468-3B25-4744-9285-F9C6345BC9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neycontrol.com/india/stockpricequote/chemicals/basfindia/BAS" TargetMode="External"/><Relationship Id="rId13" Type="http://schemas.openxmlformats.org/officeDocument/2006/relationships/hyperlink" Target="https://www.moneycontrol.com/india/stockpricequote/chemicals/deepaknitrite/DN" TargetMode="External"/><Relationship Id="rId18" Type="http://schemas.openxmlformats.org/officeDocument/2006/relationships/hyperlink" Target="https://www.moneycontrol.com/india/stockpricequote/chemicals/nationalperoxide/NP03" TargetMode="External"/><Relationship Id="rId26" Type="http://schemas.openxmlformats.org/officeDocument/2006/relationships/drawing" Target="../drawings/drawing1.xml"/><Relationship Id="rId39" Type="http://schemas.openxmlformats.org/officeDocument/2006/relationships/image" Target="../media/image4.emf"/><Relationship Id="rId3" Type="http://schemas.openxmlformats.org/officeDocument/2006/relationships/hyperlink" Target="https://www.moneycontrol.com/india/stockpricequote/chemicals/tatachemicals/TC" TargetMode="External"/><Relationship Id="rId21" Type="http://schemas.openxmlformats.org/officeDocument/2006/relationships/hyperlink" Target="https://www.moneycontrol.com/india/stockpricequote/chemicals/fairchemspeciality/HKF" TargetMode="External"/><Relationship Id="rId34" Type="http://schemas.openxmlformats.org/officeDocument/2006/relationships/control" Target="../activeX/activeX6.xml"/><Relationship Id="rId7" Type="http://schemas.openxmlformats.org/officeDocument/2006/relationships/hyperlink" Target="https://www.moneycontrol.com/india/stockpricequote/chemicals/vinatiorganics/VO01" TargetMode="External"/><Relationship Id="rId12" Type="http://schemas.openxmlformats.org/officeDocument/2006/relationships/hyperlink" Target="https://www.moneycontrol.com/india/stockpricequote/chemicals/navinfluorineinternational/NFI" TargetMode="External"/><Relationship Id="rId17" Type="http://schemas.openxmlformats.org/officeDocument/2006/relationships/hyperlink" Target="https://www.moneycontrol.com/india/stockpricequote/chemicals/elantasbeckindia/EBI" TargetMode="External"/><Relationship Id="rId25" Type="http://schemas.openxmlformats.org/officeDocument/2006/relationships/hyperlink" Target="https://www.moneycontrol.com/india/stockpricequote/chemicals/seyaindustries/SOC01" TargetMode="External"/><Relationship Id="rId33" Type="http://schemas.openxmlformats.org/officeDocument/2006/relationships/control" Target="../activeX/activeX5.xml"/><Relationship Id="rId38" Type="http://schemas.openxmlformats.org/officeDocument/2006/relationships/control" Target="../activeX/activeX8.xml"/><Relationship Id="rId2" Type="http://schemas.openxmlformats.org/officeDocument/2006/relationships/hyperlink" Target="https://www.moneycontrol.com/india/stockpricequote/chemicals/upl/UP04" TargetMode="External"/><Relationship Id="rId16" Type="http://schemas.openxmlformats.org/officeDocument/2006/relationships/hyperlink" Target="https://www.moneycontrol.com/india/stockpricequote/chemicals/gujaratheavychemicals/GHC" TargetMode="External"/><Relationship Id="rId20" Type="http://schemas.openxmlformats.org/officeDocument/2006/relationships/hyperlink" Target="https://www.moneycontrol.com/india/stockpricequote/chemicals/balajiamines/BA05" TargetMode="External"/><Relationship Id="rId29" Type="http://schemas.openxmlformats.org/officeDocument/2006/relationships/image" Target="../media/image1.emf"/><Relationship Id="rId1" Type="http://schemas.openxmlformats.org/officeDocument/2006/relationships/hyperlink" Target="https://www.moneycontrol.com/india/stockpricequote/chemicals/pidiliteindustries/PI11" TargetMode="External"/><Relationship Id="rId6" Type="http://schemas.openxmlformats.org/officeDocument/2006/relationships/hyperlink" Target="https://www.moneycontrol.com/india/stockpricequote/chemicals/solarindustriesindia/SII04" TargetMode="External"/><Relationship Id="rId11" Type="http://schemas.openxmlformats.org/officeDocument/2006/relationships/hyperlink" Target="https://www.moneycontrol.com/india/stockpricequote/chemicals/gujaratalkalieschemicals/GAC01" TargetMode="External"/><Relationship Id="rId24" Type="http://schemas.openxmlformats.org/officeDocument/2006/relationships/hyperlink" Target="https://www.moneycontrol.com/india/stockpricequote/chemicals/orientalcarbonchemicals/OCC" TargetMode="External"/><Relationship Id="rId32" Type="http://schemas.openxmlformats.org/officeDocument/2006/relationships/control" Target="../activeX/activeX4.xml"/><Relationship Id="rId37" Type="http://schemas.openxmlformats.org/officeDocument/2006/relationships/image" Target="../media/image3.emf"/><Relationship Id="rId5" Type="http://schemas.openxmlformats.org/officeDocument/2006/relationships/hyperlink" Target="https://www.moneycontrol.com/india/stockpricequote/chemicals/gujaratfluorochemicals/GF07" TargetMode="External"/><Relationship Id="rId15" Type="http://schemas.openxmlformats.org/officeDocument/2006/relationships/hyperlink" Target="https://www.moneycontrol.com/india/stockpricequote/chemicals/shkelkarcompany/KC17" TargetMode="External"/><Relationship Id="rId23" Type="http://schemas.openxmlformats.org/officeDocument/2006/relationships/hyperlink" Target="https://www.moneycontrol.com/india/stockpricequote/chemicals/goclcorporation/GOC01" TargetMode="External"/><Relationship Id="rId28" Type="http://schemas.openxmlformats.org/officeDocument/2006/relationships/control" Target="../activeX/activeX1.xml"/><Relationship Id="rId36" Type="http://schemas.openxmlformats.org/officeDocument/2006/relationships/control" Target="../activeX/activeX7.xml"/><Relationship Id="rId10" Type="http://schemas.openxmlformats.org/officeDocument/2006/relationships/hyperlink" Target="https://www.moneycontrol.com/india/stockpricequote/chemicals/lindeindia/BOC" TargetMode="External"/><Relationship Id="rId19" Type="http://schemas.openxmlformats.org/officeDocument/2006/relationships/hyperlink" Target="https://www.moneycontrol.com/india/stockpricequote/chemicals/alkylamineschemicals/AAC" TargetMode="External"/><Relationship Id="rId31" Type="http://schemas.openxmlformats.org/officeDocument/2006/relationships/control" Target="../activeX/activeX3.xml"/><Relationship Id="rId4" Type="http://schemas.openxmlformats.org/officeDocument/2006/relationships/hyperlink" Target="https://www.moneycontrol.com/india/stockpricequote/chemicals/aartiindustries/AI45" TargetMode="External"/><Relationship Id="rId9" Type="http://schemas.openxmlformats.org/officeDocument/2006/relationships/hyperlink" Target="https://www.moneycontrol.com/india/stockpricequote/chemicals/himadrispecialitychemical/HCI01" TargetMode="External"/><Relationship Id="rId14" Type="http://schemas.openxmlformats.org/officeDocument/2006/relationships/hyperlink" Target="https://www.moneycontrol.com/india/stockpricequote/chemicals/phillipscarbonblack/PCB01" TargetMode="External"/><Relationship Id="rId22" Type="http://schemas.openxmlformats.org/officeDocument/2006/relationships/hyperlink" Target="https://www.moneycontrol.com/india/stockpricequote/chemicals/excelindustries/EI10" TargetMode="External"/><Relationship Id="rId27" Type="http://schemas.openxmlformats.org/officeDocument/2006/relationships/vmlDrawing" Target="../drawings/vmlDrawing1.vml"/><Relationship Id="rId30" Type="http://schemas.openxmlformats.org/officeDocument/2006/relationships/control" Target="../activeX/activeX2.xml"/><Relationship Id="rId35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EEB5-640A-4547-9360-54989EE0BCD9}">
  <sheetPr codeName="Sheet1"/>
  <dimension ref="A1:DE180"/>
  <sheetViews>
    <sheetView tabSelected="1" topLeftCell="A10" workbookViewId="0">
      <selection activeCell="A29" sqref="A29:XFD29"/>
    </sheetView>
  </sheetViews>
  <sheetFormatPr defaultRowHeight="15" x14ac:dyDescent="0.25"/>
  <cols>
    <col min="1" max="1" width="21" style="5" customWidth="1"/>
    <col min="2" max="2" width="10.42578125" style="5" bestFit="1" customWidth="1"/>
    <col min="3" max="4" width="9.140625" style="5"/>
    <col min="5" max="6" width="12.28515625" style="5" customWidth="1"/>
    <col min="7" max="7" width="12" style="5" customWidth="1"/>
    <col min="8" max="30" width="9.140625" style="5"/>
    <col min="31" max="31" width="9" style="5" customWidth="1"/>
    <col min="32" max="94" width="9.140625" style="5"/>
    <col min="95" max="95" width="12" style="5" bestFit="1" customWidth="1"/>
    <col min="96" max="16384" width="9.140625" style="5"/>
  </cols>
  <sheetData>
    <row r="1" spans="1:109" x14ac:dyDescent="0.25">
      <c r="A1" s="5" t="s">
        <v>0</v>
      </c>
      <c r="B1" s="6" t="s">
        <v>37</v>
      </c>
      <c r="C1" s="6"/>
      <c r="D1" s="6"/>
      <c r="E1" s="6" t="s">
        <v>39</v>
      </c>
      <c r="F1" s="6"/>
      <c r="G1" s="6"/>
      <c r="H1" s="6" t="s">
        <v>56</v>
      </c>
      <c r="I1" s="6"/>
      <c r="J1" s="6"/>
      <c r="K1" s="6" t="s">
        <v>40</v>
      </c>
      <c r="L1" s="6"/>
      <c r="M1" s="6"/>
      <c r="N1" s="6" t="s">
        <v>43</v>
      </c>
      <c r="O1" s="6"/>
      <c r="P1" s="6"/>
      <c r="Q1" s="6" t="s">
        <v>41</v>
      </c>
      <c r="R1" s="6"/>
      <c r="S1" s="6"/>
      <c r="T1" s="6" t="s">
        <v>42</v>
      </c>
      <c r="U1" s="6"/>
      <c r="V1" s="6"/>
      <c r="W1" s="6" t="s">
        <v>38</v>
      </c>
      <c r="X1" s="6"/>
      <c r="Y1" s="6"/>
      <c r="Z1" s="6" t="s">
        <v>46</v>
      </c>
      <c r="AA1" s="6"/>
      <c r="AB1" s="6"/>
      <c r="AC1" s="6" t="s">
        <v>47</v>
      </c>
      <c r="AD1" s="6"/>
      <c r="AE1" s="6"/>
      <c r="AF1" s="6" t="s">
        <v>44</v>
      </c>
      <c r="AG1" s="6"/>
      <c r="AH1" s="6"/>
      <c r="AI1" s="6" t="s">
        <v>45</v>
      </c>
      <c r="AJ1" s="6"/>
      <c r="AK1" s="6"/>
      <c r="AL1" s="6" t="s">
        <v>1</v>
      </c>
      <c r="AM1" s="6"/>
      <c r="AN1" s="6"/>
      <c r="AO1" s="6" t="s">
        <v>48</v>
      </c>
      <c r="AP1" s="6"/>
      <c r="AQ1" s="6"/>
      <c r="AR1" s="6" t="s">
        <v>2</v>
      </c>
      <c r="AS1" s="6"/>
      <c r="AT1" s="6"/>
      <c r="AU1" s="6" t="s">
        <v>3</v>
      </c>
      <c r="AV1" s="6"/>
      <c r="AW1" s="6"/>
      <c r="AX1" s="6" t="s">
        <v>49</v>
      </c>
      <c r="AY1" s="6"/>
      <c r="AZ1" s="6"/>
      <c r="BA1" s="6" t="s">
        <v>50</v>
      </c>
      <c r="BB1" s="6"/>
      <c r="BC1" s="6"/>
      <c r="BD1" s="6" t="s">
        <v>4</v>
      </c>
      <c r="BE1" s="6"/>
      <c r="BF1" s="6"/>
      <c r="BG1" s="6" t="s">
        <v>51</v>
      </c>
      <c r="BH1" s="6"/>
      <c r="BI1" s="6"/>
      <c r="BJ1" s="6" t="s">
        <v>5</v>
      </c>
      <c r="BK1" s="6"/>
      <c r="BL1" s="6"/>
      <c r="BM1" s="6" t="s">
        <v>52</v>
      </c>
      <c r="BN1" s="6"/>
      <c r="BO1" s="6"/>
      <c r="BP1" s="6" t="s">
        <v>6</v>
      </c>
      <c r="BQ1" s="6"/>
      <c r="BR1" s="6"/>
      <c r="BS1" s="6" t="s">
        <v>53</v>
      </c>
      <c r="BT1" s="6"/>
      <c r="BU1" s="6"/>
      <c r="BV1" s="6" t="s">
        <v>57</v>
      </c>
      <c r="BW1" s="6"/>
      <c r="BX1" s="6"/>
      <c r="BY1" s="6" t="s">
        <v>58</v>
      </c>
      <c r="BZ1" s="6"/>
      <c r="CA1" s="6"/>
      <c r="CB1" s="6" t="s">
        <v>59</v>
      </c>
      <c r="CC1" s="6"/>
      <c r="CD1" s="6"/>
      <c r="CE1" s="6" t="s">
        <v>54</v>
      </c>
      <c r="CF1" s="6"/>
      <c r="CG1" s="6"/>
      <c r="CH1" s="6" t="s">
        <v>55</v>
      </c>
      <c r="CI1" s="6"/>
      <c r="CJ1" s="6"/>
      <c r="CK1" s="6" t="s">
        <v>7</v>
      </c>
      <c r="CL1" s="6"/>
      <c r="CM1" s="6"/>
      <c r="CN1" s="6" t="s">
        <v>8</v>
      </c>
      <c r="CO1" s="6"/>
      <c r="CP1" s="6"/>
      <c r="CQ1" s="6" t="s">
        <v>9</v>
      </c>
      <c r="CR1" s="6"/>
      <c r="CS1" s="6"/>
      <c r="CT1" s="6" t="s">
        <v>60</v>
      </c>
      <c r="CU1" s="6"/>
      <c r="CV1" s="6"/>
      <c r="CW1" s="6" t="s">
        <v>61</v>
      </c>
      <c r="CX1" s="6"/>
      <c r="CY1" s="6"/>
      <c r="CZ1" s="6" t="s">
        <v>10</v>
      </c>
      <c r="DA1" s="6"/>
      <c r="DB1" s="6"/>
      <c r="DC1" s="6" t="s">
        <v>11</v>
      </c>
      <c r="DD1" s="6"/>
      <c r="DE1" s="6"/>
    </row>
    <row r="2" spans="1:109" customFormat="1" ht="15.75" thickBot="1" x14ac:dyDescent="0.3">
      <c r="B2" s="2">
        <v>2018</v>
      </c>
      <c r="C2" s="1">
        <v>2017</v>
      </c>
      <c r="D2" s="3">
        <v>2016</v>
      </c>
      <c r="E2" s="2">
        <v>2018</v>
      </c>
      <c r="F2" s="1">
        <v>2017</v>
      </c>
      <c r="G2" s="3">
        <v>2016</v>
      </c>
      <c r="H2" s="2">
        <v>2018</v>
      </c>
      <c r="I2" s="1">
        <v>2017</v>
      </c>
      <c r="J2" s="3">
        <v>2016</v>
      </c>
      <c r="K2" s="2">
        <v>2018</v>
      </c>
      <c r="L2" s="1">
        <v>2017</v>
      </c>
      <c r="M2" s="3">
        <v>2016</v>
      </c>
      <c r="N2" s="2">
        <v>2018</v>
      </c>
      <c r="O2" s="1">
        <v>2017</v>
      </c>
      <c r="P2" s="3">
        <v>2016</v>
      </c>
      <c r="Q2" s="2">
        <v>2018</v>
      </c>
      <c r="R2" s="1">
        <v>2017</v>
      </c>
      <c r="S2" s="3">
        <v>2016</v>
      </c>
      <c r="T2" s="2">
        <v>2018</v>
      </c>
      <c r="U2" s="1">
        <v>2017</v>
      </c>
      <c r="V2" s="3">
        <v>2016</v>
      </c>
      <c r="W2" s="2">
        <v>2018</v>
      </c>
      <c r="X2" s="1">
        <v>2017</v>
      </c>
      <c r="Y2" s="3">
        <v>2016</v>
      </c>
      <c r="Z2" s="2">
        <v>2018</v>
      </c>
      <c r="AA2" s="1">
        <v>2017</v>
      </c>
      <c r="AB2" s="3">
        <v>2016</v>
      </c>
      <c r="AC2" s="2">
        <v>2018</v>
      </c>
      <c r="AD2" s="1">
        <v>2017</v>
      </c>
      <c r="AE2" s="3">
        <v>2016</v>
      </c>
      <c r="AF2" s="2">
        <v>2018</v>
      </c>
      <c r="AG2" s="1">
        <v>2017</v>
      </c>
      <c r="AH2" s="3">
        <v>2016</v>
      </c>
      <c r="AI2" s="2">
        <v>2018</v>
      </c>
      <c r="AJ2" s="1">
        <v>2017</v>
      </c>
      <c r="AK2" s="3">
        <v>2016</v>
      </c>
      <c r="AL2" s="2">
        <v>2018</v>
      </c>
      <c r="AM2" s="1">
        <v>2017</v>
      </c>
      <c r="AN2" s="3">
        <v>2016</v>
      </c>
      <c r="AO2" s="2">
        <v>2018</v>
      </c>
      <c r="AP2" s="1">
        <v>2017</v>
      </c>
      <c r="AQ2" s="3">
        <v>2016</v>
      </c>
      <c r="AR2" s="2">
        <v>2018</v>
      </c>
      <c r="AS2" s="1">
        <v>2017</v>
      </c>
      <c r="AT2" s="3">
        <v>2016</v>
      </c>
      <c r="AU2" s="2">
        <v>2018</v>
      </c>
      <c r="AV2" s="1">
        <v>2017</v>
      </c>
      <c r="AW2" s="3">
        <v>2016</v>
      </c>
      <c r="AX2" s="2">
        <v>2018</v>
      </c>
      <c r="AY2" s="1">
        <v>2017</v>
      </c>
      <c r="AZ2" s="3">
        <v>2016</v>
      </c>
      <c r="BA2" s="2">
        <v>2018</v>
      </c>
      <c r="BB2" s="1">
        <v>2017</v>
      </c>
      <c r="BC2" s="3">
        <v>2016</v>
      </c>
      <c r="BD2" s="2">
        <v>2018</v>
      </c>
      <c r="BE2" s="1">
        <v>2017</v>
      </c>
      <c r="BF2" s="3">
        <v>2016</v>
      </c>
      <c r="BG2" s="2">
        <v>2018</v>
      </c>
      <c r="BH2" s="1">
        <v>2017</v>
      </c>
      <c r="BI2" s="3">
        <v>2016</v>
      </c>
      <c r="BJ2" s="2">
        <v>2018</v>
      </c>
      <c r="BK2" s="1">
        <v>2017</v>
      </c>
      <c r="BL2" s="3">
        <v>2016</v>
      </c>
      <c r="BM2" s="2">
        <v>2018</v>
      </c>
      <c r="BN2" s="1">
        <v>2017</v>
      </c>
      <c r="BO2" s="3">
        <v>2016</v>
      </c>
      <c r="BP2" s="2">
        <v>2018</v>
      </c>
      <c r="BQ2" s="1">
        <v>2017</v>
      </c>
      <c r="BR2" s="3">
        <v>2016</v>
      </c>
      <c r="BS2" s="2">
        <v>2018</v>
      </c>
      <c r="BT2" s="1">
        <v>2017</v>
      </c>
      <c r="BU2" s="3">
        <v>2016</v>
      </c>
      <c r="BV2" s="2">
        <v>2018</v>
      </c>
      <c r="BW2" s="1">
        <v>2017</v>
      </c>
      <c r="BX2" s="3">
        <v>2016</v>
      </c>
      <c r="BY2" s="2">
        <v>2018</v>
      </c>
      <c r="BZ2" s="1">
        <v>2017</v>
      </c>
      <c r="CA2" s="3">
        <v>2016</v>
      </c>
      <c r="CB2" s="2">
        <v>2018</v>
      </c>
      <c r="CC2" s="1">
        <v>2017</v>
      </c>
      <c r="CD2" s="3">
        <v>2016</v>
      </c>
      <c r="CE2" s="2">
        <v>2018</v>
      </c>
      <c r="CF2" s="1">
        <v>2017</v>
      </c>
      <c r="CG2" s="3">
        <v>2016</v>
      </c>
      <c r="CH2" s="2">
        <v>2018</v>
      </c>
      <c r="CI2" s="1">
        <v>2017</v>
      </c>
      <c r="CJ2" s="3">
        <v>2016</v>
      </c>
      <c r="CK2" s="2">
        <v>2018</v>
      </c>
      <c r="CL2" s="1">
        <v>2017</v>
      </c>
      <c r="CM2" s="3">
        <v>2016</v>
      </c>
      <c r="CN2" s="2">
        <v>2018</v>
      </c>
      <c r="CO2" s="1">
        <v>2017</v>
      </c>
      <c r="CP2" s="3">
        <v>2016</v>
      </c>
      <c r="CQ2" s="2">
        <v>2018</v>
      </c>
      <c r="CR2" s="1">
        <v>2017</v>
      </c>
      <c r="CS2" s="3">
        <v>2016</v>
      </c>
      <c r="CT2" s="2">
        <v>2018</v>
      </c>
      <c r="CU2" s="1">
        <v>2017</v>
      </c>
      <c r="CV2" s="3">
        <v>2016</v>
      </c>
      <c r="CW2" s="2">
        <v>2018</v>
      </c>
      <c r="CX2" s="1">
        <v>2017</v>
      </c>
      <c r="CY2" s="3">
        <v>2016</v>
      </c>
      <c r="CZ2" s="2">
        <v>2018</v>
      </c>
      <c r="DA2" s="1">
        <v>2017</v>
      </c>
      <c r="DB2" s="3">
        <v>2016</v>
      </c>
      <c r="DC2" s="2">
        <v>2018</v>
      </c>
      <c r="DD2" s="1">
        <v>2017</v>
      </c>
      <c r="DE2" s="3">
        <v>2016</v>
      </c>
    </row>
    <row r="3" spans="1:109" ht="15.75" thickBot="1" x14ac:dyDescent="0.3">
      <c r="A3" s="7" t="s">
        <v>12</v>
      </c>
      <c r="B3" s="4">
        <f>AO3*10000000/E3</f>
        <v>18.809596097897412</v>
      </c>
      <c r="C3" s="4">
        <f>AP3*10000000/F3</f>
        <v>15.237468320011764</v>
      </c>
      <c r="D3" s="4">
        <f>AQ3*10000000/G3</f>
        <v>14.704406032540076</v>
      </c>
      <c r="E3" s="41">
        <v>507820580</v>
      </c>
      <c r="F3" s="41">
        <v>507820580</v>
      </c>
      <c r="G3" s="41">
        <v>507820580</v>
      </c>
      <c r="H3" s="51">
        <v>917.8</v>
      </c>
      <c r="I3" s="42">
        <v>699.15</v>
      </c>
      <c r="J3" s="42">
        <v>599.79999999999995</v>
      </c>
      <c r="K3" s="42">
        <v>4627.95</v>
      </c>
      <c r="L3" s="42">
        <v>4295.58</v>
      </c>
      <c r="M3" s="42">
        <v>3467.01</v>
      </c>
      <c r="N3" s="42">
        <v>3563.93</v>
      </c>
      <c r="O3" s="42">
        <v>3399.35</v>
      </c>
      <c r="P3" s="42">
        <v>2650.59</v>
      </c>
      <c r="Q3" s="43">
        <f>K3-N3</f>
        <v>1064.02</v>
      </c>
      <c r="R3" s="43">
        <f>L3-O3</f>
        <v>896.23</v>
      </c>
      <c r="S3" s="43">
        <f>M3-P3</f>
        <v>816.42000000000007</v>
      </c>
      <c r="T3" s="43">
        <f>K3-Q3</f>
        <v>3563.93</v>
      </c>
      <c r="U3" s="43">
        <f>L3-R3</f>
        <v>3399.35</v>
      </c>
      <c r="V3" s="43">
        <f>M3-S3</f>
        <v>2650.59</v>
      </c>
      <c r="W3" s="5">
        <f>T3/E3*10000000</f>
        <v>70.180889478720999</v>
      </c>
      <c r="X3" s="5">
        <f>U3/F3*10000000</f>
        <v>66.93998104606159</v>
      </c>
      <c r="Y3" s="5">
        <f>V3/G3*10000000</f>
        <v>52.195403345016068</v>
      </c>
      <c r="Z3" s="43">
        <v>1337.34</v>
      </c>
      <c r="AA3" s="43">
        <v>1244.74</v>
      </c>
      <c r="AB3" s="43">
        <v>1102.3399999999999</v>
      </c>
      <c r="AC3" s="4">
        <v>91.48</v>
      </c>
      <c r="AD3" s="4">
        <v>90.24</v>
      </c>
      <c r="AE3" s="4">
        <v>87.82</v>
      </c>
      <c r="AF3" s="48">
        <f>Z3+AC3</f>
        <v>1428.82</v>
      </c>
      <c r="AG3" s="48">
        <f>AA3+AD3</f>
        <v>1334.98</v>
      </c>
      <c r="AH3" s="48">
        <f>AB3+AE3</f>
        <v>1190.1599999999999</v>
      </c>
      <c r="AI3" s="42">
        <v>5490.89</v>
      </c>
      <c r="AJ3" s="42">
        <v>4975.47</v>
      </c>
      <c r="AK3" s="42">
        <v>4801.6499999999996</v>
      </c>
      <c r="AL3" s="5">
        <f>AF3/AI3*100</f>
        <v>26.021646764003648</v>
      </c>
      <c r="AM3" s="5">
        <f>AG3/AJ3*100</f>
        <v>26.831234034171647</v>
      </c>
      <c r="AN3" s="5">
        <f>AH3/AK3*100</f>
        <v>24.786479647621128</v>
      </c>
      <c r="AO3" s="49">
        <v>955.19</v>
      </c>
      <c r="AP3" s="49">
        <v>773.79</v>
      </c>
      <c r="AQ3" s="49">
        <v>746.72</v>
      </c>
      <c r="AR3" s="5">
        <f>AO3/AI3*100</f>
        <v>17.395904853311574</v>
      </c>
      <c r="AS3" s="5">
        <f>AP3/AJ3*100</f>
        <v>15.552098595710554</v>
      </c>
      <c r="AT3" s="5">
        <f>AQ3/AK3*100</f>
        <v>15.551320900107257</v>
      </c>
      <c r="AU3" s="5">
        <f t="shared" ref="AU3:AU4" si="0">CB3/N3</f>
        <v>0</v>
      </c>
      <c r="AV3" s="5">
        <f t="shared" ref="AV3:AV4" si="1">CC3/O3</f>
        <v>0</v>
      </c>
      <c r="AW3" s="5">
        <f t="shared" ref="AW3:AW4" si="2">CD3/P3</f>
        <v>4.2254743283570831E-4</v>
      </c>
      <c r="AX3" s="42">
        <v>2663.54</v>
      </c>
      <c r="AY3" s="42">
        <v>2665.72</v>
      </c>
      <c r="AZ3" s="42">
        <v>1762.98</v>
      </c>
      <c r="BA3" s="49">
        <v>888.54</v>
      </c>
      <c r="BB3" s="49">
        <v>785.95</v>
      </c>
      <c r="BC3" s="49">
        <v>716.95</v>
      </c>
      <c r="BD3" s="5">
        <f>AX3/BA3</f>
        <v>2.9976590811893669</v>
      </c>
      <c r="BE3" s="5">
        <f>AY3/BB3</f>
        <v>3.3917170303454416</v>
      </c>
      <c r="BF3" s="5">
        <f>AZ3/BC3</f>
        <v>2.4589999302601298</v>
      </c>
      <c r="BG3" s="4">
        <v>630.94000000000005</v>
      </c>
      <c r="BH3" s="4">
        <v>556.25</v>
      </c>
      <c r="BI3" s="4">
        <v>494.2</v>
      </c>
      <c r="BJ3" s="5">
        <f>(AX3-BG3)/BA3</f>
        <v>2.2875728723523983</v>
      </c>
      <c r="BK3" s="5">
        <f>(AY3-BH3)/BB3</f>
        <v>2.6839748075577323</v>
      </c>
      <c r="BL3" s="5">
        <f>(AZ3-BI3)/BC3</f>
        <v>1.7696910523746425</v>
      </c>
      <c r="BM3" s="43">
        <v>5354.4</v>
      </c>
      <c r="BN3" s="43">
        <v>4865.37</v>
      </c>
      <c r="BO3" s="43">
        <v>4731.03</v>
      </c>
      <c r="BP3" s="5">
        <f>BM3/BG3</f>
        <v>8.4863853932228093</v>
      </c>
      <c r="BQ3" s="5">
        <f>BN3/BH3</f>
        <v>8.7467325842696635</v>
      </c>
      <c r="BR3" s="5">
        <f>BO3/BI3</f>
        <v>9.5731080534196682</v>
      </c>
      <c r="BS3" s="50">
        <f>E3*H3/10000000</f>
        <v>46607.772832399998</v>
      </c>
      <c r="BT3" s="50">
        <f>F3*I3/10000000</f>
        <v>35504.275850700004</v>
      </c>
      <c r="BU3" s="50">
        <f>G3*J3/10000000</f>
        <v>30459.078388400001</v>
      </c>
      <c r="BV3" s="4">
        <v>0</v>
      </c>
      <c r="BW3" s="4">
        <v>0</v>
      </c>
      <c r="BX3" s="4">
        <v>1.1200000000000001</v>
      </c>
      <c r="BY3" s="4">
        <v>0</v>
      </c>
      <c r="BZ3" s="4">
        <v>0</v>
      </c>
      <c r="CA3" s="4">
        <v>0</v>
      </c>
      <c r="CB3" s="4">
        <f>BV3+BY3</f>
        <v>0</v>
      </c>
      <c r="CC3" s="4">
        <f>BW3+BZ3</f>
        <v>0</v>
      </c>
      <c r="CD3" s="4">
        <f>BX3+CA3</f>
        <v>1.1200000000000001</v>
      </c>
      <c r="CE3" s="4">
        <v>77.760000000000005</v>
      </c>
      <c r="CF3" s="4">
        <v>50.47</v>
      </c>
      <c r="CG3" s="4">
        <v>72.25</v>
      </c>
      <c r="CH3" s="48">
        <f>BS3+CB3-CE3</f>
        <v>46530.012832399996</v>
      </c>
      <c r="CI3" s="48">
        <f>BT3+CC3-CF3</f>
        <v>35453.805850700002</v>
      </c>
      <c r="CJ3" s="48">
        <f>BU3+CD3-CG3</f>
        <v>30387.9483884</v>
      </c>
      <c r="CK3" s="5">
        <f>CH3/AF3</f>
        <v>32.565342613065326</v>
      </c>
      <c r="CL3" s="5">
        <f>CI3/AG3</f>
        <v>26.557555806603844</v>
      </c>
      <c r="CM3" s="5">
        <f>CJ3/AH3</f>
        <v>25.532658120252741</v>
      </c>
      <c r="CN3" s="5">
        <f>H3/W3</f>
        <v>13.077634193825357</v>
      </c>
      <c r="CO3" s="5">
        <f>I3/X3</f>
        <v>10.444430803153542</v>
      </c>
      <c r="CP3" s="5">
        <f>J3/Y3</f>
        <v>11.491433374607162</v>
      </c>
      <c r="CQ3" s="5">
        <f>H3/AO3*E3/10000000</f>
        <v>48.794242854720004</v>
      </c>
      <c r="CR3" s="5">
        <f>I3/AP3*F3/10000000</f>
        <v>45.883606470360178</v>
      </c>
      <c r="CS3" s="5">
        <f>J3/AQ3*G3/10000000</f>
        <v>40.790494949110773</v>
      </c>
      <c r="CT3" s="4">
        <v>0</v>
      </c>
      <c r="CU3" s="4">
        <v>25.63</v>
      </c>
      <c r="CV3" s="4">
        <v>404.15</v>
      </c>
      <c r="CW3" s="5">
        <f>(1-(CT3/AO3))*100</f>
        <v>100</v>
      </c>
      <c r="CX3" s="5">
        <f>(1-(CU3/AP3))*100</f>
        <v>96.687731813541149</v>
      </c>
      <c r="CY3" s="5">
        <f>(1-(CV3/AQ3))*100</f>
        <v>45.876633811870583</v>
      </c>
      <c r="CZ3" s="5">
        <f>AO3/K3*100</f>
        <v>20.639592043993563</v>
      </c>
      <c r="DA3" s="5">
        <f>AP3/L3*100</f>
        <v>18.01363261771402</v>
      </c>
      <c r="DB3" s="5">
        <f>AQ3/M3*100</f>
        <v>21.537866922795146</v>
      </c>
      <c r="DC3" s="5">
        <f>AO3/N3*100</f>
        <v>26.801592623873088</v>
      </c>
      <c r="DD3" s="5">
        <f>AP3/O3*100</f>
        <v>22.762881139041287</v>
      </c>
      <c r="DE3" s="5">
        <f>AQ3/P3*100</f>
        <v>28.171840986346435</v>
      </c>
    </row>
    <row r="4" spans="1:109" ht="15.75" thickBot="1" x14ac:dyDescent="0.3">
      <c r="A4" s="9" t="s">
        <v>13</v>
      </c>
      <c r="B4" s="4">
        <f>AO4*10000000/E4</f>
        <v>11.734736504029444</v>
      </c>
      <c r="C4" s="4">
        <f>AP4*10000000/F4</f>
        <v>5.2463694224219228</v>
      </c>
      <c r="D4" s="4">
        <f>AQ4*10000000/G4</f>
        <v>15.11189944937704</v>
      </c>
      <c r="E4" s="41">
        <v>466989608</v>
      </c>
      <c r="F4" s="41">
        <v>466989608</v>
      </c>
      <c r="G4" s="41">
        <v>466989608</v>
      </c>
      <c r="H4" s="44">
        <v>730.25</v>
      </c>
      <c r="I4" s="42">
        <v>726.9</v>
      </c>
      <c r="J4" s="42">
        <v>456.35</v>
      </c>
      <c r="K4" s="42">
        <v>12050</v>
      </c>
      <c r="L4" s="42">
        <v>11347</v>
      </c>
      <c r="M4" s="42">
        <v>8328.24</v>
      </c>
      <c r="N4" s="42">
        <v>7969</v>
      </c>
      <c r="O4" s="42">
        <v>7750</v>
      </c>
      <c r="P4" s="42">
        <v>4015.73</v>
      </c>
      <c r="Q4" s="43">
        <f>K4-N4</f>
        <v>4081</v>
      </c>
      <c r="R4" s="43">
        <f>L4-O4</f>
        <v>3597</v>
      </c>
      <c r="S4" s="43">
        <f>M4-P4</f>
        <v>4312.51</v>
      </c>
      <c r="T4" s="43">
        <f>K4-Q4</f>
        <v>7969</v>
      </c>
      <c r="U4" s="43">
        <f>L4-R4</f>
        <v>7750</v>
      </c>
      <c r="V4" s="43">
        <f>M4-S4</f>
        <v>4015.7299999999996</v>
      </c>
      <c r="W4" s="5">
        <f>T4/E4*10000000</f>
        <v>170.64619562155227</v>
      </c>
      <c r="X4" s="5">
        <f>U4/F4*10000000</f>
        <v>165.9565837704894</v>
      </c>
      <c r="Y4" s="5">
        <f>V4/G4*10000000</f>
        <v>85.99184930898933</v>
      </c>
      <c r="Z4" s="4">
        <v>718</v>
      </c>
      <c r="AA4" s="4">
        <v>612.41999999999996</v>
      </c>
      <c r="AB4" s="4">
        <v>699.96</v>
      </c>
      <c r="AC4" s="4">
        <v>666</v>
      </c>
      <c r="AD4" s="4">
        <v>666</v>
      </c>
      <c r="AE4" s="4">
        <v>655</v>
      </c>
      <c r="AF4" s="48">
        <f t="shared" ref="AF4:AF27" si="3">Z4+AC4</f>
        <v>1384</v>
      </c>
      <c r="AG4" s="48">
        <f t="shared" ref="AG4:AG27" si="4">AA4+AD4</f>
        <v>1278.42</v>
      </c>
      <c r="AH4" s="48">
        <f t="shared" ref="AH4:AH27" si="5">AB4+AE4</f>
        <v>1354.96</v>
      </c>
      <c r="AI4" s="42">
        <v>7698</v>
      </c>
      <c r="AJ4" s="42">
        <v>7264</v>
      </c>
      <c r="AK4" s="44">
        <v>6441.31</v>
      </c>
      <c r="AL4" s="5">
        <f t="shared" ref="AL4:AL27" si="6">AF4/AI4*100</f>
        <v>17.9786957651338</v>
      </c>
      <c r="AM4" s="5">
        <f t="shared" ref="AM4:AM27" si="7">AG4/AJ4*100</f>
        <v>17.599394273127757</v>
      </c>
      <c r="AN4" s="5">
        <f t="shared" ref="AN4:AN27" si="8">AH4/AK4*100</f>
        <v>21.03547259796532</v>
      </c>
      <c r="AO4" s="49">
        <v>548</v>
      </c>
      <c r="AP4" s="49">
        <v>245</v>
      </c>
      <c r="AQ4" s="46">
        <v>705.71</v>
      </c>
      <c r="AR4" s="5">
        <f>AO4/AI4*100</f>
        <v>7.1187321382177187</v>
      </c>
      <c r="AS4" s="5">
        <f>AP4/AJ4*100</f>
        <v>3.3727973568281935</v>
      </c>
      <c r="AT4" s="5">
        <f>AQ4/AK4*100</f>
        <v>10.956001186094133</v>
      </c>
      <c r="AU4" s="5">
        <f t="shared" si="0"/>
        <v>0.12485882795833857</v>
      </c>
      <c r="AV4" s="5">
        <f t="shared" si="1"/>
        <v>0.10270967741935484</v>
      </c>
      <c r="AW4" s="5">
        <f t="shared" si="2"/>
        <v>0.34310324648320478</v>
      </c>
      <c r="AX4" s="42">
        <v>4561</v>
      </c>
      <c r="AY4" s="42">
        <v>4002</v>
      </c>
      <c r="AZ4" s="42">
        <v>3978.21</v>
      </c>
      <c r="BA4" s="42">
        <v>3196</v>
      </c>
      <c r="BB4" s="42">
        <v>2553</v>
      </c>
      <c r="BC4" s="42">
        <v>3201.66</v>
      </c>
      <c r="BD4" s="5">
        <f>AX4/BA4</f>
        <v>1.4270963704630788</v>
      </c>
      <c r="BE4" s="5">
        <f>AY4/BB4</f>
        <v>1.5675675675675675</v>
      </c>
      <c r="BF4" s="5">
        <f>AZ4/BC4</f>
        <v>1.242546054234366</v>
      </c>
      <c r="BG4" s="43">
        <v>1452</v>
      </c>
      <c r="BH4" s="43">
        <v>1355</v>
      </c>
      <c r="BI4" s="43">
        <v>1270.75</v>
      </c>
      <c r="BJ4" s="5">
        <f>(AX4-BG4)/BA4</f>
        <v>0.97277847309136423</v>
      </c>
      <c r="BK4" s="5">
        <f>(AY4-BH4)/BB4</f>
        <v>1.0368194281237759</v>
      </c>
      <c r="BL4" s="5">
        <f>(AZ4-BI4)/BC4</f>
        <v>0.84564257291530021</v>
      </c>
      <c r="BM4" s="43">
        <v>7263</v>
      </c>
      <c r="BN4" s="43">
        <v>6938.72</v>
      </c>
      <c r="BO4" s="43">
        <v>5980.78</v>
      </c>
      <c r="BP4" s="5">
        <f>BM4/BG4</f>
        <v>5.0020661157024797</v>
      </c>
      <c r="BQ4" s="5">
        <f>BN4/BH4</f>
        <v>5.1208265682656826</v>
      </c>
      <c r="BR4" s="5">
        <f>BO4/BI4</f>
        <v>4.7064961636828642</v>
      </c>
      <c r="BS4" s="50">
        <f t="shared" ref="BS4:BS27" si="9">E4*H4/10000000</f>
        <v>34101.916124199997</v>
      </c>
      <c r="BT4" s="50">
        <f>F4*I4/10000000</f>
        <v>33945.474605520001</v>
      </c>
      <c r="BU4" s="50">
        <f t="shared" ref="BU4:BU27" si="10">G4*J4/10000000</f>
        <v>21311.070761080002</v>
      </c>
      <c r="BV4" s="4">
        <v>313</v>
      </c>
      <c r="BW4" s="4">
        <v>40</v>
      </c>
      <c r="BX4" s="4">
        <v>617.80999999999995</v>
      </c>
      <c r="BY4" s="4">
        <v>682</v>
      </c>
      <c r="BZ4" s="4">
        <v>756</v>
      </c>
      <c r="CA4" s="4">
        <v>760</v>
      </c>
      <c r="CB4" s="4">
        <f t="shared" ref="CB4:CB27" si="11">BV4+BY4</f>
        <v>995</v>
      </c>
      <c r="CC4" s="4">
        <f t="shared" ref="CC4:CC27" si="12">BW4+BZ4</f>
        <v>796</v>
      </c>
      <c r="CD4" s="4">
        <f t="shared" ref="CD4:CD27" si="13">BX4+CA4</f>
        <v>1377.81</v>
      </c>
      <c r="CE4" s="4">
        <v>126</v>
      </c>
      <c r="CF4" s="4">
        <v>71</v>
      </c>
      <c r="CG4" s="4">
        <v>72.81</v>
      </c>
      <c r="CH4" s="48">
        <f>BS4+CB4-CE4</f>
        <v>34970.916124199997</v>
      </c>
      <c r="CI4" s="48">
        <f>BT4+CC4-CF4</f>
        <v>34670.474605520001</v>
      </c>
      <c r="CJ4" s="48">
        <f>BU4+CD4-CG4</f>
        <v>22616.070761080002</v>
      </c>
      <c r="CK4" s="5">
        <f>CH4/AF4</f>
        <v>25.268002979913295</v>
      </c>
      <c r="CL4" s="5">
        <f>CI4/AG4</f>
        <v>27.119784269269879</v>
      </c>
      <c r="CM4" s="5">
        <f>CJ4/AH4</f>
        <v>16.691319862638011</v>
      </c>
      <c r="CN4" s="5">
        <f>H4/W4</f>
        <v>4.2793218878403811</v>
      </c>
      <c r="CO4" s="5">
        <f>I4/X4</f>
        <v>4.3800612394219351</v>
      </c>
      <c r="CP4" s="5">
        <f>J4/Y4</f>
        <v>5.3068983126554832</v>
      </c>
      <c r="CQ4" s="5">
        <f>H4/AO4*E4/10000000</f>
        <v>62.229773949270069</v>
      </c>
      <c r="CR4" s="5">
        <f>I4/AP4*F4/10000000</f>
        <v>138.552957573551</v>
      </c>
      <c r="CS4" s="5">
        <f>J4/AQ4*G4/10000000</f>
        <v>30.198056937098809</v>
      </c>
      <c r="CT4" s="4">
        <v>357</v>
      </c>
      <c r="CU4" s="4">
        <v>214</v>
      </c>
      <c r="CV4" s="45">
        <v>214.3</v>
      </c>
      <c r="CW4" s="5">
        <f>(1-(CT4/AO4))*100</f>
        <v>34.854014598540154</v>
      </c>
      <c r="CX4" s="5">
        <f>(1-(CU4/AP4))*100</f>
        <v>12.653061224489793</v>
      </c>
      <c r="CY4" s="5">
        <f>(1-(CV4/AQ4))*100</f>
        <v>69.63341882643013</v>
      </c>
      <c r="CZ4" s="5">
        <f>AO4/K4*100</f>
        <v>4.5477178423236513</v>
      </c>
      <c r="DA4" s="5">
        <f>AP4/L4*100</f>
        <v>2.1591610117211597</v>
      </c>
      <c r="DB4" s="5">
        <f>AQ4/M4*100</f>
        <v>8.4736991249051421</v>
      </c>
      <c r="DC4" s="5">
        <f>AO4/N4*100</f>
        <v>6.8766470071527168</v>
      </c>
      <c r="DD4" s="5">
        <f>AP4/O4*100</f>
        <v>3.1612903225806455</v>
      </c>
      <c r="DE4" s="5">
        <f>AQ4/P4*100</f>
        <v>17.57364165419488</v>
      </c>
    </row>
    <row r="5" spans="1:109" ht="15.75" thickBot="1" x14ac:dyDescent="0.3">
      <c r="A5" s="9" t="s">
        <v>14</v>
      </c>
      <c r="B5" s="4">
        <f>AO5*10000000/E5</f>
        <v>69.358840295193829</v>
      </c>
      <c r="C5" s="4">
        <f t="shared" ref="C5:C27" si="14">AP5*10000000/F5</f>
        <v>27.191086533302233</v>
      </c>
      <c r="D5" s="4">
        <f t="shared" ref="D5:D27" si="15">AQ5*10000000/G5</f>
        <v>26.150484110935238</v>
      </c>
      <c r="E5" s="47">
        <v>254756278</v>
      </c>
      <c r="F5" s="47">
        <v>254756278</v>
      </c>
      <c r="G5" s="47">
        <v>254756278</v>
      </c>
      <c r="H5" s="44">
        <v>677.15</v>
      </c>
      <c r="I5" s="5">
        <v>598.75</v>
      </c>
      <c r="J5" s="5">
        <v>369.6</v>
      </c>
      <c r="K5" s="42">
        <v>14174.36</v>
      </c>
      <c r="L5" s="42">
        <v>12799.36</v>
      </c>
      <c r="M5" s="42">
        <v>13118.36</v>
      </c>
      <c r="N5" s="42">
        <v>11324.14</v>
      </c>
      <c r="O5" s="42">
        <v>8855.4500000000007</v>
      </c>
      <c r="P5" s="42">
        <v>8086.25</v>
      </c>
      <c r="Q5" s="43">
        <f t="shared" ref="Q5:Q27" si="16">K5-N5</f>
        <v>2850.2200000000012</v>
      </c>
      <c r="R5" s="43">
        <f t="shared" ref="R5:R27" si="17">L5-O5</f>
        <v>3943.91</v>
      </c>
      <c r="S5" s="43">
        <f t="shared" ref="S5:S27" si="18">M5-P5</f>
        <v>5032.1100000000006</v>
      </c>
      <c r="T5" s="43">
        <f>K5-Q5</f>
        <v>11324.14</v>
      </c>
      <c r="U5" s="43">
        <f>L5-R5</f>
        <v>8855.4500000000007</v>
      </c>
      <c r="V5" s="43">
        <f>M5-S5</f>
        <v>8086.25</v>
      </c>
      <c r="W5" s="5">
        <f>T5/E5*10000000</f>
        <v>444.50877084960393</v>
      </c>
      <c r="X5" s="5">
        <f>U5/F5*10000000</f>
        <v>347.60478012636065</v>
      </c>
      <c r="Y5" s="5">
        <f>V5/G5*10000000</f>
        <v>317.41121606432012</v>
      </c>
      <c r="Z5" s="4">
        <v>990.1</v>
      </c>
      <c r="AA5" s="43">
        <v>1008.88</v>
      </c>
      <c r="AB5" s="4">
        <v>982.28</v>
      </c>
      <c r="AC5" s="4">
        <v>126.55</v>
      </c>
      <c r="AD5" s="4">
        <v>129.6</v>
      </c>
      <c r="AE5" s="4">
        <v>153.5</v>
      </c>
      <c r="AF5" s="48">
        <f t="shared" si="3"/>
        <v>1116.6500000000001</v>
      </c>
      <c r="AG5" s="48">
        <f t="shared" si="4"/>
        <v>1138.48</v>
      </c>
      <c r="AH5" s="48">
        <f t="shared" si="5"/>
        <v>1135.78</v>
      </c>
      <c r="AI5" s="42">
        <v>3660.5</v>
      </c>
      <c r="AJ5" s="42">
        <v>3783.72</v>
      </c>
      <c r="AK5" s="42">
        <v>8385.23</v>
      </c>
      <c r="AL5" s="5">
        <f t="shared" si="6"/>
        <v>30.505395437781722</v>
      </c>
      <c r="AM5" s="5">
        <f t="shared" si="7"/>
        <v>30.088907213007303</v>
      </c>
      <c r="AN5" s="5">
        <f t="shared" si="8"/>
        <v>13.545007113698729</v>
      </c>
      <c r="AO5" s="42">
        <v>1766.96</v>
      </c>
      <c r="AP5" s="49">
        <v>692.71</v>
      </c>
      <c r="AQ5" s="49">
        <v>666.2</v>
      </c>
      <c r="AR5" s="5">
        <f>AO5/AI5*100</f>
        <v>48.271001229340257</v>
      </c>
      <c r="AS5" s="5">
        <f>AP5/AJ5*100</f>
        <v>18.307644328861546</v>
      </c>
      <c r="AT5" s="5">
        <f>AQ5/AK5*100</f>
        <v>7.9449222024917638</v>
      </c>
      <c r="AU5" s="5">
        <f>CB5/N5</f>
        <v>6.0197065737442323E-2</v>
      </c>
      <c r="AV5" s="5">
        <f>CC5/O5</f>
        <v>0.1818575001835028</v>
      </c>
      <c r="AW5" s="5">
        <f>CD5/P5</f>
        <v>0.3841459267274695</v>
      </c>
      <c r="AX5" s="42">
        <v>5689.87</v>
      </c>
      <c r="AY5" s="42">
        <v>2938.38</v>
      </c>
      <c r="AZ5" s="42">
        <v>4744.59</v>
      </c>
      <c r="BA5" s="42">
        <v>1868.77</v>
      </c>
      <c r="BB5" s="42">
        <v>2561.71</v>
      </c>
      <c r="BC5" s="42">
        <v>3225.45</v>
      </c>
      <c r="BD5" s="5">
        <f>AX5/BA5</f>
        <v>3.0447139027274623</v>
      </c>
      <c r="BE5" s="5">
        <f>AY5/BB5</f>
        <v>1.1470385016258671</v>
      </c>
      <c r="BF5" s="5">
        <f>AZ5/BC5</f>
        <v>1.4709854438915502</v>
      </c>
      <c r="BG5" s="4">
        <v>450.66</v>
      </c>
      <c r="BH5" s="4">
        <v>611.53</v>
      </c>
      <c r="BI5" s="43">
        <v>1095.0999999999999</v>
      </c>
      <c r="BJ5" s="5">
        <f>(AX5-BG5)/BA5</f>
        <v>2.8035606307892356</v>
      </c>
      <c r="BK5" s="5">
        <f>(AY5-BH5)/BB5</f>
        <v>0.90831905250789524</v>
      </c>
      <c r="BL5" s="5">
        <f>(AZ5-BI5)/BC5</f>
        <v>1.1314669270954443</v>
      </c>
      <c r="BM5" s="43">
        <v>3466.01</v>
      </c>
      <c r="BN5" s="43">
        <v>6228.44</v>
      </c>
      <c r="BO5" s="43">
        <v>8220.86</v>
      </c>
      <c r="BP5" s="5">
        <f>BM5/BG5</f>
        <v>7.6909643633781561</v>
      </c>
      <c r="BQ5" s="5">
        <f>BN5/BH5</f>
        <v>10.185011364937125</v>
      </c>
      <c r="BR5" s="5">
        <f>BO5/BI5</f>
        <v>7.5069491370651091</v>
      </c>
      <c r="BS5" s="50">
        <f t="shared" si="9"/>
        <v>17250.821364769999</v>
      </c>
      <c r="BT5" s="50">
        <f t="shared" ref="BT5:BT27" si="19">F5*I5/10000000</f>
        <v>15253.532145249999</v>
      </c>
      <c r="BU5" s="50">
        <f t="shared" si="10"/>
        <v>9415.7920348799998</v>
      </c>
      <c r="BV5" s="4">
        <v>0.61</v>
      </c>
      <c r="BW5" s="4">
        <v>522.5</v>
      </c>
      <c r="BX5" s="43">
        <v>1565.74</v>
      </c>
      <c r="BY5" s="4">
        <v>681.07</v>
      </c>
      <c r="BZ5" s="43">
        <v>1087.93</v>
      </c>
      <c r="CA5" s="43">
        <v>1540.56</v>
      </c>
      <c r="CB5" s="4">
        <f t="shared" si="11"/>
        <v>681.68000000000006</v>
      </c>
      <c r="CC5" s="4">
        <f t="shared" si="12"/>
        <v>1610.43</v>
      </c>
      <c r="CD5" s="4">
        <f t="shared" si="13"/>
        <v>3106.3</v>
      </c>
      <c r="CE5" s="43">
        <v>3768.92</v>
      </c>
      <c r="CF5" s="43">
        <v>1112.08</v>
      </c>
      <c r="CG5" s="4">
        <v>600.48</v>
      </c>
      <c r="CH5" s="48">
        <f>BS5+CB5-CE5</f>
        <v>14163.58136477</v>
      </c>
      <c r="CI5" s="48">
        <f>BT5+CC5-CF5</f>
        <v>15751.88214525</v>
      </c>
      <c r="CJ5" s="48">
        <f>BU5+CD5-CG5</f>
        <v>11921.61203488</v>
      </c>
      <c r="CK5" s="5">
        <f>CH5/AF5</f>
        <v>12.683993520592843</v>
      </c>
      <c r="CL5" s="5">
        <f>CI5/AG5</f>
        <v>13.835888329395333</v>
      </c>
      <c r="CM5" s="5">
        <f>CJ5/AH5</f>
        <v>10.496409546637553</v>
      </c>
      <c r="CN5" s="5">
        <f>H5/W5</f>
        <v>1.5233670163712212</v>
      </c>
      <c r="CO5" s="5">
        <f>I5/X5</f>
        <v>1.7225022043205029</v>
      </c>
      <c r="CP5" s="5">
        <f>J5/Y5</f>
        <v>1.1644201001552017</v>
      </c>
      <c r="CQ5" s="5">
        <f>H5/AO5*E5/10000000</f>
        <v>9.7629948412923877</v>
      </c>
      <c r="CR5" s="5">
        <f>I5/AP5*F5/10000000</f>
        <v>22.020083650084452</v>
      </c>
      <c r="CS5" s="5">
        <f>J5/AQ5*G5/10000000</f>
        <v>14.133581559411589</v>
      </c>
      <c r="CT5" s="4">
        <v>329.85</v>
      </c>
      <c r="CU5" s="4">
        <v>301.67</v>
      </c>
      <c r="CV5" s="4">
        <v>380.31</v>
      </c>
      <c r="CW5" s="5">
        <f>(1-(CT5/AO5))*100</f>
        <v>81.332344818218857</v>
      </c>
      <c r="CX5" s="5">
        <f>(1-(CU5/AP5))*100</f>
        <v>56.450751396688368</v>
      </c>
      <c r="CY5" s="5">
        <f>(1-(CV5/AQ5))*100</f>
        <v>42.913539477634345</v>
      </c>
      <c r="CZ5" s="5">
        <f>AO5/K5*100</f>
        <v>12.465889112453754</v>
      </c>
      <c r="DA5" s="5">
        <f>AP5/L5*100</f>
        <v>5.4120674783739187</v>
      </c>
      <c r="DB5" s="5">
        <f>AQ5/M5*100</f>
        <v>5.0783786997764961</v>
      </c>
      <c r="DC5" s="5">
        <f>AO5/N5*100</f>
        <v>15.603480705819603</v>
      </c>
      <c r="DD5" s="5">
        <f>AP5/O5*100</f>
        <v>7.8224144453415692</v>
      </c>
      <c r="DE5" s="5">
        <f>AQ5/P5*100</f>
        <v>8.2386767661153204</v>
      </c>
    </row>
    <row r="6" spans="1:109" ht="15.75" thickBot="1" x14ac:dyDescent="0.3">
      <c r="A6" s="9" t="s">
        <v>15</v>
      </c>
      <c r="B6" s="4">
        <f t="shared" ref="B6:B27" si="20">AO6*10000000/E6</f>
        <v>38.922509225092249</v>
      </c>
      <c r="C6" s="4">
        <f t="shared" si="14"/>
        <v>37.722017220172205</v>
      </c>
      <c r="D6" s="4">
        <f t="shared" si="15"/>
        <v>31.049200492004921</v>
      </c>
      <c r="E6" s="41">
        <v>81300000</v>
      </c>
      <c r="F6" s="41">
        <v>81300000</v>
      </c>
      <c r="G6" s="41">
        <v>81300000</v>
      </c>
      <c r="H6" s="52">
        <v>1146.8</v>
      </c>
      <c r="I6" s="52">
        <v>765.55</v>
      </c>
      <c r="J6" s="52">
        <v>524.20000000000005</v>
      </c>
      <c r="K6" s="42">
        <v>4117.5</v>
      </c>
      <c r="L6" s="42">
        <v>3340.89</v>
      </c>
      <c r="M6" s="42">
        <v>3095.23</v>
      </c>
      <c r="N6" s="42">
        <v>1515.17</v>
      </c>
      <c r="O6" s="42">
        <v>1310.0899999999999</v>
      </c>
      <c r="P6" s="42">
        <v>1070.0999999999999</v>
      </c>
      <c r="Q6" s="43">
        <f t="shared" si="16"/>
        <v>2602.33</v>
      </c>
      <c r="R6" s="43">
        <f t="shared" si="17"/>
        <v>2030.8</v>
      </c>
      <c r="S6" s="43">
        <f t="shared" si="18"/>
        <v>2025.13</v>
      </c>
      <c r="T6" s="43">
        <f>K6-Q6</f>
        <v>1515.17</v>
      </c>
      <c r="U6" s="43">
        <f>L6-R6</f>
        <v>1310.0899999999999</v>
      </c>
      <c r="V6" s="43">
        <f>M6-S6</f>
        <v>1070.0999999999999</v>
      </c>
      <c r="W6" s="5">
        <f>T6/E6*10000000</f>
        <v>186.36777367773678</v>
      </c>
      <c r="X6" s="5">
        <f t="shared" ref="X6:X27" si="21">U6/F6*10000000</f>
        <v>161.14268142681425</v>
      </c>
      <c r="Y6" s="5">
        <f t="shared" ref="Y6:Y27" si="22">V6/G6*10000000</f>
        <v>131.62361623616235</v>
      </c>
      <c r="Z6" s="4">
        <v>523.09</v>
      </c>
      <c r="AA6" s="4">
        <v>496.12</v>
      </c>
      <c r="AB6" s="4">
        <v>447.15</v>
      </c>
      <c r="AC6" s="4">
        <v>135.77000000000001</v>
      </c>
      <c r="AD6" s="4">
        <v>114.8</v>
      </c>
      <c r="AE6" s="4">
        <v>92.69</v>
      </c>
      <c r="AF6" s="48">
        <f t="shared" si="3"/>
        <v>658.86</v>
      </c>
      <c r="AG6" s="48">
        <f t="shared" si="4"/>
        <v>610.91999999999996</v>
      </c>
      <c r="AH6" s="48">
        <f t="shared" si="5"/>
        <v>539.83999999999992</v>
      </c>
      <c r="AI6" s="42">
        <v>3701.44</v>
      </c>
      <c r="AJ6" s="42">
        <v>3052.73</v>
      </c>
      <c r="AK6" s="42">
        <v>2726.65</v>
      </c>
      <c r="AL6" s="5">
        <f t="shared" si="6"/>
        <v>17.800099420765971</v>
      </c>
      <c r="AM6" s="5">
        <f t="shared" si="7"/>
        <v>20.012251329138181</v>
      </c>
      <c r="AN6" s="5">
        <f t="shared" si="8"/>
        <v>19.798654026002598</v>
      </c>
      <c r="AO6" s="49">
        <v>316.44</v>
      </c>
      <c r="AP6" s="49">
        <v>306.68</v>
      </c>
      <c r="AQ6" s="49">
        <v>252.43</v>
      </c>
      <c r="AR6" s="5">
        <f t="shared" ref="AR6:AR27" si="23">AO6/AI6*100</f>
        <v>8.5491052131062499</v>
      </c>
      <c r="AS6" s="5">
        <f t="shared" ref="AS6:AS27" si="24">AP6/AJ6*100</f>
        <v>10.046089893308613</v>
      </c>
      <c r="AT6" s="5">
        <f t="shared" ref="AT6:AT27" si="25">AQ6/AK6*100</f>
        <v>9.2578805493921106</v>
      </c>
      <c r="AU6" s="5">
        <f t="shared" ref="AU6:AU27" si="26">CB6/N6</f>
        <v>1.2435964281235767</v>
      </c>
      <c r="AV6" s="5">
        <f t="shared" ref="AV6:AV27" si="27">CC6/O6</f>
        <v>1.0823225885244527</v>
      </c>
      <c r="AW6" s="5">
        <f t="shared" ref="AW6:AW27" si="28">CD6/P6</f>
        <v>1.1373142696944212</v>
      </c>
      <c r="AX6" s="42">
        <v>1569.14</v>
      </c>
      <c r="AY6" s="42">
        <v>1278.57</v>
      </c>
      <c r="AZ6" s="42">
        <v>1142.54</v>
      </c>
      <c r="BA6" s="42">
        <v>1545.54</v>
      </c>
      <c r="BB6" s="42">
        <v>1293.24</v>
      </c>
      <c r="BC6" s="42">
        <v>1097.8499999999999</v>
      </c>
      <c r="BD6" s="5">
        <f t="shared" ref="BD6:BD27" si="29">AX6/BA6</f>
        <v>1.0152697439082781</v>
      </c>
      <c r="BE6" s="5">
        <f t="shared" ref="BE6:BE27" si="30">AY6/BB6</f>
        <v>0.98865639788438331</v>
      </c>
      <c r="BF6" s="5">
        <f t="shared" ref="BF6:BF27" si="31">AZ6/BC6</f>
        <v>1.0407068360887188</v>
      </c>
      <c r="BG6" s="4">
        <v>686.75</v>
      </c>
      <c r="BH6" s="4">
        <v>546.59</v>
      </c>
      <c r="BI6" s="4">
        <v>474.24</v>
      </c>
      <c r="BJ6" s="5">
        <f t="shared" ref="BJ6:BJ27" si="32">(AX6-BG6)/BA6</f>
        <v>0.5709266664078575</v>
      </c>
      <c r="BK6" s="5">
        <f t="shared" ref="BK6:BK27" si="33">(AY6-BH6)/BB6</f>
        <v>0.56600476323033611</v>
      </c>
      <c r="BL6" s="5">
        <f t="shared" ref="BL6:BL27" si="34">(AZ6-BI6)/BC6</f>
        <v>0.60873525527166739</v>
      </c>
      <c r="BM6" s="43">
        <v>3699.31</v>
      </c>
      <c r="BN6" s="43">
        <v>3050.23</v>
      </c>
      <c r="BO6" s="43">
        <v>2667.18</v>
      </c>
      <c r="BP6" s="5">
        <f t="shared" ref="BP6:BP27" si="35">BM6/BG6</f>
        <v>5.3866909355660724</v>
      </c>
      <c r="BQ6" s="5">
        <f t="shared" ref="BQ6:BQ27" si="36">BN6/BH6</f>
        <v>5.5804716515121022</v>
      </c>
      <c r="BR6" s="5">
        <f t="shared" ref="BR6:BR27" si="37">BO6/BI6</f>
        <v>5.6241143724696352</v>
      </c>
      <c r="BS6" s="50">
        <f t="shared" si="9"/>
        <v>9323.4840000000004</v>
      </c>
      <c r="BT6" s="50">
        <f t="shared" si="19"/>
        <v>6223.9215000000004</v>
      </c>
      <c r="BU6" s="50">
        <f t="shared" si="10"/>
        <v>4261.7460000000001</v>
      </c>
      <c r="BV6" s="4">
        <v>986.83</v>
      </c>
      <c r="BW6" s="4">
        <v>822.34</v>
      </c>
      <c r="BX6" s="4">
        <v>691.86</v>
      </c>
      <c r="BY6" s="4">
        <v>897.43</v>
      </c>
      <c r="BZ6" s="4">
        <v>595.6</v>
      </c>
      <c r="CA6" s="4">
        <v>525.17999999999995</v>
      </c>
      <c r="CB6" s="4">
        <f t="shared" si="11"/>
        <v>1884.26</v>
      </c>
      <c r="CC6" s="4">
        <f t="shared" si="12"/>
        <v>1417.94</v>
      </c>
      <c r="CD6" s="4">
        <f t="shared" si="13"/>
        <v>1217.04</v>
      </c>
      <c r="CE6" s="4">
        <v>23.93</v>
      </c>
      <c r="CF6" s="4">
        <v>21.64</v>
      </c>
      <c r="CG6" s="4">
        <v>24.16</v>
      </c>
      <c r="CH6" s="48">
        <f t="shared" ref="CH6:CH27" si="38">BS6+CB6-CE6</f>
        <v>11183.814</v>
      </c>
      <c r="CI6" s="48">
        <f t="shared" ref="CI6:CI27" si="39">BT6+CC6-CF6</f>
        <v>7620.2215000000006</v>
      </c>
      <c r="CJ6" s="48">
        <f t="shared" ref="CJ6:CJ27" si="40">BU6+CD6-CG6</f>
        <v>5454.6260000000002</v>
      </c>
      <c r="CK6" s="5">
        <f t="shared" ref="CK6:CK27" si="41">CH6/AF6</f>
        <v>16.974492304890266</v>
      </c>
      <c r="CL6" s="5">
        <f t="shared" ref="CL6:CL27" si="42">CI6/AG6</f>
        <v>12.473354121652591</v>
      </c>
      <c r="CM6" s="5">
        <f t="shared" ref="CM6:CM27" si="43">CJ6/AH6</f>
        <v>10.104153082394786</v>
      </c>
      <c r="CN6" s="5">
        <f t="shared" ref="CN6:CN27" si="44">H6/W6</f>
        <v>6.1534243682227077</v>
      </c>
      <c r="CO6" s="5">
        <f t="shared" ref="CO6:CO27" si="45">I6/X6</f>
        <v>4.750758726499706</v>
      </c>
      <c r="CP6" s="5">
        <f t="shared" ref="CP6:CP27" si="46">J6/Y6</f>
        <v>3.9825679843005335</v>
      </c>
      <c r="CQ6" s="5">
        <f t="shared" ref="CQ6:CQ27" si="47">H6/AO6*E6/10000000</f>
        <v>29.463670838073568</v>
      </c>
      <c r="CR6" s="5">
        <f t="shared" ref="CR6:CR27" si="48">I6/AP6*F6/10000000</f>
        <v>20.294513825485847</v>
      </c>
      <c r="CS6" s="5">
        <f t="shared" ref="CS6:CS27" si="49">J6/AQ6*G6/10000000</f>
        <v>16.882882383234961</v>
      </c>
      <c r="CT6" s="45">
        <v>8.2100000000000009</v>
      </c>
      <c r="CU6" s="4">
        <v>0</v>
      </c>
      <c r="CV6" s="4">
        <v>70.819999999999993</v>
      </c>
      <c r="CW6" s="5">
        <f t="shared" ref="CW6:CW27" si="50">(1-(CT6/AO6))*100</f>
        <v>97.405511313361131</v>
      </c>
      <c r="CX6" s="5">
        <f t="shared" ref="CX6:CX27" si="51">(1-(CU6/AP6))*100</f>
        <v>100</v>
      </c>
      <c r="CY6" s="5">
        <f t="shared" ref="CY6:CY27" si="52">(1-(CV6/AQ6))*100</f>
        <v>71.944697539912056</v>
      </c>
      <c r="CZ6" s="5">
        <f t="shared" ref="CZ6:CZ27" si="53">AO6/K6*100</f>
        <v>7.6852459016393437</v>
      </c>
      <c r="DA6" s="5">
        <f t="shared" ref="DA6:DA27" si="54">AP6/L6*100</f>
        <v>9.1795898697652429</v>
      </c>
      <c r="DB6" s="5">
        <f t="shared" ref="DB6:DB27" si="55">AQ6/M6*100</f>
        <v>8.1554520988747203</v>
      </c>
      <c r="DC6" s="5">
        <f t="shared" ref="DC6:DC27" si="56">AO6/N6*100</f>
        <v>20.884785205620489</v>
      </c>
      <c r="DD6" s="5">
        <f t="shared" ref="DD6:DD27" si="57">AP6/O6*100</f>
        <v>23.409078765580993</v>
      </c>
      <c r="DE6" s="5">
        <f t="shared" ref="DE6:DE27" si="58">AQ6/P6*100</f>
        <v>23.58938416970377</v>
      </c>
    </row>
    <row r="7" spans="1:109" ht="15.75" thickBot="1" x14ac:dyDescent="0.3">
      <c r="A7" s="9" t="s">
        <v>16</v>
      </c>
      <c r="B7" s="4">
        <f t="shared" si="20"/>
        <v>44.361401911697769</v>
      </c>
      <c r="C7" s="4">
        <f t="shared" si="14"/>
        <v>13.317250796540737</v>
      </c>
      <c r="D7" s="4">
        <f t="shared" si="15"/>
        <v>9.4811106053709597</v>
      </c>
      <c r="E7" s="41">
        <v>109850000</v>
      </c>
      <c r="F7" s="41">
        <v>109850000</v>
      </c>
      <c r="G7" s="41">
        <v>109850000</v>
      </c>
      <c r="H7" s="52">
        <v>698.55</v>
      </c>
      <c r="I7" s="52">
        <v>407.8</v>
      </c>
      <c r="J7" s="52">
        <v>164.4</v>
      </c>
      <c r="K7" s="42">
        <v>4851.62</v>
      </c>
      <c r="L7" s="42">
        <v>4080.36</v>
      </c>
      <c r="M7" s="42">
        <v>3866.1</v>
      </c>
      <c r="N7" s="42">
        <v>3479.12</v>
      </c>
      <c r="O7" s="42">
        <v>3036.41</v>
      </c>
      <c r="P7" s="42">
        <v>2912.61</v>
      </c>
      <c r="Q7" s="43">
        <f t="shared" si="16"/>
        <v>1372.5</v>
      </c>
      <c r="R7" s="43">
        <f t="shared" si="17"/>
        <v>1043.9500000000003</v>
      </c>
      <c r="S7" s="43">
        <f t="shared" si="18"/>
        <v>953.48999999999978</v>
      </c>
      <c r="T7" s="43">
        <f t="shared" ref="T7:T27" si="59">K7-Q7</f>
        <v>3479.12</v>
      </c>
      <c r="U7" s="43">
        <f t="shared" ref="U7:U27" si="60">L7-R7</f>
        <v>3036.41</v>
      </c>
      <c r="V7" s="43">
        <f t="shared" ref="V7:V27" si="61">M7-S7</f>
        <v>2912.61</v>
      </c>
      <c r="W7" s="5">
        <f t="shared" ref="W7:W27" si="62">T7/E7*10000000</f>
        <v>316.71552116522525</v>
      </c>
      <c r="X7" s="5">
        <f t="shared" si="21"/>
        <v>276.41420118343194</v>
      </c>
      <c r="Y7" s="5">
        <f t="shared" si="22"/>
        <v>265.14428766499771</v>
      </c>
      <c r="Z7" s="4">
        <v>529.88</v>
      </c>
      <c r="AA7" s="4">
        <v>222.31</v>
      </c>
      <c r="AB7" s="4">
        <v>195.48</v>
      </c>
      <c r="AC7" s="4">
        <v>152.13999999999999</v>
      </c>
      <c r="AD7" s="4">
        <v>148.84</v>
      </c>
      <c r="AE7" s="4">
        <v>144.15</v>
      </c>
      <c r="AF7" s="48">
        <f t="shared" si="3"/>
        <v>682.02</v>
      </c>
      <c r="AG7" s="48">
        <f t="shared" si="4"/>
        <v>371.15</v>
      </c>
      <c r="AH7" s="48">
        <f t="shared" si="5"/>
        <v>339.63</v>
      </c>
      <c r="AI7" s="42">
        <v>2141.9499999999998</v>
      </c>
      <c r="AJ7" s="42">
        <v>2153.48</v>
      </c>
      <c r="AK7" s="42">
        <v>1492.65</v>
      </c>
      <c r="AL7" s="5">
        <f t="shared" si="6"/>
        <v>31.841079390275219</v>
      </c>
      <c r="AM7" s="5">
        <f t="shared" si="7"/>
        <v>17.234894217731298</v>
      </c>
      <c r="AN7" s="5">
        <f t="shared" si="8"/>
        <v>22.75349211134559</v>
      </c>
      <c r="AO7" s="49">
        <v>487.31</v>
      </c>
      <c r="AP7" s="49">
        <v>146.29</v>
      </c>
      <c r="AQ7" s="49">
        <v>104.15</v>
      </c>
      <c r="AR7" s="5">
        <f t="shared" si="23"/>
        <v>22.750764490300895</v>
      </c>
      <c r="AS7" s="5">
        <f t="shared" si="24"/>
        <v>6.793190556680349</v>
      </c>
      <c r="AT7" s="5">
        <f t="shared" si="25"/>
        <v>6.9775231969986269</v>
      </c>
      <c r="AU7" s="5">
        <f t="shared" si="26"/>
        <v>0.20138425808825219</v>
      </c>
      <c r="AV7" s="5">
        <f t="shared" si="27"/>
        <v>0.19194377570881405</v>
      </c>
      <c r="AW7" s="5">
        <f t="shared" si="28"/>
        <v>0.14714294052413471</v>
      </c>
      <c r="AX7" s="42">
        <v>1383.38</v>
      </c>
      <c r="AY7" s="42">
        <v>1051.33</v>
      </c>
      <c r="AZ7" s="49">
        <v>819.2</v>
      </c>
      <c r="BA7" s="42">
        <v>1026.72</v>
      </c>
      <c r="BB7" s="49">
        <v>666.72</v>
      </c>
      <c r="BC7" s="49">
        <v>424.6</v>
      </c>
      <c r="BD7" s="5">
        <f t="shared" si="29"/>
        <v>1.3473780582826866</v>
      </c>
      <c r="BE7" s="5">
        <f t="shared" si="30"/>
        <v>1.5768688504919606</v>
      </c>
      <c r="BF7" s="5">
        <f t="shared" si="31"/>
        <v>1.929345266132831</v>
      </c>
      <c r="BG7" s="4">
        <v>346.16</v>
      </c>
      <c r="BH7" s="4">
        <v>315.89999999999998</v>
      </c>
      <c r="BI7" s="4">
        <v>321.02999999999997</v>
      </c>
      <c r="BJ7" s="5">
        <f t="shared" si="32"/>
        <v>1.0102267414679758</v>
      </c>
      <c r="BK7" s="5">
        <f t="shared" si="33"/>
        <v>1.1030567554595632</v>
      </c>
      <c r="BL7" s="5">
        <f t="shared" si="34"/>
        <v>1.1732689590202545</v>
      </c>
      <c r="BM7" s="43">
        <v>2055.58</v>
      </c>
      <c r="BN7" s="43">
        <v>1427.51</v>
      </c>
      <c r="BO7" s="43">
        <v>1319.08</v>
      </c>
      <c r="BP7" s="5">
        <f t="shared" si="35"/>
        <v>5.9382366535706028</v>
      </c>
      <c r="BQ7" s="5">
        <f t="shared" si="36"/>
        <v>4.5188667299778418</v>
      </c>
      <c r="BR7" s="5">
        <f t="shared" si="37"/>
        <v>4.1088994797993958</v>
      </c>
      <c r="BS7" s="50">
        <f t="shared" si="9"/>
        <v>7673.5717500000001</v>
      </c>
      <c r="BT7" s="50">
        <f t="shared" si="19"/>
        <v>4479.683</v>
      </c>
      <c r="BU7" s="50">
        <f t="shared" si="10"/>
        <v>1805.934</v>
      </c>
      <c r="BV7" s="4">
        <v>580.97</v>
      </c>
      <c r="BW7" s="4">
        <v>414.92</v>
      </c>
      <c r="BX7" s="4">
        <v>207.29</v>
      </c>
      <c r="BY7" s="4">
        <v>119.67</v>
      </c>
      <c r="BZ7" s="4">
        <v>167.9</v>
      </c>
      <c r="CA7" s="4">
        <v>221.28</v>
      </c>
      <c r="CB7" s="4">
        <f t="shared" si="11"/>
        <v>700.64</v>
      </c>
      <c r="CC7" s="4">
        <f t="shared" si="12"/>
        <v>582.82000000000005</v>
      </c>
      <c r="CD7" s="4">
        <f t="shared" si="13"/>
        <v>428.57</v>
      </c>
      <c r="CE7" s="4">
        <v>21.74</v>
      </c>
      <c r="CF7" s="4">
        <v>13</v>
      </c>
      <c r="CG7" s="4">
        <v>22.03</v>
      </c>
      <c r="CH7" s="48">
        <f t="shared" si="38"/>
        <v>8352.4717500000006</v>
      </c>
      <c r="CI7" s="48">
        <f t="shared" si="39"/>
        <v>5049.5029999999997</v>
      </c>
      <c r="CJ7" s="48">
        <f t="shared" si="40"/>
        <v>2212.4739999999997</v>
      </c>
      <c r="CK7" s="5">
        <f t="shared" si="41"/>
        <v>12.246666886601567</v>
      </c>
      <c r="CL7" s="5">
        <f t="shared" si="42"/>
        <v>13.60501953388118</v>
      </c>
      <c r="CM7" s="5">
        <f t="shared" si="43"/>
        <v>6.5143656331890583</v>
      </c>
      <c r="CN7" s="5">
        <f t="shared" si="44"/>
        <v>2.2056070931729863</v>
      </c>
      <c r="CO7" s="5">
        <f t="shared" si="45"/>
        <v>1.4753221732243011</v>
      </c>
      <c r="CP7" s="5">
        <f t="shared" si="46"/>
        <v>0.62003975815505685</v>
      </c>
      <c r="CQ7" s="5">
        <f t="shared" si="47"/>
        <v>15.746797213272863</v>
      </c>
      <c r="CR7" s="5">
        <f t="shared" si="48"/>
        <v>30.621935880784751</v>
      </c>
      <c r="CS7" s="5">
        <f t="shared" si="49"/>
        <v>17.339740758521362</v>
      </c>
      <c r="CT7" s="4">
        <v>46.27</v>
      </c>
      <c r="CU7" s="4">
        <v>0</v>
      </c>
      <c r="CV7" s="4">
        <v>38.450000000000003</v>
      </c>
      <c r="CW7" s="5">
        <f t="shared" si="50"/>
        <v>90.505017340091527</v>
      </c>
      <c r="CX7" s="5">
        <f t="shared" si="51"/>
        <v>100</v>
      </c>
      <c r="CY7" s="5">
        <f t="shared" si="52"/>
        <v>63.082093134901584</v>
      </c>
      <c r="CZ7" s="5">
        <f t="shared" si="53"/>
        <v>10.044273871407901</v>
      </c>
      <c r="DA7" s="5">
        <f t="shared" si="54"/>
        <v>3.5852228724916424</v>
      </c>
      <c r="DB7" s="5">
        <f t="shared" si="55"/>
        <v>2.6939292827397119</v>
      </c>
      <c r="DC7" s="5">
        <f t="shared" si="56"/>
        <v>14.006702844397434</v>
      </c>
      <c r="DD7" s="5">
        <f t="shared" si="57"/>
        <v>4.8178605656021416</v>
      </c>
      <c r="DE7" s="5">
        <f t="shared" si="58"/>
        <v>3.575830612406055</v>
      </c>
    </row>
    <row r="8" spans="1:109" ht="15.75" thickBot="1" x14ac:dyDescent="0.3">
      <c r="A8" s="9" t="s">
        <v>17</v>
      </c>
      <c r="B8" s="4">
        <f t="shared" si="20"/>
        <v>14.836989545425737</v>
      </c>
      <c r="C8" s="4">
        <f t="shared" si="14"/>
        <v>14.651333784690486</v>
      </c>
      <c r="D8" s="4">
        <f t="shared" si="15"/>
        <v>12.295273773454994</v>
      </c>
      <c r="E8" s="41">
        <v>90490055</v>
      </c>
      <c r="F8" s="41">
        <v>90490055</v>
      </c>
      <c r="G8" s="41">
        <v>90490055</v>
      </c>
      <c r="H8" s="5">
        <v>1068.55</v>
      </c>
      <c r="I8" s="5">
        <v>788.2</v>
      </c>
      <c r="J8" s="5">
        <v>691.94</v>
      </c>
      <c r="K8" s="42">
        <v>1093.6300000000001</v>
      </c>
      <c r="L8" s="42">
        <v>1049.57</v>
      </c>
      <c r="M8" s="49">
        <v>900.49</v>
      </c>
      <c r="N8" s="49">
        <v>759.21</v>
      </c>
      <c r="O8" s="49">
        <v>658.64</v>
      </c>
      <c r="P8" s="49">
        <v>585.85</v>
      </c>
      <c r="Q8" s="43">
        <f t="shared" si="16"/>
        <v>334.42000000000007</v>
      </c>
      <c r="R8" s="43">
        <f t="shared" si="17"/>
        <v>390.92999999999995</v>
      </c>
      <c r="S8" s="43">
        <f t="shared" si="18"/>
        <v>314.64</v>
      </c>
      <c r="T8" s="43">
        <f t="shared" si="59"/>
        <v>759.21</v>
      </c>
      <c r="U8" s="43">
        <f t="shared" si="60"/>
        <v>658.64</v>
      </c>
      <c r="V8" s="43">
        <f t="shared" si="61"/>
        <v>585.85</v>
      </c>
      <c r="W8" s="5">
        <f t="shared" si="62"/>
        <v>83.899827445126434</v>
      </c>
      <c r="X8" s="5">
        <f t="shared" si="21"/>
        <v>72.785898958730883</v>
      </c>
      <c r="Y8" s="5">
        <f t="shared" si="22"/>
        <v>64.741921087350434</v>
      </c>
      <c r="Z8" s="4">
        <v>219.65</v>
      </c>
      <c r="AA8" s="4">
        <v>210.94</v>
      </c>
      <c r="AB8" s="4">
        <v>174.82</v>
      </c>
      <c r="AC8" s="4">
        <v>26.09</v>
      </c>
      <c r="AD8" s="4">
        <v>19.28</v>
      </c>
      <c r="AE8" s="4">
        <v>17.72</v>
      </c>
      <c r="AF8" s="48">
        <f t="shared" si="3"/>
        <v>245.74</v>
      </c>
      <c r="AG8" s="48">
        <f t="shared" si="4"/>
        <v>230.22</v>
      </c>
      <c r="AH8" s="48">
        <f t="shared" si="5"/>
        <v>192.54</v>
      </c>
      <c r="AI8" s="42">
        <v>1291.5</v>
      </c>
      <c r="AJ8" s="42">
        <v>1150.69</v>
      </c>
      <c r="AK8" s="42">
        <v>1099.69</v>
      </c>
      <c r="AL8" s="5">
        <f t="shared" si="6"/>
        <v>19.027487417731319</v>
      </c>
      <c r="AM8" s="5">
        <f t="shared" si="7"/>
        <v>20.007126159087154</v>
      </c>
      <c r="AN8" s="5">
        <f t="shared" si="8"/>
        <v>17.508570597168291</v>
      </c>
      <c r="AO8" s="49">
        <v>134.26</v>
      </c>
      <c r="AP8" s="49">
        <v>132.58000000000001</v>
      </c>
      <c r="AQ8" s="49">
        <v>111.26</v>
      </c>
      <c r="AR8" s="5">
        <f t="shared" si="23"/>
        <v>10.395663956639565</v>
      </c>
      <c r="AS8" s="5">
        <f t="shared" si="24"/>
        <v>11.521782582624338</v>
      </c>
      <c r="AT8" s="5">
        <f t="shared" si="25"/>
        <v>10.117396720894071</v>
      </c>
      <c r="AU8" s="5">
        <f t="shared" si="26"/>
        <v>0.12707946417987118</v>
      </c>
      <c r="AV8" s="5">
        <f t="shared" si="27"/>
        <v>0.26876594194096926</v>
      </c>
      <c r="AW8" s="5">
        <f t="shared" si="28"/>
        <v>0.26223436033114278</v>
      </c>
      <c r="AX8" s="49">
        <v>377.81</v>
      </c>
      <c r="AY8" s="49">
        <v>438.4</v>
      </c>
      <c r="AZ8" s="49">
        <v>321.76</v>
      </c>
      <c r="BA8" s="49">
        <v>177.46</v>
      </c>
      <c r="BB8" s="49">
        <v>242.51</v>
      </c>
      <c r="BC8" s="49">
        <v>192.89</v>
      </c>
      <c r="BD8" s="5">
        <f t="shared" si="29"/>
        <v>2.1289868139298997</v>
      </c>
      <c r="BE8" s="5">
        <f t="shared" si="30"/>
        <v>1.8077605047214547</v>
      </c>
      <c r="BF8" s="5">
        <f t="shared" si="31"/>
        <v>1.6681009902016695</v>
      </c>
      <c r="BG8" s="4">
        <v>90.66</v>
      </c>
      <c r="BH8" s="4">
        <v>77.83</v>
      </c>
      <c r="BI8" s="4">
        <v>69.459999999999994</v>
      </c>
      <c r="BJ8" s="5">
        <f t="shared" si="32"/>
        <v>1.6181111236334946</v>
      </c>
      <c r="BK8" s="5">
        <f t="shared" si="33"/>
        <v>1.4868252855552349</v>
      </c>
      <c r="BL8" s="5">
        <f t="shared" si="34"/>
        <v>1.3079993778837682</v>
      </c>
      <c r="BM8" s="43">
        <v>1273.27</v>
      </c>
      <c r="BN8" s="43">
        <v>1137.31</v>
      </c>
      <c r="BO8" s="43">
        <v>1084.25</v>
      </c>
      <c r="BP8" s="5">
        <f t="shared" si="35"/>
        <v>14.044451797926319</v>
      </c>
      <c r="BQ8" s="5">
        <f t="shared" si="36"/>
        <v>14.612745727868431</v>
      </c>
      <c r="BR8" s="5">
        <f t="shared" si="37"/>
        <v>15.60970342643248</v>
      </c>
      <c r="BS8" s="50">
        <f t="shared" si="9"/>
        <v>9669.3148270250003</v>
      </c>
      <c r="BT8" s="50">
        <f t="shared" si="19"/>
        <v>7132.4261350999996</v>
      </c>
      <c r="BU8" s="50">
        <f t="shared" si="10"/>
        <v>6261.3688656700006</v>
      </c>
      <c r="BV8" s="4">
        <v>21.26</v>
      </c>
      <c r="BW8" s="4">
        <v>96.72</v>
      </c>
      <c r="BX8" s="4">
        <v>56.96</v>
      </c>
      <c r="BY8" s="4">
        <v>75.22</v>
      </c>
      <c r="BZ8" s="4">
        <v>80.3</v>
      </c>
      <c r="CA8" s="4">
        <v>96.67</v>
      </c>
      <c r="CB8" s="4">
        <f t="shared" si="11"/>
        <v>96.48</v>
      </c>
      <c r="CC8" s="4">
        <f t="shared" si="12"/>
        <v>177.01999999999998</v>
      </c>
      <c r="CD8" s="4">
        <f t="shared" si="13"/>
        <v>153.63</v>
      </c>
      <c r="CE8" s="4">
        <v>9.9499999999999993</v>
      </c>
      <c r="CF8" s="4">
        <v>9.7100000000000009</v>
      </c>
      <c r="CG8" s="4">
        <v>6.5</v>
      </c>
      <c r="CH8" s="48">
        <f t="shared" si="38"/>
        <v>9755.8448270249992</v>
      </c>
      <c r="CI8" s="48">
        <f t="shared" si="39"/>
        <v>7299.736135099999</v>
      </c>
      <c r="CJ8" s="48">
        <f t="shared" si="40"/>
        <v>6408.4988656700007</v>
      </c>
      <c r="CK8" s="5">
        <f t="shared" si="41"/>
        <v>39.69986500783348</v>
      </c>
      <c r="CL8" s="5">
        <f t="shared" si="42"/>
        <v>31.707654135609413</v>
      </c>
      <c r="CM8" s="5">
        <f t="shared" si="43"/>
        <v>33.283987045133486</v>
      </c>
      <c r="CN8" s="5">
        <f t="shared" si="44"/>
        <v>12.736021426252288</v>
      </c>
      <c r="CO8" s="5">
        <f t="shared" si="45"/>
        <v>10.829020610804081</v>
      </c>
      <c r="CP8" s="5">
        <f t="shared" si="46"/>
        <v>10.687665555466417</v>
      </c>
      <c r="CQ8" s="5">
        <f t="shared" si="47"/>
        <v>72.019326880865492</v>
      </c>
      <c r="CR8" s="5">
        <f t="shared" si="48"/>
        <v>53.797149910242865</v>
      </c>
      <c r="CS8" s="5">
        <f t="shared" si="49"/>
        <v>56.276908733327339</v>
      </c>
      <c r="CT8" s="4">
        <v>27.15</v>
      </c>
      <c r="CU8" s="4">
        <v>18.100000000000001</v>
      </c>
      <c r="CV8" s="4">
        <v>40.72</v>
      </c>
      <c r="CW8" s="5">
        <f t="shared" si="50"/>
        <v>79.778042603902875</v>
      </c>
      <c r="CX8" s="5">
        <f t="shared" si="51"/>
        <v>86.347865439734491</v>
      </c>
      <c r="CY8" s="5">
        <f t="shared" si="52"/>
        <v>63.401042602912106</v>
      </c>
      <c r="CZ8" s="5">
        <f t="shared" si="53"/>
        <v>12.276546912575549</v>
      </c>
      <c r="DA8" s="5">
        <f t="shared" si="54"/>
        <v>12.631839705784277</v>
      </c>
      <c r="DB8" s="5">
        <f t="shared" si="55"/>
        <v>12.355495341425224</v>
      </c>
      <c r="DC8" s="5">
        <f t="shared" si="56"/>
        <v>17.684171704798406</v>
      </c>
      <c r="DD8" s="5">
        <f t="shared" si="57"/>
        <v>20.129357463864935</v>
      </c>
      <c r="DE8" s="5">
        <f t="shared" si="58"/>
        <v>18.991209353930184</v>
      </c>
    </row>
    <row r="9" spans="1:109" ht="15.75" thickBot="1" x14ac:dyDescent="0.3">
      <c r="A9" s="9" t="s">
        <v>18</v>
      </c>
      <c r="B9" s="4">
        <f t="shared" si="20"/>
        <v>27.99710649865419</v>
      </c>
      <c r="C9" s="4">
        <f t="shared" si="14"/>
        <v>27.296595076669515</v>
      </c>
      <c r="D9" s="4">
        <f t="shared" si="15"/>
        <v>25.601746608478816</v>
      </c>
      <c r="E9" s="47">
        <v>51391025</v>
      </c>
      <c r="F9" s="47">
        <v>51391025</v>
      </c>
      <c r="G9" s="47">
        <v>51391025</v>
      </c>
      <c r="H9" s="46">
        <v>902.55</v>
      </c>
      <c r="I9" s="5">
        <v>758</v>
      </c>
      <c r="J9" s="5">
        <v>381.6</v>
      </c>
      <c r="K9" s="49">
        <v>979.95</v>
      </c>
      <c r="L9" s="49">
        <v>821.13</v>
      </c>
      <c r="M9" s="49">
        <v>686.96</v>
      </c>
      <c r="N9" s="49">
        <v>796.66</v>
      </c>
      <c r="O9" s="49">
        <v>680.01</v>
      </c>
      <c r="P9" s="49">
        <v>540.78</v>
      </c>
      <c r="Q9" s="43">
        <f t="shared" si="16"/>
        <v>183.29000000000008</v>
      </c>
      <c r="R9" s="43">
        <f t="shared" si="17"/>
        <v>141.12</v>
      </c>
      <c r="S9" s="43">
        <f t="shared" si="18"/>
        <v>146.18000000000006</v>
      </c>
      <c r="T9" s="43">
        <f t="shared" si="59"/>
        <v>796.66</v>
      </c>
      <c r="U9" s="43">
        <f t="shared" si="60"/>
        <v>680.01</v>
      </c>
      <c r="V9" s="43">
        <f t="shared" si="61"/>
        <v>540.78</v>
      </c>
      <c r="W9" s="5">
        <f t="shared" si="62"/>
        <v>155.0192859550865</v>
      </c>
      <c r="X9" s="5">
        <f t="shared" si="21"/>
        <v>132.32077001772197</v>
      </c>
      <c r="Y9" s="5">
        <f t="shared" si="22"/>
        <v>105.22849077246465</v>
      </c>
      <c r="Z9" s="4">
        <v>204.58</v>
      </c>
      <c r="AA9" s="4">
        <v>207.39</v>
      </c>
      <c r="AB9" s="4">
        <v>194.42</v>
      </c>
      <c r="AC9" s="4">
        <v>23.36</v>
      </c>
      <c r="AD9" s="4">
        <v>21.61</v>
      </c>
      <c r="AE9" s="4">
        <v>18.52</v>
      </c>
      <c r="AF9" s="48">
        <f t="shared" si="3"/>
        <v>227.94</v>
      </c>
      <c r="AG9" s="48">
        <f t="shared" si="4"/>
        <v>229</v>
      </c>
      <c r="AH9" s="48">
        <f t="shared" si="5"/>
        <v>212.94</v>
      </c>
      <c r="AI9" s="49">
        <v>760.38</v>
      </c>
      <c r="AJ9" s="49">
        <v>653.28</v>
      </c>
      <c r="AK9" s="49">
        <v>637.11</v>
      </c>
      <c r="AL9" s="5">
        <f t="shared" si="6"/>
        <v>29.977116704805489</v>
      </c>
      <c r="AM9" s="5">
        <f t="shared" si="7"/>
        <v>35.053881949546906</v>
      </c>
      <c r="AN9" s="5">
        <f t="shared" si="8"/>
        <v>33.422799830484529</v>
      </c>
      <c r="AO9" s="49">
        <v>143.88</v>
      </c>
      <c r="AP9" s="49">
        <v>140.28</v>
      </c>
      <c r="AQ9" s="49">
        <v>131.57</v>
      </c>
      <c r="AR9" s="5">
        <f t="shared" si="23"/>
        <v>18.922117888424207</v>
      </c>
      <c r="AS9" s="5">
        <f t="shared" si="24"/>
        <v>21.473181484202794</v>
      </c>
      <c r="AT9" s="5">
        <f t="shared" si="25"/>
        <v>20.65106496523363</v>
      </c>
      <c r="AU9" s="5">
        <f t="shared" si="26"/>
        <v>1.9079657570356238E-2</v>
      </c>
      <c r="AV9" s="5">
        <f t="shared" si="27"/>
        <v>3.4117145336097997E-3</v>
      </c>
      <c r="AW9" s="5">
        <f t="shared" si="28"/>
        <v>2.9383483116979182E-2</v>
      </c>
      <c r="AX9" s="49">
        <v>462.9</v>
      </c>
      <c r="AY9" s="49">
        <v>327.05</v>
      </c>
      <c r="AZ9" s="49">
        <v>262.77</v>
      </c>
      <c r="BA9" s="49">
        <v>99.28</v>
      </c>
      <c r="BB9" s="49">
        <v>53.4</v>
      </c>
      <c r="BC9" s="49">
        <v>83.7</v>
      </c>
      <c r="BD9" s="5">
        <f t="shared" si="29"/>
        <v>4.6625705076551167</v>
      </c>
      <c r="BE9" s="5">
        <f t="shared" si="30"/>
        <v>6.1245318352059925</v>
      </c>
      <c r="BF9" s="5">
        <f t="shared" si="31"/>
        <v>3.1394265232974905</v>
      </c>
      <c r="BG9" s="4">
        <v>82.23</v>
      </c>
      <c r="BH9" s="4">
        <v>65.069999999999993</v>
      </c>
      <c r="BI9" s="4">
        <v>44.7</v>
      </c>
      <c r="BJ9" s="5">
        <f t="shared" si="32"/>
        <v>3.8343070104754227</v>
      </c>
      <c r="BK9" s="5">
        <f t="shared" si="33"/>
        <v>4.9059925093632968</v>
      </c>
      <c r="BL9" s="5">
        <f t="shared" si="34"/>
        <v>2.6053763440860211</v>
      </c>
      <c r="BM9" s="4">
        <v>743.36</v>
      </c>
      <c r="BN9" s="4">
        <v>649.9</v>
      </c>
      <c r="BO9" s="4">
        <v>578.21</v>
      </c>
      <c r="BP9" s="5">
        <f t="shared" si="35"/>
        <v>9.0400097288094372</v>
      </c>
      <c r="BQ9" s="5">
        <f t="shared" si="36"/>
        <v>9.9877055478715242</v>
      </c>
      <c r="BR9" s="5">
        <f t="shared" si="37"/>
        <v>12.935346756152125</v>
      </c>
      <c r="BS9" s="50">
        <f t="shared" si="9"/>
        <v>4638.2969613750001</v>
      </c>
      <c r="BT9" s="50">
        <f t="shared" si="19"/>
        <v>3895.439695</v>
      </c>
      <c r="BU9" s="50">
        <f t="shared" si="10"/>
        <v>1961.081514</v>
      </c>
      <c r="BV9" s="4">
        <v>15.2</v>
      </c>
      <c r="BW9" s="4">
        <v>2.3199999999999998</v>
      </c>
      <c r="BX9" s="4">
        <v>2.64</v>
      </c>
      <c r="BY9" s="4">
        <v>0</v>
      </c>
      <c r="BZ9" s="4">
        <v>0</v>
      </c>
      <c r="CA9" s="4">
        <v>13.25</v>
      </c>
      <c r="CB9" s="4">
        <f t="shared" si="11"/>
        <v>15.2</v>
      </c>
      <c r="CC9" s="4">
        <f t="shared" si="12"/>
        <v>2.3199999999999998</v>
      </c>
      <c r="CD9" s="4">
        <f t="shared" si="13"/>
        <v>15.89</v>
      </c>
      <c r="CE9" s="4">
        <v>5.24</v>
      </c>
      <c r="CF9" s="4">
        <v>4.75</v>
      </c>
      <c r="CG9" s="4">
        <v>72.23</v>
      </c>
      <c r="CH9" s="48">
        <f t="shared" si="38"/>
        <v>4648.2569613750002</v>
      </c>
      <c r="CI9" s="48">
        <f t="shared" si="39"/>
        <v>3893.0096950000002</v>
      </c>
      <c r="CJ9" s="48">
        <f t="shared" si="40"/>
        <v>1904.7415140000001</v>
      </c>
      <c r="CK9" s="5">
        <f t="shared" si="41"/>
        <v>20.392458372269019</v>
      </c>
      <c r="CL9" s="5">
        <f t="shared" si="42"/>
        <v>17.000042336244544</v>
      </c>
      <c r="CM9" s="5">
        <f t="shared" si="43"/>
        <v>8.9449681318681318</v>
      </c>
      <c r="CN9" s="5">
        <f t="shared" si="44"/>
        <v>5.8221787982012403</v>
      </c>
      <c r="CO9" s="5">
        <f t="shared" si="45"/>
        <v>5.7285035440655285</v>
      </c>
      <c r="CP9" s="5">
        <f t="shared" si="46"/>
        <v>3.626394308221458</v>
      </c>
      <c r="CQ9" s="5">
        <f t="shared" si="47"/>
        <v>32.237259948394495</v>
      </c>
      <c r="CR9" s="5">
        <f t="shared" si="48"/>
        <v>27.769031187624751</v>
      </c>
      <c r="CS9" s="5">
        <f t="shared" si="49"/>
        <v>14.905233062248236</v>
      </c>
      <c r="CT9" s="4">
        <v>2.58</v>
      </c>
      <c r="CU9" s="4">
        <v>20.64</v>
      </c>
      <c r="CV9" s="4">
        <v>18.059999999999999</v>
      </c>
      <c r="CW9" s="5">
        <f t="shared" si="50"/>
        <v>98.2068390325271</v>
      </c>
      <c r="CX9" s="5">
        <f t="shared" si="51"/>
        <v>85.286569717707437</v>
      </c>
      <c r="CY9" s="5">
        <f t="shared" si="52"/>
        <v>86.273466595728507</v>
      </c>
      <c r="CZ9" s="5">
        <f t="shared" si="53"/>
        <v>14.68238175417113</v>
      </c>
      <c r="DA9" s="5">
        <f t="shared" si="54"/>
        <v>17.08377479814402</v>
      </c>
      <c r="DB9" s="5">
        <f t="shared" si="55"/>
        <v>19.152497962035632</v>
      </c>
      <c r="DC9" s="5">
        <f t="shared" si="56"/>
        <v>18.060402179097736</v>
      </c>
      <c r="DD9" s="5">
        <f t="shared" si="57"/>
        <v>20.629108395464772</v>
      </c>
      <c r="DE9" s="5">
        <f t="shared" si="58"/>
        <v>24.329671955323793</v>
      </c>
    </row>
    <row r="10" spans="1:109" ht="15.75" thickBot="1" x14ac:dyDescent="0.3">
      <c r="A10" s="9" t="s">
        <v>19</v>
      </c>
      <c r="B10" s="4">
        <f t="shared" si="20"/>
        <v>56.947292450798926</v>
      </c>
      <c r="C10" s="4">
        <f t="shared" si="14"/>
        <v>-3.2643620378490419</v>
      </c>
      <c r="D10" s="4">
        <f t="shared" si="15"/>
        <v>-7.0161836581369714</v>
      </c>
      <c r="E10" s="41">
        <v>43285640</v>
      </c>
      <c r="F10" s="41">
        <v>43285640</v>
      </c>
      <c r="G10" s="41">
        <v>43285640</v>
      </c>
      <c r="H10" s="5">
        <v>1923.35</v>
      </c>
      <c r="I10" s="5">
        <v>1370.85</v>
      </c>
      <c r="J10" s="5">
        <v>859.45</v>
      </c>
      <c r="K10" s="42">
        <v>3846.36</v>
      </c>
      <c r="L10" s="42">
        <v>3874.55</v>
      </c>
      <c r="M10" s="42">
        <v>3776.56</v>
      </c>
      <c r="N10" s="42">
        <v>1343.88</v>
      </c>
      <c r="O10" s="42">
        <v>1102.26</v>
      </c>
      <c r="P10" s="42">
        <v>1116.01</v>
      </c>
      <c r="Q10" s="43">
        <f t="shared" si="16"/>
        <v>2502.48</v>
      </c>
      <c r="R10" s="43">
        <f t="shared" si="17"/>
        <v>2772.29</v>
      </c>
      <c r="S10" s="43">
        <f t="shared" si="18"/>
        <v>2660.55</v>
      </c>
      <c r="T10" s="43">
        <f t="shared" si="59"/>
        <v>1343.88</v>
      </c>
      <c r="U10" s="43">
        <f t="shared" si="60"/>
        <v>1102.2600000000002</v>
      </c>
      <c r="V10" s="43">
        <f t="shared" si="61"/>
        <v>1116.0099999999998</v>
      </c>
      <c r="W10" s="5">
        <f t="shared" si="62"/>
        <v>310.46785954880193</v>
      </c>
      <c r="X10" s="5">
        <f t="shared" si="21"/>
        <v>254.64796177207967</v>
      </c>
      <c r="Y10" s="5">
        <f t="shared" si="22"/>
        <v>257.82453488038988</v>
      </c>
      <c r="Z10" s="4">
        <v>215.42</v>
      </c>
      <c r="AA10" s="4">
        <v>112.16</v>
      </c>
      <c r="AB10" s="4">
        <v>-66.930000000000007</v>
      </c>
      <c r="AC10" s="4">
        <v>153.38999999999999</v>
      </c>
      <c r="AD10" s="4">
        <v>169.03</v>
      </c>
      <c r="AE10" s="4">
        <v>163.09</v>
      </c>
      <c r="AF10" s="48">
        <f t="shared" si="3"/>
        <v>368.80999999999995</v>
      </c>
      <c r="AG10" s="48">
        <f t="shared" si="4"/>
        <v>281.19</v>
      </c>
      <c r="AH10" s="48">
        <f t="shared" si="5"/>
        <v>96.16</v>
      </c>
      <c r="AI10" s="42">
        <v>5606.33</v>
      </c>
      <c r="AJ10" s="42">
        <v>5084.92</v>
      </c>
      <c r="AK10" s="42">
        <v>4750.1099999999997</v>
      </c>
      <c r="AL10" s="5">
        <f t="shared" si="6"/>
        <v>6.5784568514518398</v>
      </c>
      <c r="AM10" s="5">
        <f t="shared" si="7"/>
        <v>5.5298805094278762</v>
      </c>
      <c r="AN10" s="5">
        <f t="shared" si="8"/>
        <v>2.0243741723875868</v>
      </c>
      <c r="AO10" s="49">
        <v>246.5</v>
      </c>
      <c r="AP10" s="49">
        <v>-14.13</v>
      </c>
      <c r="AQ10" s="49">
        <v>-30.37</v>
      </c>
      <c r="AR10" s="5">
        <f t="shared" si="23"/>
        <v>4.3968157422056855</v>
      </c>
      <c r="AS10" s="5">
        <f t="shared" si="24"/>
        <v>-0.27788047796228849</v>
      </c>
      <c r="AT10" s="5">
        <f t="shared" si="25"/>
        <v>-0.63935361496891652</v>
      </c>
      <c r="AU10" s="5">
        <f t="shared" si="26"/>
        <v>0.36767419710093163</v>
      </c>
      <c r="AV10" s="5">
        <f t="shared" si="27"/>
        <v>0.95877560648122939</v>
      </c>
      <c r="AW10" s="5">
        <f t="shared" si="28"/>
        <v>1.2089676615800935</v>
      </c>
      <c r="AX10" s="42">
        <v>2510.7600000000002</v>
      </c>
      <c r="AY10" s="42">
        <v>2466.5500000000002</v>
      </c>
      <c r="AZ10" s="42">
        <v>2221.0500000000002</v>
      </c>
      <c r="BA10" s="42">
        <v>2069.67</v>
      </c>
      <c r="BB10" s="42">
        <v>1943.72</v>
      </c>
      <c r="BC10" s="42">
        <v>1663.35</v>
      </c>
      <c r="BD10" s="5">
        <f t="shared" si="29"/>
        <v>1.2131209323225443</v>
      </c>
      <c r="BE10" s="5">
        <f t="shared" si="30"/>
        <v>1.2689842158335563</v>
      </c>
      <c r="BF10" s="5">
        <f t="shared" si="31"/>
        <v>1.3352872215709264</v>
      </c>
      <c r="BG10" s="43">
        <v>1019.17</v>
      </c>
      <c r="BH10" s="4">
        <v>920.13</v>
      </c>
      <c r="BI10" s="4">
        <v>807.58</v>
      </c>
      <c r="BJ10" s="5">
        <f t="shared" si="32"/>
        <v>0.72068977179936899</v>
      </c>
      <c r="BK10" s="5">
        <f t="shared" si="33"/>
        <v>0.79559813141810554</v>
      </c>
      <c r="BL10" s="5">
        <f t="shared" si="34"/>
        <v>0.84977304836624901</v>
      </c>
      <c r="BM10" s="43">
        <v>5539.71</v>
      </c>
      <c r="BN10" s="43">
        <v>5065.78</v>
      </c>
      <c r="BO10" s="43">
        <v>4734.18</v>
      </c>
      <c r="BP10" s="5">
        <f t="shared" si="35"/>
        <v>5.4355112493499611</v>
      </c>
      <c r="BQ10" s="5">
        <f t="shared" si="36"/>
        <v>5.5055046569506478</v>
      </c>
      <c r="BR10" s="5">
        <f t="shared" si="37"/>
        <v>5.8621808365734669</v>
      </c>
      <c r="BS10" s="50">
        <f t="shared" si="9"/>
        <v>8325.3435694</v>
      </c>
      <c r="BT10" s="50">
        <f t="shared" si="19"/>
        <v>5933.8119593999991</v>
      </c>
      <c r="BU10" s="50">
        <f t="shared" si="10"/>
        <v>3720.1843297999999</v>
      </c>
      <c r="BV10" s="4">
        <v>173.43</v>
      </c>
      <c r="BW10" s="4">
        <v>364.03</v>
      </c>
      <c r="BX10" s="4">
        <v>423.65</v>
      </c>
      <c r="BY10" s="4">
        <v>320.68</v>
      </c>
      <c r="BZ10" s="4">
        <v>692.79</v>
      </c>
      <c r="CA10" s="4">
        <v>925.57</v>
      </c>
      <c r="CB10" s="4">
        <f t="shared" si="11"/>
        <v>494.11</v>
      </c>
      <c r="CC10" s="4">
        <f t="shared" si="12"/>
        <v>1056.82</v>
      </c>
      <c r="CD10" s="4">
        <f t="shared" si="13"/>
        <v>1349.22</v>
      </c>
      <c r="CE10" s="4">
        <v>8.6199999999999992</v>
      </c>
      <c r="CF10" s="4">
        <v>25.1</v>
      </c>
      <c r="CG10" s="4">
        <v>3.17</v>
      </c>
      <c r="CH10" s="48">
        <f t="shared" si="38"/>
        <v>8810.8335693999998</v>
      </c>
      <c r="CI10" s="48">
        <f t="shared" si="39"/>
        <v>6965.5319593999984</v>
      </c>
      <c r="CJ10" s="48">
        <f t="shared" si="40"/>
        <v>5066.2343297999996</v>
      </c>
      <c r="CK10" s="5">
        <f t="shared" si="41"/>
        <v>23.889898780944119</v>
      </c>
      <c r="CL10" s="5">
        <f t="shared" si="42"/>
        <v>24.771620468010948</v>
      </c>
      <c r="CM10" s="5">
        <f t="shared" si="43"/>
        <v>52.685465160149747</v>
      </c>
      <c r="CN10" s="5">
        <f t="shared" si="44"/>
        <v>6.1950051860285127</v>
      </c>
      <c r="CO10" s="5">
        <f t="shared" si="45"/>
        <v>5.3833142447335458</v>
      </c>
      <c r="CP10" s="5">
        <f t="shared" si="46"/>
        <v>3.3334686336143946</v>
      </c>
      <c r="CQ10" s="5">
        <f t="shared" si="47"/>
        <v>33.774213263286001</v>
      </c>
      <c r="CR10" s="5">
        <f t="shared" si="48"/>
        <v>-419.94422925690014</v>
      </c>
      <c r="CS10" s="5">
        <f t="shared" si="49"/>
        <v>-122.49536811985512</v>
      </c>
      <c r="CT10" s="4">
        <v>5.21</v>
      </c>
      <c r="CU10" s="4">
        <v>17.309999999999999</v>
      </c>
      <c r="CV10" s="45">
        <v>17.309999999999999</v>
      </c>
      <c r="CW10" s="5">
        <f t="shared" si="50"/>
        <v>97.886409736308309</v>
      </c>
      <c r="CX10" s="5">
        <f t="shared" si="51"/>
        <v>222.50530785562631</v>
      </c>
      <c r="CY10" s="5">
        <f t="shared" si="52"/>
        <v>156.99703654922618</v>
      </c>
      <c r="CZ10" s="5">
        <f t="shared" si="53"/>
        <v>6.4086564960118135</v>
      </c>
      <c r="DA10" s="5">
        <f t="shared" si="54"/>
        <v>-0.36468751209817912</v>
      </c>
      <c r="DB10" s="5">
        <f t="shared" si="55"/>
        <v>-0.80417099159023031</v>
      </c>
      <c r="DC10" s="5">
        <f t="shared" si="56"/>
        <v>18.342411524838525</v>
      </c>
      <c r="DD10" s="5">
        <f t="shared" si="57"/>
        <v>-1.2819117086712755</v>
      </c>
      <c r="DE10" s="5">
        <f t="shared" si="58"/>
        <v>-2.7213017804499962</v>
      </c>
    </row>
    <row r="11" spans="1:109" ht="15.75" thickBot="1" x14ac:dyDescent="0.3">
      <c r="A11" s="9" t="s">
        <v>20</v>
      </c>
      <c r="B11" s="4">
        <f t="shared" si="20"/>
        <v>5.7976921356500215</v>
      </c>
      <c r="C11" s="4">
        <f t="shared" si="14"/>
        <v>1.9399730837278928</v>
      </c>
      <c r="D11" s="4">
        <f t="shared" si="15"/>
        <v>-0.3910060323985256</v>
      </c>
      <c r="E11" s="47">
        <v>418407867</v>
      </c>
      <c r="F11" s="47">
        <v>418407867</v>
      </c>
      <c r="G11" s="47">
        <v>418407867</v>
      </c>
      <c r="H11" s="5">
        <v>146.15</v>
      </c>
      <c r="I11" s="5">
        <v>43.75</v>
      </c>
      <c r="J11" s="5">
        <v>15.75</v>
      </c>
      <c r="K11" s="42">
        <v>2567.6</v>
      </c>
      <c r="L11" s="42">
        <v>2174.3000000000002</v>
      </c>
      <c r="M11" s="42">
        <v>2034.02</v>
      </c>
      <c r="N11" s="42">
        <v>1456.33</v>
      </c>
      <c r="O11" s="42">
        <v>1078.0999999999999</v>
      </c>
      <c r="P11" s="49">
        <v>920.94</v>
      </c>
      <c r="Q11" s="43">
        <f t="shared" si="16"/>
        <v>1111.27</v>
      </c>
      <c r="R11" s="43">
        <f t="shared" si="17"/>
        <v>1096.2000000000003</v>
      </c>
      <c r="S11" s="43">
        <f t="shared" si="18"/>
        <v>1113.08</v>
      </c>
      <c r="T11" s="43">
        <f t="shared" si="59"/>
        <v>1456.33</v>
      </c>
      <c r="U11" s="43">
        <f t="shared" si="60"/>
        <v>1078.0999999999999</v>
      </c>
      <c r="V11" s="43">
        <f t="shared" si="61"/>
        <v>920.94</v>
      </c>
      <c r="W11" s="5">
        <f t="shared" si="62"/>
        <v>34.806467919495404</v>
      </c>
      <c r="X11" s="5">
        <f t="shared" si="21"/>
        <v>25.766723932081323</v>
      </c>
      <c r="Y11" s="5">
        <f t="shared" si="22"/>
        <v>22.010580408135588</v>
      </c>
      <c r="Z11" s="4">
        <v>426.36</v>
      </c>
      <c r="AA11" s="4">
        <v>203.88</v>
      </c>
      <c r="AB11" s="4">
        <v>85.71</v>
      </c>
      <c r="AC11" s="4">
        <v>31.41</v>
      </c>
      <c r="AD11" s="4">
        <v>30.97</v>
      </c>
      <c r="AE11" s="4">
        <v>63.72</v>
      </c>
      <c r="AF11" s="48">
        <f t="shared" si="3"/>
        <v>457.77000000000004</v>
      </c>
      <c r="AG11" s="48">
        <f t="shared" si="4"/>
        <v>234.85</v>
      </c>
      <c r="AH11" s="48">
        <f t="shared" si="5"/>
        <v>149.43</v>
      </c>
      <c r="AI11" s="42">
        <v>1978.66</v>
      </c>
      <c r="AJ11" s="42">
        <v>1332.07</v>
      </c>
      <c r="AK11" s="42">
        <v>1162.79</v>
      </c>
      <c r="AL11" s="5">
        <f t="shared" si="6"/>
        <v>23.135354229630153</v>
      </c>
      <c r="AM11" s="5">
        <f t="shared" si="7"/>
        <v>17.630454855976037</v>
      </c>
      <c r="AN11" s="5">
        <f t="shared" si="8"/>
        <v>12.850987710592626</v>
      </c>
      <c r="AO11" s="49">
        <v>242.58</v>
      </c>
      <c r="AP11" s="49">
        <v>81.17</v>
      </c>
      <c r="AQ11" s="49">
        <v>-16.36</v>
      </c>
      <c r="AR11" s="5">
        <f t="shared" si="23"/>
        <v>12.259812196132737</v>
      </c>
      <c r="AS11" s="5">
        <f t="shared" si="24"/>
        <v>6.0935236136239093</v>
      </c>
      <c r="AT11" s="5">
        <f t="shared" si="25"/>
        <v>-1.4069608441765065</v>
      </c>
      <c r="AU11" s="5">
        <f t="shared" si="26"/>
        <v>0.40884964259474166</v>
      </c>
      <c r="AV11" s="5">
        <f t="shared" si="27"/>
        <v>0.67314720341341261</v>
      </c>
      <c r="AW11" s="5">
        <f t="shared" si="28"/>
        <v>0.82313722935261791</v>
      </c>
      <c r="AX11" s="49">
        <v>829.65</v>
      </c>
      <c r="AY11" s="49">
        <v>752.54</v>
      </c>
      <c r="AZ11" s="49">
        <v>675.24</v>
      </c>
      <c r="BA11" s="49">
        <v>619.70000000000005</v>
      </c>
      <c r="BB11" s="49">
        <v>608.55999999999995</v>
      </c>
      <c r="BC11" s="49">
        <v>638.78</v>
      </c>
      <c r="BD11" s="5">
        <f t="shared" si="29"/>
        <v>1.3387929643375827</v>
      </c>
      <c r="BE11" s="5">
        <f t="shared" si="30"/>
        <v>1.2365912974891549</v>
      </c>
      <c r="BF11" s="5">
        <f t="shared" si="31"/>
        <v>1.0570775540874793</v>
      </c>
      <c r="BG11" s="4">
        <v>415.2</v>
      </c>
      <c r="BH11" s="4">
        <v>392.07</v>
      </c>
      <c r="BI11" s="4">
        <v>315.01</v>
      </c>
      <c r="BJ11" s="5">
        <f t="shared" si="32"/>
        <v>0.668791350653542</v>
      </c>
      <c r="BK11" s="5">
        <f t="shared" si="33"/>
        <v>0.59233271986328384</v>
      </c>
      <c r="BL11" s="5">
        <f t="shared" si="34"/>
        <v>0.56393437490215725</v>
      </c>
      <c r="BM11" s="43">
        <v>1971.17</v>
      </c>
      <c r="BN11" s="43">
        <v>1318.49</v>
      </c>
      <c r="BO11" s="43">
        <v>1151.01</v>
      </c>
      <c r="BP11" s="5">
        <f t="shared" si="35"/>
        <v>4.747519267822736</v>
      </c>
      <c r="BQ11" s="5">
        <f t="shared" si="36"/>
        <v>3.3628943811054151</v>
      </c>
      <c r="BR11" s="5">
        <f t="shared" si="37"/>
        <v>3.6538840036824229</v>
      </c>
      <c r="BS11" s="50">
        <f t="shared" si="9"/>
        <v>6115.0309762050001</v>
      </c>
      <c r="BT11" s="50">
        <f t="shared" si="19"/>
        <v>1830.534418125</v>
      </c>
      <c r="BU11" s="50">
        <f t="shared" si="10"/>
        <v>658.99239052500002</v>
      </c>
      <c r="BV11" s="4">
        <v>364.23</v>
      </c>
      <c r="BW11" s="4">
        <v>338.69</v>
      </c>
      <c r="BX11" s="4">
        <v>392.06</v>
      </c>
      <c r="BY11" s="4">
        <v>231.19</v>
      </c>
      <c r="BZ11" s="4">
        <v>387.03</v>
      </c>
      <c r="CA11" s="4">
        <v>366</v>
      </c>
      <c r="CB11" s="4">
        <f t="shared" si="11"/>
        <v>595.42000000000007</v>
      </c>
      <c r="CC11" s="4">
        <f t="shared" si="12"/>
        <v>725.72</v>
      </c>
      <c r="CD11" s="4">
        <f t="shared" si="13"/>
        <v>758.06</v>
      </c>
      <c r="CE11" s="4">
        <v>31.49</v>
      </c>
      <c r="CF11" s="4">
        <v>35.99</v>
      </c>
      <c r="CG11" s="4">
        <v>35.130000000000003</v>
      </c>
      <c r="CH11" s="48">
        <f t="shared" si="38"/>
        <v>6678.9609762050004</v>
      </c>
      <c r="CI11" s="48">
        <f t="shared" si="39"/>
        <v>2520.2644181250002</v>
      </c>
      <c r="CJ11" s="48">
        <f t="shared" si="40"/>
        <v>1381.9223905249999</v>
      </c>
      <c r="CK11" s="5">
        <f t="shared" si="41"/>
        <v>14.590211189472878</v>
      </c>
      <c r="CL11" s="5">
        <f t="shared" si="42"/>
        <v>10.731379255375773</v>
      </c>
      <c r="CM11" s="5">
        <f t="shared" si="43"/>
        <v>9.2479581779093873</v>
      </c>
      <c r="CN11" s="5">
        <f t="shared" si="44"/>
        <v>4.1989322311598336</v>
      </c>
      <c r="CO11" s="5">
        <f t="shared" si="45"/>
        <v>1.6979263687273909</v>
      </c>
      <c r="CP11" s="5">
        <f t="shared" si="46"/>
        <v>0.71556495594175507</v>
      </c>
      <c r="CQ11" s="5">
        <f t="shared" si="47"/>
        <v>25.208306439957951</v>
      </c>
      <c r="CR11" s="5">
        <f t="shared" si="48"/>
        <v>22.551859284526302</v>
      </c>
      <c r="CS11" s="5">
        <f t="shared" si="49"/>
        <v>-40.28070846729829</v>
      </c>
      <c r="CT11" s="4">
        <v>5.04</v>
      </c>
      <c r="CU11" s="4">
        <v>2.52</v>
      </c>
      <c r="CV11" s="4">
        <v>0</v>
      </c>
      <c r="CW11" s="5">
        <f t="shared" si="50"/>
        <v>97.922334899826851</v>
      </c>
      <c r="CX11" s="5">
        <f t="shared" si="51"/>
        <v>96.895404706172229</v>
      </c>
      <c r="CY11" s="5">
        <f t="shared" si="52"/>
        <v>100</v>
      </c>
      <c r="CZ11" s="5">
        <f t="shared" si="53"/>
        <v>9.4477332917899997</v>
      </c>
      <c r="DA11" s="5">
        <f t="shared" si="54"/>
        <v>3.7331554983212984</v>
      </c>
      <c r="DB11" s="5">
        <f t="shared" si="55"/>
        <v>-0.80431854160726046</v>
      </c>
      <c r="DC11" s="5">
        <f t="shared" si="56"/>
        <v>16.656939017942364</v>
      </c>
      <c r="DD11" s="5">
        <f t="shared" si="57"/>
        <v>7.5289861793896682</v>
      </c>
      <c r="DE11" s="5">
        <f t="shared" si="58"/>
        <v>-1.776445805372771</v>
      </c>
    </row>
    <row r="12" spans="1:109" ht="15.75" thickBot="1" x14ac:dyDescent="0.3">
      <c r="A12" s="9" t="s">
        <v>21</v>
      </c>
      <c r="B12" s="4">
        <f t="shared" si="20"/>
        <v>2.2208093518070746</v>
      </c>
      <c r="C12" s="4">
        <f t="shared" si="14"/>
        <v>1.095161528293457</v>
      </c>
      <c r="D12" s="4">
        <f t="shared" si="15"/>
        <v>2.7508018687114029</v>
      </c>
      <c r="E12" s="41">
        <v>85284223</v>
      </c>
      <c r="F12" s="41">
        <v>85284223</v>
      </c>
      <c r="G12" s="41">
        <v>85284223</v>
      </c>
      <c r="H12" s="52">
        <v>437.25</v>
      </c>
      <c r="I12" s="52">
        <v>398.3</v>
      </c>
      <c r="J12" s="52">
        <v>271.25</v>
      </c>
      <c r="K12" s="42">
        <v>3365.77</v>
      </c>
      <c r="L12" s="42">
        <v>3822.74</v>
      </c>
      <c r="M12" s="42">
        <v>3664.2</v>
      </c>
      <c r="N12" s="42">
        <v>1407.72</v>
      </c>
      <c r="O12" s="42">
        <v>1396.42</v>
      </c>
      <c r="P12" s="42">
        <v>1392.58</v>
      </c>
      <c r="Q12" s="43">
        <f t="shared" si="16"/>
        <v>1958.05</v>
      </c>
      <c r="R12" s="43">
        <f t="shared" si="17"/>
        <v>2426.3199999999997</v>
      </c>
      <c r="S12" s="43">
        <f t="shared" si="18"/>
        <v>2271.62</v>
      </c>
      <c r="T12" s="43">
        <f t="shared" si="59"/>
        <v>1407.72</v>
      </c>
      <c r="U12" s="43">
        <f t="shared" si="60"/>
        <v>1396.42</v>
      </c>
      <c r="V12" s="43">
        <f t="shared" si="61"/>
        <v>1392.58</v>
      </c>
      <c r="W12" s="5">
        <f t="shared" si="62"/>
        <v>165.06218272047809</v>
      </c>
      <c r="X12" s="5">
        <f t="shared" si="21"/>
        <v>163.73720142821728</v>
      </c>
      <c r="Y12" s="5">
        <f t="shared" si="22"/>
        <v>163.28694229881182</v>
      </c>
      <c r="Z12" s="4">
        <v>138.13</v>
      </c>
      <c r="AA12" s="4">
        <v>119.74</v>
      </c>
      <c r="AB12" s="4">
        <v>99.94</v>
      </c>
      <c r="AC12" s="4">
        <v>206.26</v>
      </c>
      <c r="AD12" s="4">
        <v>198.87</v>
      </c>
      <c r="AE12" s="4">
        <v>161.53</v>
      </c>
      <c r="AF12" s="48">
        <f t="shared" si="3"/>
        <v>344.39</v>
      </c>
      <c r="AG12" s="48">
        <f t="shared" si="4"/>
        <v>318.61</v>
      </c>
      <c r="AH12" s="48">
        <f t="shared" si="5"/>
        <v>261.47000000000003</v>
      </c>
      <c r="AI12" s="42">
        <v>2049.81</v>
      </c>
      <c r="AJ12" s="42">
        <v>1859</v>
      </c>
      <c r="AK12" s="42">
        <v>1598.44</v>
      </c>
      <c r="AL12" s="5">
        <f t="shared" si="6"/>
        <v>16.801069367404782</v>
      </c>
      <c r="AM12" s="5">
        <f t="shared" si="7"/>
        <v>17.138784292630447</v>
      </c>
      <c r="AN12" s="5">
        <f t="shared" si="8"/>
        <v>16.357823878281323</v>
      </c>
      <c r="AO12" s="49">
        <v>18.940000000000001</v>
      </c>
      <c r="AP12" s="49">
        <v>9.34</v>
      </c>
      <c r="AQ12" s="49">
        <v>23.46</v>
      </c>
      <c r="AR12" s="5">
        <f t="shared" si="23"/>
        <v>0.92398807694371676</v>
      </c>
      <c r="AS12" s="5">
        <f t="shared" si="24"/>
        <v>0.5024206562668101</v>
      </c>
      <c r="AT12" s="5">
        <f t="shared" si="25"/>
        <v>1.4676809889642402</v>
      </c>
      <c r="AU12" s="5">
        <f t="shared" si="26"/>
        <v>0.65805699997158529</v>
      </c>
      <c r="AV12" s="5">
        <f t="shared" si="27"/>
        <v>0.78037409948296355</v>
      </c>
      <c r="AW12" s="5">
        <f t="shared" si="28"/>
        <v>0.99689784428901751</v>
      </c>
      <c r="AX12" s="49">
        <v>671.56</v>
      </c>
      <c r="AY12" s="49">
        <v>729.92</v>
      </c>
      <c r="AZ12" s="49">
        <v>573.82000000000005</v>
      </c>
      <c r="BA12" s="42">
        <v>1016.29</v>
      </c>
      <c r="BB12" s="49">
        <v>962.84</v>
      </c>
      <c r="BC12" s="49">
        <v>475.94</v>
      </c>
      <c r="BD12" s="5">
        <f t="shared" si="29"/>
        <v>0.6607956390400378</v>
      </c>
      <c r="BE12" s="5">
        <f t="shared" si="30"/>
        <v>0.75809064849819274</v>
      </c>
      <c r="BF12" s="5">
        <f t="shared" si="31"/>
        <v>1.2056561751481281</v>
      </c>
      <c r="BG12" s="4">
        <v>68.33</v>
      </c>
      <c r="BH12" s="4">
        <v>68.680000000000007</v>
      </c>
      <c r="BI12" s="4">
        <v>65.3</v>
      </c>
      <c r="BJ12" s="5">
        <f t="shared" si="32"/>
        <v>0.59356089305217996</v>
      </c>
      <c r="BK12" s="5">
        <f t="shared" si="33"/>
        <v>0.68676000166175066</v>
      </c>
      <c r="BL12" s="5">
        <f t="shared" si="34"/>
        <v>1.068454006807581</v>
      </c>
      <c r="BM12" s="43">
        <v>2033.06</v>
      </c>
      <c r="BN12" s="43">
        <v>1814.19</v>
      </c>
      <c r="BO12" s="43">
        <v>1554.09</v>
      </c>
      <c r="BP12" s="5">
        <f t="shared" si="35"/>
        <v>29.753548953607492</v>
      </c>
      <c r="BQ12" s="5">
        <f t="shared" si="36"/>
        <v>26.415113570180544</v>
      </c>
      <c r="BR12" s="5">
        <f t="shared" si="37"/>
        <v>23.799234303215925</v>
      </c>
      <c r="BS12" s="50">
        <f t="shared" si="9"/>
        <v>3729.0526506750002</v>
      </c>
      <c r="BT12" s="50">
        <f t="shared" si="19"/>
        <v>3396.8706020900004</v>
      </c>
      <c r="BU12" s="50">
        <f t="shared" si="10"/>
        <v>2313.3345488750001</v>
      </c>
      <c r="BV12" s="4">
        <v>150</v>
      </c>
      <c r="BW12" s="4">
        <v>100</v>
      </c>
      <c r="BX12" s="4">
        <v>50</v>
      </c>
      <c r="BY12" s="4">
        <v>776.36</v>
      </c>
      <c r="BZ12" s="4">
        <v>989.73</v>
      </c>
      <c r="CA12" s="43">
        <v>1338.26</v>
      </c>
      <c r="CB12" s="4">
        <f t="shared" si="11"/>
        <v>926.36</v>
      </c>
      <c r="CC12" s="4">
        <f t="shared" si="12"/>
        <v>1089.73</v>
      </c>
      <c r="CD12" s="4">
        <f t="shared" si="13"/>
        <v>1388.26</v>
      </c>
      <c r="CE12" s="4">
        <v>38.64</v>
      </c>
      <c r="CF12" s="4">
        <v>106.14</v>
      </c>
      <c r="CG12" s="4">
        <v>21.03</v>
      </c>
      <c r="CH12" s="48">
        <f t="shared" si="38"/>
        <v>4616.7726506749996</v>
      </c>
      <c r="CI12" s="48">
        <f t="shared" si="39"/>
        <v>4380.4606020900001</v>
      </c>
      <c r="CJ12" s="48">
        <f t="shared" si="40"/>
        <v>3680.5645488750001</v>
      </c>
      <c r="CK12" s="5">
        <f t="shared" si="41"/>
        <v>13.405652459929149</v>
      </c>
      <c r="CL12" s="5">
        <f t="shared" si="42"/>
        <v>13.748660123944633</v>
      </c>
      <c r="CM12" s="5">
        <f t="shared" si="43"/>
        <v>14.076431517478104</v>
      </c>
      <c r="CN12" s="5">
        <f t="shared" si="44"/>
        <v>2.6490016840529367</v>
      </c>
      <c r="CO12" s="5">
        <f t="shared" si="45"/>
        <v>2.4325565389281163</v>
      </c>
      <c r="CP12" s="5">
        <f t="shared" si="46"/>
        <v>1.6611861069920579</v>
      </c>
      <c r="CQ12" s="5">
        <f t="shared" si="47"/>
        <v>196.88767954989439</v>
      </c>
      <c r="CR12" s="5">
        <f t="shared" si="48"/>
        <v>363.69064262205575</v>
      </c>
      <c r="CS12" s="5">
        <f t="shared" si="49"/>
        <v>98.607610778985503</v>
      </c>
      <c r="CT12" s="4">
        <v>1.3</v>
      </c>
      <c r="CU12" s="4">
        <v>1.3</v>
      </c>
      <c r="CV12" s="4">
        <v>1.3</v>
      </c>
      <c r="CW12" s="5">
        <f t="shared" si="50"/>
        <v>93.13621964097149</v>
      </c>
      <c r="CX12" s="5">
        <f t="shared" si="51"/>
        <v>86.081370449678801</v>
      </c>
      <c r="CY12" s="5">
        <f t="shared" si="52"/>
        <v>94.458653026427967</v>
      </c>
      <c r="CZ12" s="5">
        <f t="shared" si="53"/>
        <v>0.56272413147660127</v>
      </c>
      <c r="DA12" s="5">
        <f t="shared" si="54"/>
        <v>0.24432736728106022</v>
      </c>
      <c r="DB12" s="5">
        <f t="shared" si="55"/>
        <v>0.64024889471098745</v>
      </c>
      <c r="DC12" s="5">
        <f t="shared" si="56"/>
        <v>1.3454380132412695</v>
      </c>
      <c r="DD12" s="5">
        <f t="shared" si="57"/>
        <v>0.66885321035218626</v>
      </c>
      <c r="DE12" s="5">
        <f t="shared" si="58"/>
        <v>1.6846428930474371</v>
      </c>
    </row>
    <row r="13" spans="1:109" ht="15.75" thickBot="1" x14ac:dyDescent="0.3">
      <c r="A13" s="9" t="s">
        <v>22</v>
      </c>
      <c r="B13" s="4">
        <f t="shared" si="20"/>
        <v>72.854354691960964</v>
      </c>
      <c r="C13" s="4">
        <f t="shared" si="14"/>
        <v>41.954369333096288</v>
      </c>
      <c r="D13" s="4">
        <f t="shared" si="15"/>
        <v>29.942701306895625</v>
      </c>
      <c r="E13" s="41">
        <v>73436928</v>
      </c>
      <c r="F13" s="41">
        <v>73436928</v>
      </c>
      <c r="G13" s="41">
        <v>73436928</v>
      </c>
      <c r="H13" s="5">
        <v>698.55</v>
      </c>
      <c r="I13" s="5">
        <v>407.8</v>
      </c>
      <c r="J13" s="5">
        <v>164.4</v>
      </c>
      <c r="K13" s="42">
        <v>4972.34</v>
      </c>
      <c r="L13" s="42">
        <v>4436.6099999999997</v>
      </c>
      <c r="M13" s="42">
        <v>3894.51</v>
      </c>
      <c r="N13" s="42">
        <v>3822.63</v>
      </c>
      <c r="O13" s="42">
        <v>3356.78</v>
      </c>
      <c r="P13" s="42">
        <v>2928.1</v>
      </c>
      <c r="Q13" s="43">
        <f t="shared" si="16"/>
        <v>1149.71</v>
      </c>
      <c r="R13" s="43">
        <f t="shared" si="17"/>
        <v>1079.8299999999995</v>
      </c>
      <c r="S13" s="43">
        <f t="shared" si="18"/>
        <v>966.41000000000031</v>
      </c>
      <c r="T13" s="43">
        <f t="shared" si="59"/>
        <v>3822.63</v>
      </c>
      <c r="U13" s="43">
        <f t="shared" si="60"/>
        <v>3356.78</v>
      </c>
      <c r="V13" s="43">
        <f t="shared" si="61"/>
        <v>2928.1</v>
      </c>
      <c r="W13" s="5">
        <f t="shared" si="62"/>
        <v>520.53239481912965</v>
      </c>
      <c r="X13" s="5">
        <f t="shared" si="21"/>
        <v>457.09700710792265</v>
      </c>
      <c r="Y13" s="5">
        <f t="shared" si="22"/>
        <v>398.72310562881933</v>
      </c>
      <c r="Z13" s="4">
        <v>765.12</v>
      </c>
      <c r="AA13" s="4">
        <v>394.62</v>
      </c>
      <c r="AB13" s="4">
        <v>273.17</v>
      </c>
      <c r="AC13" s="4">
        <v>127.31</v>
      </c>
      <c r="AD13" s="4">
        <v>110.92</v>
      </c>
      <c r="AE13" s="4">
        <v>107.44</v>
      </c>
      <c r="AF13" s="48">
        <f t="shared" si="3"/>
        <v>892.43000000000006</v>
      </c>
      <c r="AG13" s="48">
        <f t="shared" si="4"/>
        <v>505.54</v>
      </c>
      <c r="AH13" s="48">
        <f t="shared" si="5"/>
        <v>380.61</v>
      </c>
      <c r="AI13" s="42">
        <v>2560.25</v>
      </c>
      <c r="AJ13" s="42">
        <v>2126.13</v>
      </c>
      <c r="AK13" s="42">
        <v>2041.68</v>
      </c>
      <c r="AL13" s="5">
        <f t="shared" si="6"/>
        <v>34.857142857142861</v>
      </c>
      <c r="AM13" s="5">
        <f t="shared" si="7"/>
        <v>23.777473625789579</v>
      </c>
      <c r="AN13" s="5">
        <f t="shared" si="8"/>
        <v>18.642000705301516</v>
      </c>
      <c r="AO13" s="49">
        <v>535.02</v>
      </c>
      <c r="AP13" s="49">
        <v>308.10000000000002</v>
      </c>
      <c r="AQ13" s="49">
        <v>219.89</v>
      </c>
      <c r="AR13" s="5">
        <f t="shared" si="23"/>
        <v>20.897178009959962</v>
      </c>
      <c r="AS13" s="5">
        <f t="shared" si="24"/>
        <v>14.491117664489</v>
      </c>
      <c r="AT13" s="5">
        <f t="shared" si="25"/>
        <v>10.770052113945377</v>
      </c>
      <c r="AU13" s="5">
        <f t="shared" si="26"/>
        <v>6.1253639509970884E-2</v>
      </c>
      <c r="AV13" s="5">
        <f t="shared" si="27"/>
        <v>8.6743843802691858E-2</v>
      </c>
      <c r="AW13" s="5">
        <f t="shared" si="28"/>
        <v>7.6916771968170483E-2</v>
      </c>
      <c r="AX13" s="42">
        <v>1274.99</v>
      </c>
      <c r="AY13" s="42">
        <v>1012.78</v>
      </c>
      <c r="AZ13" s="49">
        <v>895.92</v>
      </c>
      <c r="BA13" s="49">
        <v>478.21</v>
      </c>
      <c r="BB13" s="49">
        <v>408.56</v>
      </c>
      <c r="BC13" s="49">
        <v>348.26</v>
      </c>
      <c r="BD13" s="5">
        <f t="shared" si="29"/>
        <v>2.6661717655423351</v>
      </c>
      <c r="BE13" s="5">
        <f t="shared" si="30"/>
        <v>2.478901507734482</v>
      </c>
      <c r="BF13" s="5">
        <f t="shared" si="31"/>
        <v>2.5725607304887155</v>
      </c>
      <c r="BG13" s="4">
        <v>265.47000000000003</v>
      </c>
      <c r="BH13" s="4">
        <v>169.9</v>
      </c>
      <c r="BI13" s="4">
        <v>184.64</v>
      </c>
      <c r="BJ13" s="5">
        <f t="shared" si="32"/>
        <v>2.1110390832479453</v>
      </c>
      <c r="BK13" s="5">
        <f t="shared" si="33"/>
        <v>2.0630507147053065</v>
      </c>
      <c r="BL13" s="5">
        <f t="shared" si="34"/>
        <v>2.0423821282949519</v>
      </c>
      <c r="BM13" s="43">
        <v>2454.5</v>
      </c>
      <c r="BN13" s="43">
        <v>2023.04</v>
      </c>
      <c r="BO13" s="43">
        <v>1955.97</v>
      </c>
      <c r="BP13" s="5">
        <f t="shared" si="35"/>
        <v>9.2458658228801731</v>
      </c>
      <c r="BQ13" s="5">
        <f t="shared" si="36"/>
        <v>11.907239552678046</v>
      </c>
      <c r="BR13" s="5">
        <f t="shared" si="37"/>
        <v>10.593425043327557</v>
      </c>
      <c r="BS13" s="50">
        <f t="shared" si="9"/>
        <v>5129.9366054399998</v>
      </c>
      <c r="BT13" s="50">
        <f t="shared" si="19"/>
        <v>2994.7579238400003</v>
      </c>
      <c r="BU13" s="50">
        <f t="shared" si="10"/>
        <v>1207.3030963200001</v>
      </c>
      <c r="BV13" s="4">
        <v>4.33</v>
      </c>
      <c r="BW13" s="4">
        <v>6.83</v>
      </c>
      <c r="BX13" s="4">
        <v>2.75</v>
      </c>
      <c r="BY13" s="4">
        <v>229.82</v>
      </c>
      <c r="BZ13" s="4">
        <v>284.35000000000002</v>
      </c>
      <c r="CA13" s="4">
        <v>222.47</v>
      </c>
      <c r="CB13" s="4">
        <f t="shared" si="11"/>
        <v>234.15</v>
      </c>
      <c r="CC13" s="4">
        <f t="shared" si="12"/>
        <v>291.18</v>
      </c>
      <c r="CD13" s="4">
        <f t="shared" si="13"/>
        <v>225.22</v>
      </c>
      <c r="CE13" s="4">
        <v>134.11000000000001</v>
      </c>
      <c r="CF13" s="4">
        <v>131.08000000000001</v>
      </c>
      <c r="CG13" s="4">
        <v>50.18</v>
      </c>
      <c r="CH13" s="48">
        <f t="shared" si="38"/>
        <v>5229.9766054399997</v>
      </c>
      <c r="CI13" s="48">
        <f t="shared" si="39"/>
        <v>3154.8579238400002</v>
      </c>
      <c r="CJ13" s="48">
        <f t="shared" si="40"/>
        <v>1382.3430963200001</v>
      </c>
      <c r="CK13" s="5">
        <f t="shared" si="41"/>
        <v>5.8603774026422233</v>
      </c>
      <c r="CL13" s="5">
        <f t="shared" si="42"/>
        <v>6.2405703284408753</v>
      </c>
      <c r="CM13" s="5">
        <f t="shared" si="43"/>
        <v>3.6319148112766348</v>
      </c>
      <c r="CN13" s="5">
        <f t="shared" si="44"/>
        <v>1.3419914052471729</v>
      </c>
      <c r="CO13" s="5">
        <f t="shared" si="45"/>
        <v>0.89215198012380903</v>
      </c>
      <c r="CP13" s="5">
        <f t="shared" si="46"/>
        <v>0.41231621062122198</v>
      </c>
      <c r="CQ13" s="5">
        <f t="shared" si="47"/>
        <v>9.5883081107995949</v>
      </c>
      <c r="CR13" s="5">
        <f t="shared" si="48"/>
        <v>9.7200841409931833</v>
      </c>
      <c r="CS13" s="5">
        <f t="shared" si="49"/>
        <v>5.4904865902041937</v>
      </c>
      <c r="CT13" s="4">
        <v>36.72</v>
      </c>
      <c r="CU13" s="4">
        <v>33.049999999999997</v>
      </c>
      <c r="CV13" s="4">
        <v>33.049999999999997</v>
      </c>
      <c r="CW13" s="5">
        <f t="shared" si="50"/>
        <v>93.136705169900196</v>
      </c>
      <c r="CX13" s="5">
        <f t="shared" si="51"/>
        <v>89.27296332359623</v>
      </c>
      <c r="CY13" s="5">
        <f t="shared" si="52"/>
        <v>84.969757606075774</v>
      </c>
      <c r="CZ13" s="5">
        <f t="shared" si="53"/>
        <v>10.759923899009319</v>
      </c>
      <c r="DA13" s="5">
        <f t="shared" si="54"/>
        <v>6.9444914022192634</v>
      </c>
      <c r="DB13" s="5">
        <f t="shared" si="55"/>
        <v>5.6461531745970603</v>
      </c>
      <c r="DC13" s="5">
        <f t="shared" si="56"/>
        <v>13.996123088031014</v>
      </c>
      <c r="DD13" s="5">
        <f t="shared" si="57"/>
        <v>9.1784388610513652</v>
      </c>
      <c r="DE13" s="5">
        <f t="shared" si="58"/>
        <v>7.5096478945391203</v>
      </c>
    </row>
    <row r="14" spans="1:109" ht="15.75" thickBot="1" x14ac:dyDescent="0.3">
      <c r="A14" s="9" t="s">
        <v>23</v>
      </c>
      <c r="B14" s="4">
        <f t="shared" si="20"/>
        <v>36.20756142397525</v>
      </c>
      <c r="C14" s="4">
        <f t="shared" si="14"/>
        <v>26.838025384948125</v>
      </c>
      <c r="D14" s="4">
        <f t="shared" si="15"/>
        <v>17.494791217764526</v>
      </c>
      <c r="E14" s="41">
        <v>49426140</v>
      </c>
      <c r="F14" s="41">
        <v>49426140</v>
      </c>
      <c r="G14" s="41">
        <v>49426140</v>
      </c>
      <c r="H14" s="5">
        <v>772.85</v>
      </c>
      <c r="I14" s="5">
        <v>608.65</v>
      </c>
      <c r="J14" s="5">
        <v>340.89</v>
      </c>
      <c r="K14" s="42">
        <v>1199.17</v>
      </c>
      <c r="L14" s="42">
        <v>1123.51</v>
      </c>
      <c r="M14" s="49">
        <v>847.92</v>
      </c>
      <c r="N14" s="49">
        <v>969.99</v>
      </c>
      <c r="O14" s="49">
        <v>823.52</v>
      </c>
      <c r="P14" s="49">
        <v>633.54</v>
      </c>
      <c r="Q14" s="43">
        <f t="shared" si="16"/>
        <v>229.18000000000006</v>
      </c>
      <c r="R14" s="43">
        <f t="shared" si="17"/>
        <v>299.99</v>
      </c>
      <c r="S14" s="43">
        <f t="shared" si="18"/>
        <v>214.38</v>
      </c>
      <c r="T14" s="43">
        <f t="shared" si="59"/>
        <v>969.99</v>
      </c>
      <c r="U14" s="43">
        <f t="shared" si="60"/>
        <v>823.52</v>
      </c>
      <c r="V14" s="43">
        <f t="shared" si="61"/>
        <v>633.54</v>
      </c>
      <c r="W14" s="5">
        <f t="shared" si="62"/>
        <v>196.25040514998744</v>
      </c>
      <c r="X14" s="5">
        <f t="shared" si="21"/>
        <v>166.61628846598174</v>
      </c>
      <c r="Y14" s="5">
        <f t="shared" si="22"/>
        <v>128.17913759804023</v>
      </c>
      <c r="Z14" s="4">
        <v>263.14</v>
      </c>
      <c r="AA14" s="4">
        <v>151.28</v>
      </c>
      <c r="AB14" s="4">
        <v>119.92</v>
      </c>
      <c r="AC14" s="4">
        <v>38.17</v>
      </c>
      <c r="AD14" s="4">
        <v>28.35</v>
      </c>
      <c r="AE14" s="4">
        <v>20.92</v>
      </c>
      <c r="AF14" s="48">
        <f t="shared" si="3"/>
        <v>301.31</v>
      </c>
      <c r="AG14" s="48">
        <f t="shared" si="4"/>
        <v>179.63</v>
      </c>
      <c r="AH14" s="48">
        <f t="shared" si="5"/>
        <v>140.84</v>
      </c>
      <c r="AI14" s="49">
        <v>966.35</v>
      </c>
      <c r="AJ14" s="49">
        <v>749.81</v>
      </c>
      <c r="AK14" s="49">
        <v>660.93</v>
      </c>
      <c r="AL14" s="5">
        <f t="shared" si="6"/>
        <v>31.180214208102651</v>
      </c>
      <c r="AM14" s="5">
        <f t="shared" si="7"/>
        <v>23.95673570637895</v>
      </c>
      <c r="AN14" s="5">
        <f t="shared" si="8"/>
        <v>21.309367103929315</v>
      </c>
      <c r="AO14" s="49">
        <v>178.96</v>
      </c>
      <c r="AP14" s="49">
        <v>132.65</v>
      </c>
      <c r="AQ14" s="49">
        <v>86.47</v>
      </c>
      <c r="AR14" s="5">
        <f t="shared" si="23"/>
        <v>18.519170072954935</v>
      </c>
      <c r="AS14" s="5">
        <f t="shared" si="24"/>
        <v>17.691148424267482</v>
      </c>
      <c r="AT14" s="5">
        <f t="shared" si="25"/>
        <v>13.083079902561542</v>
      </c>
      <c r="AU14" s="5">
        <f t="shared" si="26"/>
        <v>0</v>
      </c>
      <c r="AV14" s="5">
        <f t="shared" si="27"/>
        <v>0</v>
      </c>
      <c r="AW14" s="5">
        <f t="shared" si="28"/>
        <v>4.7195125801054394E-2</v>
      </c>
      <c r="AX14" s="49">
        <v>513.25</v>
      </c>
      <c r="AY14" s="49">
        <v>432.21</v>
      </c>
      <c r="AZ14" s="49">
        <v>305.61</v>
      </c>
      <c r="BA14" s="49">
        <v>179.61</v>
      </c>
      <c r="BB14" s="49">
        <v>254.96</v>
      </c>
      <c r="BC14" s="49">
        <v>151.43</v>
      </c>
      <c r="BD14" s="5">
        <f t="shared" si="29"/>
        <v>2.8575803129001724</v>
      </c>
      <c r="BE14" s="5">
        <f t="shared" si="30"/>
        <v>1.6952070913084405</v>
      </c>
      <c r="BF14" s="5">
        <f t="shared" si="31"/>
        <v>2.0181602060357919</v>
      </c>
      <c r="BG14" s="4">
        <v>92.37</v>
      </c>
      <c r="BH14" s="4">
        <v>98.9</v>
      </c>
      <c r="BI14" s="4">
        <v>62.74</v>
      </c>
      <c r="BJ14" s="5">
        <f t="shared" si="32"/>
        <v>2.3432993708590835</v>
      </c>
      <c r="BK14" s="5">
        <f t="shared" si="33"/>
        <v>1.3073031063696263</v>
      </c>
      <c r="BL14" s="5">
        <f t="shared" si="34"/>
        <v>1.6038433599683022</v>
      </c>
      <c r="BM14" s="4">
        <v>873.41</v>
      </c>
      <c r="BN14" s="4">
        <v>701.23</v>
      </c>
      <c r="BO14" s="4">
        <v>634.69000000000005</v>
      </c>
      <c r="BP14" s="5">
        <f t="shared" si="35"/>
        <v>9.4555591642308094</v>
      </c>
      <c r="BQ14" s="5">
        <f t="shared" si="36"/>
        <v>7.0902932254802833</v>
      </c>
      <c r="BR14" s="5">
        <f t="shared" si="37"/>
        <v>10.116193815747531</v>
      </c>
      <c r="BS14" s="50">
        <f t="shared" si="9"/>
        <v>3819.8992299000001</v>
      </c>
      <c r="BT14" s="50">
        <f t="shared" si="19"/>
        <v>3008.3220111000001</v>
      </c>
      <c r="BU14" s="50">
        <f t="shared" si="10"/>
        <v>1684.8876864599999</v>
      </c>
      <c r="BV14" s="4">
        <v>0</v>
      </c>
      <c r="BW14" s="4">
        <v>0</v>
      </c>
      <c r="BX14" s="4">
        <v>29.9</v>
      </c>
      <c r="BY14" s="4">
        <v>0</v>
      </c>
      <c r="BZ14" s="4">
        <v>0</v>
      </c>
      <c r="CA14" s="4">
        <v>0</v>
      </c>
      <c r="CB14" s="4">
        <f t="shared" si="11"/>
        <v>0</v>
      </c>
      <c r="CC14" s="4">
        <f t="shared" si="12"/>
        <v>0</v>
      </c>
      <c r="CD14" s="4">
        <f t="shared" si="13"/>
        <v>29.9</v>
      </c>
      <c r="CE14" s="4">
        <v>21.89</v>
      </c>
      <c r="CF14" s="4">
        <v>29.73</v>
      </c>
      <c r="CG14" s="4">
        <v>15.21</v>
      </c>
      <c r="CH14" s="48">
        <f t="shared" si="38"/>
        <v>3798.0092299000003</v>
      </c>
      <c r="CI14" s="48">
        <f t="shared" si="39"/>
        <v>2978.5920111</v>
      </c>
      <c r="CJ14" s="48">
        <f t="shared" si="40"/>
        <v>1699.57768646</v>
      </c>
      <c r="CK14" s="5">
        <f t="shared" si="41"/>
        <v>12.604988981115795</v>
      </c>
      <c r="CL14" s="5">
        <f t="shared" si="42"/>
        <v>16.58181824361187</v>
      </c>
      <c r="CM14" s="5">
        <f t="shared" si="43"/>
        <v>12.067436001562056</v>
      </c>
      <c r="CN14" s="5">
        <f t="shared" si="44"/>
        <v>3.9380810419695047</v>
      </c>
      <c r="CO14" s="5">
        <f t="shared" si="45"/>
        <v>3.6530041906693222</v>
      </c>
      <c r="CP14" s="5">
        <f t="shared" si="46"/>
        <v>2.6594811479306752</v>
      </c>
      <c r="CQ14" s="5">
        <f t="shared" si="47"/>
        <v>21.344988991394725</v>
      </c>
      <c r="CR14" s="5">
        <f t="shared" si="48"/>
        <v>22.678643129287597</v>
      </c>
      <c r="CS14" s="5">
        <f t="shared" si="49"/>
        <v>19.485228246328205</v>
      </c>
      <c r="CT14" s="4">
        <v>35.590000000000003</v>
      </c>
      <c r="CU14" s="4">
        <v>34.75</v>
      </c>
      <c r="CV14" s="4">
        <v>20.55</v>
      </c>
      <c r="CW14" s="5">
        <f t="shared" si="50"/>
        <v>80.112874385337506</v>
      </c>
      <c r="CX14" s="5">
        <f t="shared" si="51"/>
        <v>73.803241613268</v>
      </c>
      <c r="CY14" s="5">
        <f t="shared" si="52"/>
        <v>76.234532207702088</v>
      </c>
      <c r="CZ14" s="5">
        <f t="shared" si="53"/>
        <v>14.923655528407147</v>
      </c>
      <c r="DA14" s="5">
        <f t="shared" si="54"/>
        <v>11.806748493560361</v>
      </c>
      <c r="DB14" s="5">
        <f t="shared" si="55"/>
        <v>10.197896027927163</v>
      </c>
      <c r="DC14" s="5">
        <f t="shared" si="56"/>
        <v>18.449674738914833</v>
      </c>
      <c r="DD14" s="5">
        <f t="shared" si="57"/>
        <v>16.107684087818146</v>
      </c>
      <c r="DE14" s="5">
        <f t="shared" si="58"/>
        <v>13.648704107080848</v>
      </c>
    </row>
    <row r="15" spans="1:109" ht="15.75" thickBot="1" x14ac:dyDescent="0.3">
      <c r="A15" s="9" t="s">
        <v>24</v>
      </c>
      <c r="B15" s="4">
        <f t="shared" si="20"/>
        <v>6.1190805181915398</v>
      </c>
      <c r="C15" s="4">
        <f t="shared" si="14"/>
        <v>8.1118508091626165</v>
      </c>
      <c r="D15" s="4">
        <f t="shared" si="15"/>
        <v>4.7766366613968234</v>
      </c>
      <c r="E15" s="47">
        <v>136393041</v>
      </c>
      <c r="F15" s="47">
        <v>136393041</v>
      </c>
      <c r="G15" s="47">
        <v>136393041</v>
      </c>
      <c r="H15" s="5">
        <v>247.9</v>
      </c>
      <c r="I15" s="5">
        <v>131.25</v>
      </c>
      <c r="J15" s="5">
        <v>67.75</v>
      </c>
      <c r="K15" s="42">
        <v>1800.5</v>
      </c>
      <c r="L15" s="42">
        <v>1557.8</v>
      </c>
      <c r="M15" s="42">
        <v>1258.69</v>
      </c>
      <c r="N15" s="49">
        <v>943.84</v>
      </c>
      <c r="O15" s="49">
        <v>732.13</v>
      </c>
      <c r="P15" s="49">
        <v>475.89</v>
      </c>
      <c r="Q15" s="43">
        <f t="shared" si="16"/>
        <v>856.66</v>
      </c>
      <c r="R15" s="43">
        <f t="shared" si="17"/>
        <v>825.67</v>
      </c>
      <c r="S15" s="43">
        <f t="shared" si="18"/>
        <v>782.80000000000007</v>
      </c>
      <c r="T15" s="43">
        <f t="shared" si="59"/>
        <v>943.84</v>
      </c>
      <c r="U15" s="43">
        <f t="shared" si="60"/>
        <v>732.13</v>
      </c>
      <c r="V15" s="43">
        <f t="shared" si="61"/>
        <v>475.89</v>
      </c>
      <c r="W15" s="5">
        <f t="shared" si="62"/>
        <v>69.20001145806259</v>
      </c>
      <c r="X15" s="5">
        <f t="shared" si="21"/>
        <v>53.677958540421422</v>
      </c>
      <c r="Y15" s="5">
        <f t="shared" si="22"/>
        <v>34.891076297653633</v>
      </c>
      <c r="Z15" s="4">
        <v>150.72</v>
      </c>
      <c r="AA15" s="4">
        <v>102.86</v>
      </c>
      <c r="AB15" s="4">
        <v>127.23</v>
      </c>
      <c r="AC15" s="4">
        <v>51.95</v>
      </c>
      <c r="AD15" s="4">
        <v>47.6</v>
      </c>
      <c r="AE15" s="4">
        <v>39.450000000000003</v>
      </c>
      <c r="AF15" s="48">
        <f t="shared" si="3"/>
        <v>202.67000000000002</v>
      </c>
      <c r="AG15" s="48">
        <f t="shared" si="4"/>
        <v>150.46</v>
      </c>
      <c r="AH15" s="48">
        <f t="shared" si="5"/>
        <v>166.68</v>
      </c>
      <c r="AI15" s="42">
        <v>1466.68</v>
      </c>
      <c r="AJ15" s="42">
        <v>1241.6199999999999</v>
      </c>
      <c r="AK15" s="42">
        <v>1337.27</v>
      </c>
      <c r="AL15" s="5">
        <f t="shared" si="6"/>
        <v>13.818283470150272</v>
      </c>
      <c r="AM15" s="5">
        <f t="shared" si="7"/>
        <v>12.118039335706579</v>
      </c>
      <c r="AN15" s="5">
        <f t="shared" si="8"/>
        <v>12.464199451120567</v>
      </c>
      <c r="AO15" s="49">
        <v>83.46</v>
      </c>
      <c r="AP15" s="49">
        <v>110.64</v>
      </c>
      <c r="AQ15" s="49">
        <v>65.150000000000006</v>
      </c>
      <c r="AR15" s="5">
        <f t="shared" si="23"/>
        <v>5.6904028145198673</v>
      </c>
      <c r="AS15" s="5">
        <f t="shared" si="24"/>
        <v>8.9109389346176773</v>
      </c>
      <c r="AT15" s="5">
        <f t="shared" si="25"/>
        <v>4.8718658161777357</v>
      </c>
      <c r="AU15" s="5">
        <f t="shared" si="26"/>
        <v>0.37826326496016272</v>
      </c>
      <c r="AV15" s="5">
        <f t="shared" si="27"/>
        <v>0.60743310614235169</v>
      </c>
      <c r="AW15" s="5">
        <f t="shared" si="28"/>
        <v>0.82756519363718517</v>
      </c>
      <c r="AX15" s="49">
        <v>744.89</v>
      </c>
      <c r="AY15" s="49">
        <v>677.22</v>
      </c>
      <c r="AZ15" s="49">
        <v>545.33000000000004</v>
      </c>
      <c r="BA15" s="49">
        <v>703.66</v>
      </c>
      <c r="BB15" s="49">
        <v>642.03</v>
      </c>
      <c r="BC15" s="49">
        <v>559.63</v>
      </c>
      <c r="BD15" s="5">
        <f t="shared" si="29"/>
        <v>1.0585936389733679</v>
      </c>
      <c r="BE15" s="5">
        <f t="shared" si="30"/>
        <v>1.0548105228727631</v>
      </c>
      <c r="BF15" s="5">
        <f t="shared" si="31"/>
        <v>0.97444740274824448</v>
      </c>
      <c r="BG15" s="4">
        <v>188.18</v>
      </c>
      <c r="BH15" s="4">
        <v>140.63999999999999</v>
      </c>
      <c r="BI15" s="4">
        <v>120.85</v>
      </c>
      <c r="BJ15" s="5">
        <f t="shared" si="32"/>
        <v>0.79116334593411597</v>
      </c>
      <c r="BK15" s="5">
        <f t="shared" si="33"/>
        <v>0.83575533853558259</v>
      </c>
      <c r="BL15" s="5">
        <f t="shared" si="34"/>
        <v>0.75850115254721873</v>
      </c>
      <c r="BM15" s="43">
        <v>1454.98</v>
      </c>
      <c r="BN15" s="43">
        <v>1205.51</v>
      </c>
      <c r="BO15" s="43">
        <v>1320.35</v>
      </c>
      <c r="BP15" s="5">
        <f t="shared" si="35"/>
        <v>7.7318524816664898</v>
      </c>
      <c r="BQ15" s="5">
        <f t="shared" si="36"/>
        <v>8.5716012514220719</v>
      </c>
      <c r="BR15" s="5">
        <f t="shared" si="37"/>
        <v>10.92552751344642</v>
      </c>
      <c r="BS15" s="50">
        <f t="shared" si="9"/>
        <v>3381.1834863900003</v>
      </c>
      <c r="BT15" s="50">
        <f t="shared" si="19"/>
        <v>1790.158663125</v>
      </c>
      <c r="BU15" s="50">
        <f t="shared" si="10"/>
        <v>924.06285277500001</v>
      </c>
      <c r="BV15" s="4">
        <v>264.06</v>
      </c>
      <c r="BW15" s="4">
        <v>307.52</v>
      </c>
      <c r="BX15" s="4">
        <v>234.9</v>
      </c>
      <c r="BY15" s="4">
        <v>92.96</v>
      </c>
      <c r="BZ15" s="4">
        <v>137.19999999999999</v>
      </c>
      <c r="CA15" s="4">
        <v>158.93</v>
      </c>
      <c r="CB15" s="4">
        <f t="shared" si="11"/>
        <v>357.02</v>
      </c>
      <c r="CC15" s="4">
        <f t="shared" si="12"/>
        <v>444.71999999999997</v>
      </c>
      <c r="CD15" s="4">
        <f t="shared" si="13"/>
        <v>393.83000000000004</v>
      </c>
      <c r="CE15" s="4">
        <v>32.11</v>
      </c>
      <c r="CF15" s="4">
        <v>1.79</v>
      </c>
      <c r="CG15" s="4">
        <v>3.88</v>
      </c>
      <c r="CH15" s="48">
        <f t="shared" si="38"/>
        <v>3706.0934863900002</v>
      </c>
      <c r="CI15" s="48">
        <f t="shared" si="39"/>
        <v>2233.088663125</v>
      </c>
      <c r="CJ15" s="48">
        <f t="shared" si="40"/>
        <v>1314.0128527749998</v>
      </c>
      <c r="CK15" s="5">
        <f t="shared" si="41"/>
        <v>18.286344729807077</v>
      </c>
      <c r="CL15" s="5">
        <f t="shared" si="42"/>
        <v>14.8417430754021</v>
      </c>
      <c r="CM15" s="5">
        <f t="shared" si="43"/>
        <v>7.8834464409347236</v>
      </c>
      <c r="CN15" s="5">
        <f t="shared" si="44"/>
        <v>3.5823693490316155</v>
      </c>
      <c r="CO15" s="5">
        <f t="shared" si="45"/>
        <v>2.4451376983937281</v>
      </c>
      <c r="CP15" s="5">
        <f t="shared" si="46"/>
        <v>1.9417572396457163</v>
      </c>
      <c r="CQ15" s="5">
        <f t="shared" si="47"/>
        <v>40.512622650251629</v>
      </c>
      <c r="CR15" s="5">
        <f t="shared" si="48"/>
        <v>16.180031300840565</v>
      </c>
      <c r="CS15" s="5">
        <f t="shared" si="49"/>
        <v>14.183620150038374</v>
      </c>
      <c r="CT15" s="4">
        <v>15.69</v>
      </c>
      <c r="CU15" s="4">
        <v>13.95</v>
      </c>
      <c r="CV15" s="4">
        <v>13.95</v>
      </c>
      <c r="CW15" s="5">
        <f t="shared" si="50"/>
        <v>81.200575125808768</v>
      </c>
      <c r="CX15" s="5">
        <f t="shared" si="51"/>
        <v>87.391540130151839</v>
      </c>
      <c r="CY15" s="5">
        <f t="shared" si="52"/>
        <v>78.587874136607823</v>
      </c>
      <c r="CZ15" s="5">
        <f t="shared" si="53"/>
        <v>4.6353790613718404</v>
      </c>
      <c r="DA15" s="5">
        <f t="shared" si="54"/>
        <v>7.1023237899602005</v>
      </c>
      <c r="DB15" s="5">
        <f t="shared" si="55"/>
        <v>5.1760163344429531</v>
      </c>
      <c r="DC15" s="5">
        <f t="shared" si="56"/>
        <v>8.842600440752669</v>
      </c>
      <c r="DD15" s="5">
        <f t="shared" si="57"/>
        <v>15.112070260746044</v>
      </c>
      <c r="DE15" s="5">
        <f t="shared" si="58"/>
        <v>13.690138477379227</v>
      </c>
    </row>
    <row r="16" spans="1:109" ht="15.75" thickBot="1" x14ac:dyDescent="0.3">
      <c r="A16" s="9" t="s">
        <v>25</v>
      </c>
      <c r="B16" s="4">
        <f t="shared" si="20"/>
        <v>13.3336923181012</v>
      </c>
      <c r="C16" s="4">
        <f t="shared" si="14"/>
        <v>4.033936594083273</v>
      </c>
      <c r="D16" s="4">
        <f t="shared" si="15"/>
        <v>0.98121213759994463</v>
      </c>
      <c r="E16" s="41">
        <v>172337860</v>
      </c>
      <c r="F16" s="41">
        <v>172337860</v>
      </c>
      <c r="G16" s="41">
        <v>172337860</v>
      </c>
      <c r="H16" s="5">
        <v>217.12</v>
      </c>
      <c r="I16" s="5">
        <v>65.98</v>
      </c>
      <c r="J16" s="5">
        <v>19.48</v>
      </c>
      <c r="K16" s="42">
        <v>2859.35</v>
      </c>
      <c r="L16" s="42">
        <v>2567.5100000000002</v>
      </c>
      <c r="M16" s="42">
        <v>2575.6999999999998</v>
      </c>
      <c r="N16" s="42">
        <v>1372.35</v>
      </c>
      <c r="O16" s="42">
        <v>1125.93</v>
      </c>
      <c r="P16" s="42">
        <v>1038.3599999999999</v>
      </c>
      <c r="Q16" s="43">
        <f t="shared" si="16"/>
        <v>1487</v>
      </c>
      <c r="R16" s="43">
        <f t="shared" si="17"/>
        <v>1441.5800000000002</v>
      </c>
      <c r="S16" s="43">
        <f t="shared" si="18"/>
        <v>1537.34</v>
      </c>
      <c r="T16" s="43">
        <f t="shared" si="59"/>
        <v>1372.35</v>
      </c>
      <c r="U16" s="43">
        <f t="shared" si="60"/>
        <v>1125.93</v>
      </c>
      <c r="V16" s="43">
        <f t="shared" si="61"/>
        <v>1038.3599999999999</v>
      </c>
      <c r="W16" s="5">
        <f t="shared" si="62"/>
        <v>79.631370611193617</v>
      </c>
      <c r="X16" s="5">
        <f t="shared" si="21"/>
        <v>65.332713310934707</v>
      </c>
      <c r="Y16" s="5">
        <f t="shared" si="22"/>
        <v>60.251415446379568</v>
      </c>
      <c r="Z16" s="4">
        <v>345.26</v>
      </c>
      <c r="AA16" s="4">
        <v>219.73</v>
      </c>
      <c r="AB16" s="4">
        <v>127.95</v>
      </c>
      <c r="AC16" s="4">
        <v>60.52</v>
      </c>
      <c r="AD16" s="4">
        <v>60.62</v>
      </c>
      <c r="AE16" s="4">
        <v>62.15</v>
      </c>
      <c r="AF16" s="48">
        <f t="shared" si="3"/>
        <v>405.78</v>
      </c>
      <c r="AG16" s="48">
        <f t="shared" si="4"/>
        <v>280.34999999999997</v>
      </c>
      <c r="AH16" s="48">
        <f t="shared" si="5"/>
        <v>190.1</v>
      </c>
      <c r="AI16" s="42">
        <v>2566.71</v>
      </c>
      <c r="AJ16" s="42">
        <v>1945.89</v>
      </c>
      <c r="AK16" s="42">
        <v>1910.86</v>
      </c>
      <c r="AL16" s="5">
        <f t="shared" si="6"/>
        <v>15.809343478616594</v>
      </c>
      <c r="AM16" s="5">
        <f t="shared" si="7"/>
        <v>14.407289209564771</v>
      </c>
      <c r="AN16" s="5">
        <f t="shared" si="8"/>
        <v>9.9484001967700415</v>
      </c>
      <c r="AO16" s="49">
        <v>229.79</v>
      </c>
      <c r="AP16" s="49">
        <v>69.52</v>
      </c>
      <c r="AQ16" s="49">
        <v>16.91</v>
      </c>
      <c r="AR16" s="5">
        <f t="shared" si="23"/>
        <v>8.9527059932754387</v>
      </c>
      <c r="AS16" s="5">
        <f t="shared" si="24"/>
        <v>3.5726582694808031</v>
      </c>
      <c r="AT16" s="5">
        <f t="shared" si="25"/>
        <v>0.88494185863956554</v>
      </c>
      <c r="AU16" s="5">
        <f t="shared" si="26"/>
        <v>0.50051371734615813</v>
      </c>
      <c r="AV16" s="5">
        <f t="shared" si="27"/>
        <v>0.65572460099650942</v>
      </c>
      <c r="AW16" s="5">
        <f t="shared" si="28"/>
        <v>0.87611233098347407</v>
      </c>
      <c r="AX16" s="49">
        <v>989</v>
      </c>
      <c r="AY16" s="49">
        <v>863.2</v>
      </c>
      <c r="AZ16" s="49">
        <v>912.95</v>
      </c>
      <c r="BA16" s="42">
        <v>1094.78</v>
      </c>
      <c r="BB16" s="42">
        <v>1046.08</v>
      </c>
      <c r="BC16" s="42">
        <v>1180.21</v>
      </c>
      <c r="BD16" s="5">
        <f t="shared" si="29"/>
        <v>0.9033778476040849</v>
      </c>
      <c r="BE16" s="5">
        <f t="shared" si="30"/>
        <v>0.82517589476904263</v>
      </c>
      <c r="BF16" s="5">
        <f t="shared" si="31"/>
        <v>0.77354877521796972</v>
      </c>
      <c r="BG16" s="4">
        <v>309.89999999999998</v>
      </c>
      <c r="BH16" s="4">
        <v>243.52</v>
      </c>
      <c r="BI16" s="4">
        <v>244.22</v>
      </c>
      <c r="BJ16" s="5">
        <f t="shared" si="32"/>
        <v>0.6203072763477594</v>
      </c>
      <c r="BK16" s="5">
        <f t="shared" si="33"/>
        <v>0.5923829917405935</v>
      </c>
      <c r="BL16" s="5">
        <f t="shared" si="34"/>
        <v>0.56661949991950589</v>
      </c>
      <c r="BM16" s="43">
        <v>2546.98</v>
      </c>
      <c r="BN16" s="43">
        <v>1926.95</v>
      </c>
      <c r="BO16" s="43">
        <v>1892.65</v>
      </c>
      <c r="BP16" s="5">
        <f t="shared" si="35"/>
        <v>8.2187157147466934</v>
      </c>
      <c r="BQ16" s="5">
        <f t="shared" si="36"/>
        <v>7.9129024310118261</v>
      </c>
      <c r="BR16" s="5">
        <f t="shared" si="37"/>
        <v>7.7497747932192294</v>
      </c>
      <c r="BS16" s="50">
        <f t="shared" si="9"/>
        <v>3741.7996163200005</v>
      </c>
      <c r="BT16" s="50">
        <f t="shared" si="19"/>
        <v>1137.0852002800002</v>
      </c>
      <c r="BU16" s="50">
        <f t="shared" si="10"/>
        <v>335.71415128000001</v>
      </c>
      <c r="BV16" s="4">
        <v>522.63</v>
      </c>
      <c r="BW16" s="4">
        <v>548.14</v>
      </c>
      <c r="BX16" s="4">
        <v>705.35</v>
      </c>
      <c r="BY16" s="4">
        <v>164.25</v>
      </c>
      <c r="BZ16" s="4">
        <v>190.16</v>
      </c>
      <c r="CA16" s="4">
        <v>204.37</v>
      </c>
      <c r="CB16" s="4">
        <f t="shared" si="11"/>
        <v>686.88</v>
      </c>
      <c r="CC16" s="4">
        <f t="shared" si="12"/>
        <v>738.3</v>
      </c>
      <c r="CD16" s="4">
        <f t="shared" si="13"/>
        <v>909.72</v>
      </c>
      <c r="CE16" s="4">
        <v>133.82</v>
      </c>
      <c r="CF16" s="4">
        <v>23.63</v>
      </c>
      <c r="CG16" s="4">
        <v>50.61</v>
      </c>
      <c r="CH16" s="48">
        <f t="shared" si="38"/>
        <v>4294.8596163200009</v>
      </c>
      <c r="CI16" s="48">
        <f t="shared" si="39"/>
        <v>1851.7552002800001</v>
      </c>
      <c r="CJ16" s="48">
        <f t="shared" si="40"/>
        <v>1194.8241512800003</v>
      </c>
      <c r="CK16" s="5">
        <f t="shared" si="41"/>
        <v>10.584207246093946</v>
      </c>
      <c r="CL16" s="5">
        <f t="shared" si="42"/>
        <v>6.605154985839131</v>
      </c>
      <c r="CM16" s="5">
        <f t="shared" si="43"/>
        <v>6.2852401435034206</v>
      </c>
      <c r="CN16" s="5">
        <f t="shared" si="44"/>
        <v>2.7265636436186105</v>
      </c>
      <c r="CO16" s="5">
        <f t="shared" si="45"/>
        <v>1.0099075433463891</v>
      </c>
      <c r="CP16" s="5">
        <f t="shared" si="46"/>
        <v>0.32331190654493625</v>
      </c>
      <c r="CQ16" s="5">
        <f t="shared" si="47"/>
        <v>16.283561583706863</v>
      </c>
      <c r="CR16" s="5">
        <f t="shared" si="48"/>
        <v>16.356231304372844</v>
      </c>
      <c r="CS16" s="5">
        <f t="shared" si="49"/>
        <v>19.852995344766413</v>
      </c>
      <c r="CT16" s="4">
        <v>20.68</v>
      </c>
      <c r="CU16" s="4">
        <v>29.3</v>
      </c>
      <c r="CV16" s="4">
        <v>3.45</v>
      </c>
      <c r="CW16" s="5">
        <f t="shared" si="50"/>
        <v>91.000478697941602</v>
      </c>
      <c r="CX16" s="5">
        <f t="shared" si="51"/>
        <v>57.853855005753729</v>
      </c>
      <c r="CY16" s="5">
        <f t="shared" si="52"/>
        <v>79.597871082199873</v>
      </c>
      <c r="CZ16" s="5">
        <f t="shared" si="53"/>
        <v>8.0364418486719007</v>
      </c>
      <c r="DA16" s="5">
        <f t="shared" si="54"/>
        <v>2.7076817617068674</v>
      </c>
      <c r="DB16" s="5">
        <f t="shared" si="55"/>
        <v>0.65652055751834459</v>
      </c>
      <c r="DC16" s="5">
        <f t="shared" si="56"/>
        <v>16.744270776405436</v>
      </c>
      <c r="DD16" s="5">
        <f t="shared" si="57"/>
        <v>6.1744513424458001</v>
      </c>
      <c r="DE16" s="5">
        <f t="shared" si="58"/>
        <v>1.6285296043761319</v>
      </c>
    </row>
    <row r="17" spans="1:109" ht="15.75" thickBot="1" x14ac:dyDescent="0.3">
      <c r="A17" s="9" t="s">
        <v>26</v>
      </c>
      <c r="B17" s="4">
        <f t="shared" si="20"/>
        <v>4.7683320465083021</v>
      </c>
      <c r="C17" s="4">
        <f t="shared" si="14"/>
        <v>5.1382649996524359</v>
      </c>
      <c r="D17" s="4">
        <f t="shared" si="15"/>
        <v>4.5415320303750777</v>
      </c>
      <c r="E17" s="41">
        <v>144620801</v>
      </c>
      <c r="F17" s="41">
        <v>144620801</v>
      </c>
      <c r="G17" s="41">
        <v>144620801</v>
      </c>
      <c r="H17" s="5">
        <v>259.05</v>
      </c>
      <c r="I17" s="5">
        <v>269.45</v>
      </c>
      <c r="J17" s="5">
        <v>227.05</v>
      </c>
      <c r="K17" s="49">
        <v>853.5</v>
      </c>
      <c r="L17" s="49">
        <v>759.18</v>
      </c>
      <c r="M17" s="49">
        <v>659.7</v>
      </c>
      <c r="N17" s="49">
        <v>627.57000000000005</v>
      </c>
      <c r="O17" s="49">
        <v>618.79</v>
      </c>
      <c r="P17" s="49">
        <v>545.37</v>
      </c>
      <c r="Q17" s="43">
        <f t="shared" si="16"/>
        <v>225.92999999999995</v>
      </c>
      <c r="R17" s="43">
        <f t="shared" si="17"/>
        <v>140.38999999999999</v>
      </c>
      <c r="S17" s="43">
        <f t="shared" si="18"/>
        <v>114.33000000000004</v>
      </c>
      <c r="T17" s="43">
        <f t="shared" si="59"/>
        <v>627.57000000000005</v>
      </c>
      <c r="U17" s="43">
        <f t="shared" si="60"/>
        <v>618.79</v>
      </c>
      <c r="V17" s="43">
        <f t="shared" si="61"/>
        <v>545.37</v>
      </c>
      <c r="W17" s="5">
        <f t="shared" si="62"/>
        <v>43.394172599002552</v>
      </c>
      <c r="X17" s="5">
        <f t="shared" si="21"/>
        <v>42.787067677767872</v>
      </c>
      <c r="Y17" s="5">
        <f t="shared" si="22"/>
        <v>37.710342926395491</v>
      </c>
      <c r="Z17" s="4">
        <v>106.32</v>
      </c>
      <c r="AA17" s="4">
        <v>105.58</v>
      </c>
      <c r="AB17" s="4">
        <v>103.27</v>
      </c>
      <c r="AC17" s="4">
        <v>10.53</v>
      </c>
      <c r="AD17" s="4">
        <v>6.81</v>
      </c>
      <c r="AE17" s="4">
        <v>13.4</v>
      </c>
      <c r="AF17" s="48">
        <f t="shared" si="3"/>
        <v>116.85</v>
      </c>
      <c r="AG17" s="48">
        <f t="shared" si="4"/>
        <v>112.39</v>
      </c>
      <c r="AH17" s="48">
        <f t="shared" si="5"/>
        <v>116.67</v>
      </c>
      <c r="AI17" s="49">
        <v>695.81</v>
      </c>
      <c r="AJ17" s="49">
        <v>626.84</v>
      </c>
      <c r="AK17" s="49">
        <v>583.22</v>
      </c>
      <c r="AL17" s="5">
        <f t="shared" si="6"/>
        <v>16.793377502479125</v>
      </c>
      <c r="AM17" s="5">
        <f t="shared" si="7"/>
        <v>17.929615212813477</v>
      </c>
      <c r="AN17" s="5">
        <f t="shared" si="8"/>
        <v>20.004458008984603</v>
      </c>
      <c r="AO17" s="49">
        <v>68.959999999999994</v>
      </c>
      <c r="AP17" s="49">
        <v>74.31</v>
      </c>
      <c r="AQ17" s="49">
        <v>65.680000000000007</v>
      </c>
      <c r="AR17" s="5">
        <f t="shared" si="23"/>
        <v>9.9107514982538341</v>
      </c>
      <c r="AS17" s="5">
        <f t="shared" si="24"/>
        <v>11.854699763895091</v>
      </c>
      <c r="AT17" s="5">
        <f t="shared" si="25"/>
        <v>11.261616542642571</v>
      </c>
      <c r="AU17" s="5">
        <f t="shared" si="26"/>
        <v>3.019583472760011E-2</v>
      </c>
      <c r="AV17" s="5">
        <f t="shared" si="27"/>
        <v>6.4642285751224167E-4</v>
      </c>
      <c r="AW17" s="5">
        <f t="shared" si="28"/>
        <v>7.3344701762106455E-5</v>
      </c>
      <c r="AX17" s="49">
        <v>391.74</v>
      </c>
      <c r="AY17" s="49">
        <v>451.83</v>
      </c>
      <c r="AZ17" s="49">
        <v>421.96</v>
      </c>
      <c r="BA17" s="49">
        <v>199.86</v>
      </c>
      <c r="BB17" s="49">
        <v>115.89</v>
      </c>
      <c r="BC17" s="49">
        <v>109.93</v>
      </c>
      <c r="BD17" s="5">
        <f t="shared" si="29"/>
        <v>1.9600720504353046</v>
      </c>
      <c r="BE17" s="5">
        <f t="shared" si="30"/>
        <v>3.8987833290188969</v>
      </c>
      <c r="BF17" s="5">
        <f t="shared" si="31"/>
        <v>3.8384426453197484</v>
      </c>
      <c r="BG17" s="4">
        <v>156.80000000000001</v>
      </c>
      <c r="BH17" s="4">
        <v>190.51</v>
      </c>
      <c r="BI17" s="4">
        <v>202.98</v>
      </c>
      <c r="BJ17" s="5">
        <f t="shared" si="32"/>
        <v>1.1755228660062043</v>
      </c>
      <c r="BK17" s="5">
        <f t="shared" si="33"/>
        <v>2.2548968849771334</v>
      </c>
      <c r="BL17" s="5">
        <f t="shared" si="34"/>
        <v>1.9919949058491766</v>
      </c>
      <c r="BM17" s="4">
        <v>680.79</v>
      </c>
      <c r="BN17" s="4">
        <v>614.46</v>
      </c>
      <c r="BO17" s="4">
        <v>559.97</v>
      </c>
      <c r="BP17" s="5">
        <f t="shared" si="35"/>
        <v>4.3417729591836727</v>
      </c>
      <c r="BQ17" s="5">
        <f t="shared" si="36"/>
        <v>3.2253425017059474</v>
      </c>
      <c r="BR17" s="5">
        <f t="shared" si="37"/>
        <v>2.7587447039117157</v>
      </c>
      <c r="BS17" s="50">
        <f t="shared" si="9"/>
        <v>3746.4018499050003</v>
      </c>
      <c r="BT17" s="50">
        <f t="shared" si="19"/>
        <v>3896.8074829449997</v>
      </c>
      <c r="BU17" s="50">
        <f t="shared" si="10"/>
        <v>3283.6152867050005</v>
      </c>
      <c r="BV17" s="4">
        <v>18.670000000000002</v>
      </c>
      <c r="BW17" s="4">
        <v>0</v>
      </c>
      <c r="BX17" s="4">
        <v>0</v>
      </c>
      <c r="BY17" s="4">
        <v>0.28000000000000003</v>
      </c>
      <c r="BZ17" s="4">
        <v>0.4</v>
      </c>
      <c r="CA17" s="4">
        <v>0.04</v>
      </c>
      <c r="CB17" s="4">
        <f t="shared" si="11"/>
        <v>18.950000000000003</v>
      </c>
      <c r="CC17" s="4">
        <f t="shared" si="12"/>
        <v>0.4</v>
      </c>
      <c r="CD17" s="4">
        <f t="shared" si="13"/>
        <v>0.04</v>
      </c>
      <c r="CE17" s="4">
        <v>4.72</v>
      </c>
      <c r="CF17" s="4">
        <v>17.28</v>
      </c>
      <c r="CG17" s="4">
        <v>45.51</v>
      </c>
      <c r="CH17" s="48">
        <f t="shared" si="38"/>
        <v>3760.6318499050003</v>
      </c>
      <c r="CI17" s="48">
        <f t="shared" si="39"/>
        <v>3879.9274829449996</v>
      </c>
      <c r="CJ17" s="48">
        <f t="shared" si="40"/>
        <v>3238.1452867050002</v>
      </c>
      <c r="CK17" s="5">
        <f t="shared" si="41"/>
        <v>32.18341334963629</v>
      </c>
      <c r="CL17" s="5">
        <f t="shared" si="42"/>
        <v>34.521999136444521</v>
      </c>
      <c r="CM17" s="5">
        <f t="shared" si="43"/>
        <v>27.754738036384676</v>
      </c>
      <c r="CN17" s="5">
        <f t="shared" si="44"/>
        <v>5.9696955716573443</v>
      </c>
      <c r="CO17" s="5">
        <f t="shared" si="45"/>
        <v>6.2974635707509821</v>
      </c>
      <c r="CP17" s="5">
        <f t="shared" si="46"/>
        <v>6.0208945976217985</v>
      </c>
      <c r="CQ17" s="5">
        <f t="shared" si="47"/>
        <v>54.327172997462306</v>
      </c>
      <c r="CR17" s="5">
        <f t="shared" si="48"/>
        <v>52.439880001951281</v>
      </c>
      <c r="CS17" s="5">
        <f t="shared" si="49"/>
        <v>49.994142611221072</v>
      </c>
      <c r="CT17" s="4">
        <v>25.31</v>
      </c>
      <c r="CU17" s="4">
        <v>0</v>
      </c>
      <c r="CV17" s="4">
        <v>36.65</v>
      </c>
      <c r="CW17" s="5">
        <f t="shared" si="50"/>
        <v>63.297563805104403</v>
      </c>
      <c r="CX17" s="5">
        <f t="shared" si="51"/>
        <v>100</v>
      </c>
      <c r="CY17" s="5">
        <f t="shared" si="52"/>
        <v>44.199147381242398</v>
      </c>
      <c r="CZ17" s="5">
        <f t="shared" si="53"/>
        <v>8.0796719390743981</v>
      </c>
      <c r="DA17" s="5">
        <f t="shared" si="54"/>
        <v>9.7881925235122118</v>
      </c>
      <c r="DB17" s="5">
        <f t="shared" si="55"/>
        <v>9.9560406245263007</v>
      </c>
      <c r="DC17" s="5">
        <f t="shared" si="56"/>
        <v>10.988415634909252</v>
      </c>
      <c r="DD17" s="5">
        <f t="shared" si="57"/>
        <v>12.00892063543367</v>
      </c>
      <c r="DE17" s="5">
        <f t="shared" si="58"/>
        <v>12.043200029337882</v>
      </c>
    </row>
    <row r="18" spans="1:109" ht="15.75" thickBot="1" x14ac:dyDescent="0.3">
      <c r="A18" s="9" t="s">
        <v>27</v>
      </c>
      <c r="B18" s="4">
        <f t="shared" si="20"/>
        <v>37.191753358486444</v>
      </c>
      <c r="C18" s="4">
        <f t="shared" si="14"/>
        <v>39.462989894548301</v>
      </c>
      <c r="D18" s="4">
        <f t="shared" si="15"/>
        <v>26.184520765927893</v>
      </c>
      <c r="E18" s="53">
        <v>98008286</v>
      </c>
      <c r="F18" s="41">
        <v>98008286</v>
      </c>
      <c r="G18" s="41">
        <v>98008286</v>
      </c>
      <c r="H18" s="5">
        <v>258.45</v>
      </c>
      <c r="I18" s="5">
        <v>265.5</v>
      </c>
      <c r="J18" s="5">
        <v>120.5</v>
      </c>
      <c r="K18" s="42">
        <v>3624.74</v>
      </c>
      <c r="L18" s="42">
        <v>3467.73</v>
      </c>
      <c r="M18" s="42">
        <v>2907.97</v>
      </c>
      <c r="N18" s="42">
        <v>1621.94</v>
      </c>
      <c r="O18" s="42">
        <v>1351.31</v>
      </c>
      <c r="P18" s="42">
        <v>1033.28</v>
      </c>
      <c r="Q18" s="43">
        <f t="shared" si="16"/>
        <v>2002.7999999999997</v>
      </c>
      <c r="R18" s="43">
        <f t="shared" si="17"/>
        <v>2116.42</v>
      </c>
      <c r="S18" s="43">
        <f t="shared" si="18"/>
        <v>1874.6899999999998</v>
      </c>
      <c r="T18" s="43">
        <f t="shared" si="59"/>
        <v>1621.94</v>
      </c>
      <c r="U18" s="43">
        <f t="shared" si="60"/>
        <v>1351.31</v>
      </c>
      <c r="V18" s="43">
        <f t="shared" si="61"/>
        <v>1033.28</v>
      </c>
      <c r="W18" s="5">
        <f t="shared" si="62"/>
        <v>165.49008927673728</v>
      </c>
      <c r="X18" s="5">
        <f t="shared" si="21"/>
        <v>137.87711785919817</v>
      </c>
      <c r="Y18" s="5">
        <f t="shared" si="22"/>
        <v>105.427820664061</v>
      </c>
      <c r="Z18" s="4">
        <v>539.65</v>
      </c>
      <c r="AA18" s="4">
        <v>638.74</v>
      </c>
      <c r="AB18" s="4">
        <v>552.11</v>
      </c>
      <c r="AC18" s="4">
        <v>109.53</v>
      </c>
      <c r="AD18" s="4">
        <v>85.69</v>
      </c>
      <c r="AE18" s="4">
        <v>81.739999999999995</v>
      </c>
      <c r="AF18" s="48">
        <f t="shared" si="3"/>
        <v>649.17999999999995</v>
      </c>
      <c r="AG18" s="48">
        <f t="shared" si="4"/>
        <v>724.43000000000006</v>
      </c>
      <c r="AH18" s="48">
        <f t="shared" si="5"/>
        <v>633.85</v>
      </c>
      <c r="AI18" s="42">
        <v>2941.4</v>
      </c>
      <c r="AJ18" s="42">
        <v>2791.48</v>
      </c>
      <c r="AK18" s="42">
        <v>2539.66</v>
      </c>
      <c r="AL18" s="5">
        <f t="shared" si="6"/>
        <v>22.070442646358874</v>
      </c>
      <c r="AM18" s="5">
        <f t="shared" si="7"/>
        <v>25.95146660552825</v>
      </c>
      <c r="AN18" s="5">
        <f t="shared" si="8"/>
        <v>24.958065252829119</v>
      </c>
      <c r="AO18" s="49">
        <v>364.51</v>
      </c>
      <c r="AP18" s="49">
        <v>386.77</v>
      </c>
      <c r="AQ18" s="49">
        <v>256.63</v>
      </c>
      <c r="AR18" s="5">
        <f t="shared" si="23"/>
        <v>12.392398177738491</v>
      </c>
      <c r="AS18" s="5">
        <f t="shared" si="24"/>
        <v>13.855374210096436</v>
      </c>
      <c r="AT18" s="5">
        <f t="shared" si="25"/>
        <v>10.104895930951388</v>
      </c>
      <c r="AU18" s="5">
        <f t="shared" si="26"/>
        <v>0.70538367633821231</v>
      </c>
      <c r="AV18" s="5">
        <f t="shared" si="27"/>
        <v>0.89689264491493448</v>
      </c>
      <c r="AW18" s="5">
        <f t="shared" si="28"/>
        <v>1.0482637813564573</v>
      </c>
      <c r="AX18" s="42">
        <v>1005.59</v>
      </c>
      <c r="AY18" s="49">
        <v>995.39</v>
      </c>
      <c r="AZ18" s="49">
        <v>757.53</v>
      </c>
      <c r="BA18" s="42">
        <v>1057.19</v>
      </c>
      <c r="BB18" s="42">
        <v>1176.3499999999999</v>
      </c>
      <c r="BC18" s="49">
        <v>999.41</v>
      </c>
      <c r="BD18" s="5">
        <f t="shared" si="29"/>
        <v>0.9511913657904445</v>
      </c>
      <c r="BE18" s="5">
        <f t="shared" si="30"/>
        <v>0.846168232243805</v>
      </c>
      <c r="BF18" s="5">
        <f t="shared" si="31"/>
        <v>0.75797720655186562</v>
      </c>
      <c r="BG18" s="4">
        <v>587.88</v>
      </c>
      <c r="BH18" s="4">
        <v>509.24</v>
      </c>
      <c r="BI18" s="4">
        <v>407.63</v>
      </c>
      <c r="BJ18" s="5">
        <f t="shared" si="32"/>
        <v>0.39511346115646195</v>
      </c>
      <c r="BK18" s="5">
        <f t="shared" si="33"/>
        <v>0.41326986016066647</v>
      </c>
      <c r="BL18" s="5">
        <f t="shared" si="34"/>
        <v>0.35010656287209452</v>
      </c>
      <c r="BM18" s="43">
        <v>2905.65</v>
      </c>
      <c r="BN18" s="43">
        <v>2780.7</v>
      </c>
      <c r="BO18" s="43">
        <v>2545.84</v>
      </c>
      <c r="BP18" s="5">
        <f t="shared" si="35"/>
        <v>4.9425903245560319</v>
      </c>
      <c r="BQ18" s="5">
        <f t="shared" si="36"/>
        <v>5.4604901421726488</v>
      </c>
      <c r="BR18" s="5">
        <f t="shared" si="37"/>
        <v>6.245467703554695</v>
      </c>
      <c r="BS18" s="50">
        <f t="shared" si="9"/>
        <v>2533.0241516700003</v>
      </c>
      <c r="BT18" s="50">
        <f t="shared" si="19"/>
        <v>2602.1199932999998</v>
      </c>
      <c r="BU18" s="50">
        <f t="shared" si="10"/>
        <v>1180.9998462999999</v>
      </c>
      <c r="BV18" s="4">
        <v>399.76</v>
      </c>
      <c r="BW18" s="4">
        <v>514.02</v>
      </c>
      <c r="BX18" s="4">
        <v>408.13</v>
      </c>
      <c r="BY18" s="4">
        <v>744.33</v>
      </c>
      <c r="BZ18" s="4">
        <v>697.96</v>
      </c>
      <c r="CA18" s="4">
        <v>675.02</v>
      </c>
      <c r="CB18" s="4">
        <f t="shared" si="11"/>
        <v>1144.0900000000001</v>
      </c>
      <c r="CC18" s="4">
        <f t="shared" si="12"/>
        <v>1211.98</v>
      </c>
      <c r="CD18" s="4">
        <f t="shared" si="13"/>
        <v>1083.1500000000001</v>
      </c>
      <c r="CE18" s="4">
        <v>24.24</v>
      </c>
      <c r="CF18" s="4">
        <v>31.99</v>
      </c>
      <c r="CG18" s="4">
        <v>40.86</v>
      </c>
      <c r="CH18" s="48">
        <f t="shared" si="38"/>
        <v>3652.8741516700006</v>
      </c>
      <c r="CI18" s="48">
        <f t="shared" si="39"/>
        <v>3782.1099933</v>
      </c>
      <c r="CJ18" s="48">
        <f t="shared" si="40"/>
        <v>2223.2898462999997</v>
      </c>
      <c r="CK18" s="5">
        <f t="shared" si="41"/>
        <v>5.6269049441911347</v>
      </c>
      <c r="CL18" s="5">
        <f t="shared" si="42"/>
        <v>5.220808074348108</v>
      </c>
      <c r="CM18" s="5">
        <f t="shared" si="43"/>
        <v>3.5075961920012615</v>
      </c>
      <c r="CN18" s="5">
        <f t="shared" si="44"/>
        <v>1.5617249415329788</v>
      </c>
      <c r="CO18" s="5">
        <f t="shared" si="45"/>
        <v>1.9256277192502089</v>
      </c>
      <c r="CP18" s="5">
        <f t="shared" si="46"/>
        <v>1.1429620686551563</v>
      </c>
      <c r="CQ18" s="5">
        <f t="shared" si="47"/>
        <v>6.9491211535211654</v>
      </c>
      <c r="CR18" s="5">
        <f t="shared" si="48"/>
        <v>6.7278227197042169</v>
      </c>
      <c r="CS18" s="5">
        <f t="shared" si="49"/>
        <v>4.6019555246853452</v>
      </c>
      <c r="CT18" s="4">
        <v>34.200000000000003</v>
      </c>
      <c r="CU18" s="4">
        <v>50.02</v>
      </c>
      <c r="CV18" s="4">
        <v>22</v>
      </c>
      <c r="CW18" s="5">
        <f t="shared" si="50"/>
        <v>90.617541356890072</v>
      </c>
      <c r="CX18" s="5">
        <f t="shared" si="51"/>
        <v>87.067249269591755</v>
      </c>
      <c r="CY18" s="5">
        <f t="shared" si="52"/>
        <v>91.427346763823408</v>
      </c>
      <c r="CZ18" s="5">
        <f t="shared" si="53"/>
        <v>10.056169545953642</v>
      </c>
      <c r="DA18" s="5">
        <f t="shared" si="54"/>
        <v>11.153405830327042</v>
      </c>
      <c r="DB18" s="5">
        <f t="shared" si="55"/>
        <v>8.8250566546422426</v>
      </c>
      <c r="DC18" s="5">
        <f t="shared" si="56"/>
        <v>22.473704329383327</v>
      </c>
      <c r="DD18" s="5">
        <f t="shared" si="57"/>
        <v>28.621855828788362</v>
      </c>
      <c r="DE18" s="5">
        <f t="shared" si="58"/>
        <v>24.836443171260452</v>
      </c>
    </row>
    <row r="19" spans="1:109" ht="15.75" thickBot="1" x14ac:dyDescent="0.3">
      <c r="A19" s="9" t="s">
        <v>28</v>
      </c>
      <c r="B19" s="4">
        <f t="shared" si="20"/>
        <v>69.780800995801798</v>
      </c>
      <c r="C19" s="4">
        <f t="shared" si="14"/>
        <v>68.733836700311642</v>
      </c>
      <c r="D19" s="4">
        <f t="shared" si="15"/>
        <v>52.676179493577067</v>
      </c>
      <c r="E19" s="41">
        <v>7927682</v>
      </c>
      <c r="F19" s="41">
        <v>7927682</v>
      </c>
      <c r="G19" s="41">
        <v>7927682</v>
      </c>
      <c r="H19" s="5">
        <v>2041.75</v>
      </c>
      <c r="I19" s="5">
        <v>1930.2</v>
      </c>
      <c r="J19" s="5">
        <v>1288</v>
      </c>
      <c r="K19" s="49">
        <v>347.19</v>
      </c>
      <c r="L19" s="49">
        <v>291.39</v>
      </c>
      <c r="M19" s="49">
        <v>235.43</v>
      </c>
      <c r="N19" s="49">
        <v>277.20999999999998</v>
      </c>
      <c r="O19" s="49">
        <v>221.89</v>
      </c>
      <c r="P19" s="49">
        <v>171.71</v>
      </c>
      <c r="Q19" s="43">
        <f t="shared" si="16"/>
        <v>69.980000000000018</v>
      </c>
      <c r="R19" s="43">
        <f t="shared" si="17"/>
        <v>69.5</v>
      </c>
      <c r="S19" s="43">
        <f t="shared" si="18"/>
        <v>63.72</v>
      </c>
      <c r="T19" s="43">
        <f t="shared" si="59"/>
        <v>277.20999999999998</v>
      </c>
      <c r="U19" s="43">
        <f t="shared" si="60"/>
        <v>221.89</v>
      </c>
      <c r="V19" s="43">
        <f t="shared" si="61"/>
        <v>171.71</v>
      </c>
      <c r="W19" s="5">
        <f t="shared" si="62"/>
        <v>349.67346066605592</v>
      </c>
      <c r="X19" s="5">
        <f t="shared" si="21"/>
        <v>279.89265967025415</v>
      </c>
      <c r="Y19" s="5">
        <f t="shared" si="22"/>
        <v>216.59546888989746</v>
      </c>
      <c r="Z19" s="4">
        <v>81.67</v>
      </c>
      <c r="AA19" s="4">
        <v>81.099999999999994</v>
      </c>
      <c r="AB19" s="4">
        <v>61.92</v>
      </c>
      <c r="AC19" s="4">
        <v>5.59</v>
      </c>
      <c r="AD19" s="4">
        <v>5.19</v>
      </c>
      <c r="AE19" s="4">
        <v>5.94</v>
      </c>
      <c r="AF19" s="48">
        <f t="shared" si="3"/>
        <v>87.26</v>
      </c>
      <c r="AG19" s="48">
        <f t="shared" si="4"/>
        <v>86.289999999999992</v>
      </c>
      <c r="AH19" s="48">
        <f t="shared" si="5"/>
        <v>67.86</v>
      </c>
      <c r="AI19" s="49">
        <v>391.13</v>
      </c>
      <c r="AJ19" s="49">
        <v>372.89</v>
      </c>
      <c r="AK19" s="49">
        <v>349.77</v>
      </c>
      <c r="AL19" s="5">
        <f t="shared" si="6"/>
        <v>22.30971799657403</v>
      </c>
      <c r="AM19" s="5">
        <f t="shared" si="7"/>
        <v>23.140872643406901</v>
      </c>
      <c r="AN19" s="5">
        <f t="shared" si="8"/>
        <v>19.401320867998972</v>
      </c>
      <c r="AO19" s="49">
        <v>55.32</v>
      </c>
      <c r="AP19" s="49">
        <v>54.49</v>
      </c>
      <c r="AQ19" s="49">
        <v>41.76</v>
      </c>
      <c r="AR19" s="5">
        <f t="shared" si="23"/>
        <v>14.14363510853169</v>
      </c>
      <c r="AS19" s="5">
        <f t="shared" si="24"/>
        <v>14.612888519402507</v>
      </c>
      <c r="AT19" s="5">
        <f t="shared" si="25"/>
        <v>11.93927438030706</v>
      </c>
      <c r="AU19" s="5">
        <f t="shared" si="26"/>
        <v>0</v>
      </c>
      <c r="AV19" s="5">
        <f t="shared" si="27"/>
        <v>0</v>
      </c>
      <c r="AW19" s="5">
        <f t="shared" si="28"/>
        <v>0</v>
      </c>
      <c r="AX19" s="49">
        <v>287.32</v>
      </c>
      <c r="AY19" s="49">
        <v>245.78</v>
      </c>
      <c r="AZ19" s="49">
        <v>186.47</v>
      </c>
      <c r="BA19" s="49">
        <v>63.19</v>
      </c>
      <c r="BB19" s="49">
        <v>64.349999999999994</v>
      </c>
      <c r="BC19" s="49">
        <v>59.08</v>
      </c>
      <c r="BD19" s="5">
        <f t="shared" si="29"/>
        <v>4.5469219813261592</v>
      </c>
      <c r="BE19" s="5">
        <f t="shared" si="30"/>
        <v>3.8194250194250197</v>
      </c>
      <c r="BF19" s="5">
        <f t="shared" si="31"/>
        <v>3.1562288422477995</v>
      </c>
      <c r="BG19" s="4">
        <v>44.89</v>
      </c>
      <c r="BH19" s="4">
        <v>56.21</v>
      </c>
      <c r="BI19" s="4">
        <v>50.65</v>
      </c>
      <c r="BJ19" s="5">
        <f t="shared" si="32"/>
        <v>3.8365247665769902</v>
      </c>
      <c r="BK19" s="5">
        <f t="shared" si="33"/>
        <v>2.9459207459207462</v>
      </c>
      <c r="BL19" s="5">
        <f t="shared" si="34"/>
        <v>2.2989167230873391</v>
      </c>
      <c r="BM19" s="4">
        <v>380.46</v>
      </c>
      <c r="BN19" s="4">
        <v>364.22</v>
      </c>
      <c r="BO19" s="4">
        <v>343</v>
      </c>
      <c r="BP19" s="5">
        <f t="shared" si="35"/>
        <v>8.4753842726665169</v>
      </c>
      <c r="BQ19" s="5">
        <f t="shared" si="36"/>
        <v>6.4796299590820139</v>
      </c>
      <c r="BR19" s="5">
        <f t="shared" si="37"/>
        <v>6.7719644619940773</v>
      </c>
      <c r="BS19" s="50">
        <f t="shared" si="9"/>
        <v>1618.6344723499999</v>
      </c>
      <c r="BT19" s="50">
        <f t="shared" si="19"/>
        <v>1530.20117964</v>
      </c>
      <c r="BU19" s="50">
        <f t="shared" si="10"/>
        <v>1021.0854416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4">
        <f t="shared" si="11"/>
        <v>0</v>
      </c>
      <c r="CC19" s="4">
        <f t="shared" si="12"/>
        <v>0</v>
      </c>
      <c r="CD19" s="4">
        <f t="shared" si="13"/>
        <v>0</v>
      </c>
      <c r="CE19" s="4">
        <v>21.95</v>
      </c>
      <c r="CF19" s="4">
        <v>17.21</v>
      </c>
      <c r="CG19" s="4">
        <v>11.68</v>
      </c>
      <c r="CH19" s="48">
        <f t="shared" si="38"/>
        <v>1596.6844723499999</v>
      </c>
      <c r="CI19" s="48">
        <f t="shared" si="39"/>
        <v>1512.9911796399999</v>
      </c>
      <c r="CJ19" s="48">
        <f t="shared" si="40"/>
        <v>1009.4054416</v>
      </c>
      <c r="CK19" s="5">
        <f t="shared" si="41"/>
        <v>18.298011372335544</v>
      </c>
      <c r="CL19" s="5">
        <f t="shared" si="42"/>
        <v>17.533795105342449</v>
      </c>
      <c r="CM19" s="5">
        <f t="shared" si="43"/>
        <v>14.874822304745063</v>
      </c>
      <c r="CN19" s="5">
        <f t="shared" si="44"/>
        <v>5.8390190554092571</v>
      </c>
      <c r="CO19" s="5">
        <f t="shared" si="45"/>
        <v>6.8962151500292945</v>
      </c>
      <c r="CP19" s="5">
        <f t="shared" si="46"/>
        <v>5.9465694578067669</v>
      </c>
      <c r="CQ19" s="5">
        <f t="shared" si="47"/>
        <v>29.25948070046999</v>
      </c>
      <c r="CR19" s="5">
        <f t="shared" si="48"/>
        <v>28.082238569278772</v>
      </c>
      <c r="CS19" s="5">
        <f t="shared" si="49"/>
        <v>24.451279731800767</v>
      </c>
      <c r="CT19" s="4">
        <v>0</v>
      </c>
      <c r="CU19" s="4">
        <v>3.57</v>
      </c>
      <c r="CV19" s="4">
        <v>3.96</v>
      </c>
      <c r="CW19" s="5">
        <f t="shared" si="50"/>
        <v>100</v>
      </c>
      <c r="CX19" s="5">
        <f t="shared" si="51"/>
        <v>93.448339144797217</v>
      </c>
      <c r="CY19" s="5">
        <f t="shared" si="52"/>
        <v>90.517241379310349</v>
      </c>
      <c r="CZ19" s="5">
        <f t="shared" si="53"/>
        <v>15.933638641665947</v>
      </c>
      <c r="DA19" s="5">
        <f t="shared" si="54"/>
        <v>18.700024022787332</v>
      </c>
      <c r="DB19" s="5">
        <f t="shared" si="55"/>
        <v>17.737756445652632</v>
      </c>
      <c r="DC19" s="5">
        <f t="shared" si="56"/>
        <v>19.955990043649223</v>
      </c>
      <c r="DD19" s="5">
        <f t="shared" si="57"/>
        <v>24.557213033485063</v>
      </c>
      <c r="DE19" s="5">
        <f t="shared" si="58"/>
        <v>24.320074544289788</v>
      </c>
    </row>
    <row r="20" spans="1:109" ht="15.75" thickBot="1" x14ac:dyDescent="0.3">
      <c r="A20" s="9" t="s">
        <v>29</v>
      </c>
      <c r="B20" s="4">
        <f t="shared" si="20"/>
        <v>165.51244127370802</v>
      </c>
      <c r="C20" s="4">
        <f t="shared" si="14"/>
        <v>65.912650078301724</v>
      </c>
      <c r="D20" s="4">
        <f t="shared" si="15"/>
        <v>31.268487906733949</v>
      </c>
      <c r="E20" s="47">
        <v>5747000</v>
      </c>
      <c r="F20" s="47">
        <v>5747000</v>
      </c>
      <c r="G20" s="47">
        <v>5747000</v>
      </c>
      <c r="H20" s="5">
        <v>2337</v>
      </c>
      <c r="I20" s="5">
        <v>980.25</v>
      </c>
      <c r="J20" s="5">
        <v>573.25</v>
      </c>
      <c r="K20" s="49">
        <v>584.54</v>
      </c>
      <c r="L20" s="49">
        <v>439.87</v>
      </c>
      <c r="M20" s="49">
        <v>310.3</v>
      </c>
      <c r="N20" s="49">
        <v>508.85</v>
      </c>
      <c r="O20" s="49">
        <v>374.21</v>
      </c>
      <c r="P20" s="49">
        <v>220</v>
      </c>
      <c r="Q20" s="43">
        <f t="shared" si="16"/>
        <v>75.689999999999941</v>
      </c>
      <c r="R20" s="43">
        <f t="shared" si="17"/>
        <v>65.660000000000025</v>
      </c>
      <c r="S20" s="43">
        <f t="shared" si="18"/>
        <v>90.300000000000011</v>
      </c>
      <c r="T20" s="43">
        <f t="shared" si="59"/>
        <v>508.85</v>
      </c>
      <c r="U20" s="43">
        <f t="shared" si="60"/>
        <v>374.21</v>
      </c>
      <c r="V20" s="43">
        <f t="shared" si="61"/>
        <v>220</v>
      </c>
      <c r="W20" s="5">
        <f t="shared" si="62"/>
        <v>885.41847920654254</v>
      </c>
      <c r="X20" s="5">
        <f t="shared" si="21"/>
        <v>651.13972507395158</v>
      </c>
      <c r="Y20" s="5">
        <f t="shared" si="22"/>
        <v>382.80842178527934</v>
      </c>
      <c r="Z20" s="4">
        <v>145.66999999999999</v>
      </c>
      <c r="AA20" s="4">
        <v>63.75</v>
      </c>
      <c r="AB20" s="4">
        <v>35</v>
      </c>
      <c r="AC20" s="4">
        <v>9.19</v>
      </c>
      <c r="AD20" s="4">
        <v>8.93</v>
      </c>
      <c r="AE20" s="4">
        <v>8.9600000000000009</v>
      </c>
      <c r="AF20" s="48">
        <f t="shared" si="3"/>
        <v>154.85999999999999</v>
      </c>
      <c r="AG20" s="48">
        <f t="shared" si="4"/>
        <v>72.680000000000007</v>
      </c>
      <c r="AH20" s="48">
        <f t="shared" si="5"/>
        <v>43.96</v>
      </c>
      <c r="AI20" s="49">
        <v>312.02</v>
      </c>
      <c r="AJ20" s="49">
        <v>238.49</v>
      </c>
      <c r="AK20" s="49">
        <v>241.61</v>
      </c>
      <c r="AL20" s="5">
        <f t="shared" si="6"/>
        <v>49.631433882443432</v>
      </c>
      <c r="AM20" s="5">
        <f t="shared" si="7"/>
        <v>30.475072330076735</v>
      </c>
      <c r="AN20" s="5">
        <f t="shared" si="8"/>
        <v>18.194611150200739</v>
      </c>
      <c r="AO20" s="49">
        <v>95.12</v>
      </c>
      <c r="AP20" s="49">
        <v>37.880000000000003</v>
      </c>
      <c r="AQ20" s="49">
        <v>17.97</v>
      </c>
      <c r="AR20" s="5">
        <f t="shared" si="23"/>
        <v>30.485225306070131</v>
      </c>
      <c r="AS20" s="5">
        <f t="shared" si="24"/>
        <v>15.883265545725189</v>
      </c>
      <c r="AT20" s="5">
        <f t="shared" si="25"/>
        <v>7.4376060593518476</v>
      </c>
      <c r="AU20" s="5">
        <f t="shared" si="26"/>
        <v>0</v>
      </c>
      <c r="AV20" s="5">
        <f t="shared" si="27"/>
        <v>2.8059111194249221E-3</v>
      </c>
      <c r="AW20" s="5">
        <f t="shared" si="28"/>
        <v>4.6954545454545457E-2</v>
      </c>
      <c r="AX20" s="49">
        <v>209.64</v>
      </c>
      <c r="AY20" s="49">
        <v>128.88</v>
      </c>
      <c r="AZ20" s="49">
        <v>119.88</v>
      </c>
      <c r="BA20" s="49">
        <v>39.39</v>
      </c>
      <c r="BB20" s="49">
        <v>38.36</v>
      </c>
      <c r="BC20" s="49">
        <v>48.85</v>
      </c>
      <c r="BD20" s="5">
        <f t="shared" si="29"/>
        <v>5.3221629855293218</v>
      </c>
      <c r="BE20" s="5">
        <f t="shared" si="30"/>
        <v>3.3597497393117832</v>
      </c>
      <c r="BF20" s="5">
        <f t="shared" si="31"/>
        <v>2.454042988741044</v>
      </c>
      <c r="BG20" s="4">
        <v>14.73</v>
      </c>
      <c r="BH20" s="4">
        <v>11.11</v>
      </c>
      <c r="BI20" s="4">
        <v>14.11</v>
      </c>
      <c r="BJ20" s="5">
        <f t="shared" si="32"/>
        <v>4.9482102056359478</v>
      </c>
      <c r="BK20" s="5">
        <f t="shared" si="33"/>
        <v>3.0701251303441084</v>
      </c>
      <c r="BL20" s="5">
        <f t="shared" si="34"/>
        <v>2.1651995905834185</v>
      </c>
      <c r="BM20" s="4">
        <v>301.88</v>
      </c>
      <c r="BN20" s="4">
        <v>255.46</v>
      </c>
      <c r="BO20" s="4">
        <v>233.41</v>
      </c>
      <c r="BP20" s="5">
        <f t="shared" si="35"/>
        <v>20.494229463679563</v>
      </c>
      <c r="BQ20" s="5">
        <f t="shared" si="36"/>
        <v>22.993699369936994</v>
      </c>
      <c r="BR20" s="5">
        <f t="shared" si="37"/>
        <v>16.542168674698797</v>
      </c>
      <c r="BS20" s="50">
        <f t="shared" si="9"/>
        <v>1343.0739000000001</v>
      </c>
      <c r="BT20" s="50">
        <f t="shared" si="19"/>
        <v>563.34967500000005</v>
      </c>
      <c r="BU20" s="50">
        <f t="shared" si="10"/>
        <v>329.446775</v>
      </c>
      <c r="BV20" s="4">
        <v>0</v>
      </c>
      <c r="BW20" s="4">
        <v>1.05</v>
      </c>
      <c r="BX20" s="4">
        <v>0.33</v>
      </c>
      <c r="BY20" s="4">
        <v>0</v>
      </c>
      <c r="BZ20" s="4">
        <v>0</v>
      </c>
      <c r="CA20" s="4">
        <v>10</v>
      </c>
      <c r="CB20" s="4">
        <f t="shared" si="11"/>
        <v>0</v>
      </c>
      <c r="CC20" s="4">
        <f t="shared" si="12"/>
        <v>1.05</v>
      </c>
      <c r="CD20" s="4">
        <f t="shared" si="13"/>
        <v>10.33</v>
      </c>
      <c r="CE20" s="4">
        <v>3.67</v>
      </c>
      <c r="CF20" s="4">
        <v>0.43</v>
      </c>
      <c r="CG20" s="4">
        <v>0.71</v>
      </c>
      <c r="CH20" s="48">
        <f t="shared" si="38"/>
        <v>1339.4039</v>
      </c>
      <c r="CI20" s="48">
        <f t="shared" si="39"/>
        <v>563.96967500000005</v>
      </c>
      <c r="CJ20" s="48">
        <f t="shared" si="40"/>
        <v>339.06677500000001</v>
      </c>
      <c r="CK20" s="5">
        <f t="shared" si="41"/>
        <v>8.6491275991217886</v>
      </c>
      <c r="CL20" s="5">
        <f t="shared" si="42"/>
        <v>7.7596267886626311</v>
      </c>
      <c r="CM20" s="5">
        <f t="shared" si="43"/>
        <v>7.7130749545040951</v>
      </c>
      <c r="CN20" s="5">
        <f t="shared" si="44"/>
        <v>2.6394298909305296</v>
      </c>
      <c r="CO20" s="5">
        <f t="shared" si="45"/>
        <v>1.5054372544827772</v>
      </c>
      <c r="CP20" s="5">
        <f t="shared" si="46"/>
        <v>1.4974853409090907</v>
      </c>
      <c r="CQ20" s="5">
        <f t="shared" si="47"/>
        <v>14.11978448275862</v>
      </c>
      <c r="CR20" s="5">
        <f t="shared" si="48"/>
        <v>14.871955517423443</v>
      </c>
      <c r="CS20" s="5">
        <f t="shared" si="49"/>
        <v>18.333153867557041</v>
      </c>
      <c r="CT20" s="4">
        <v>19.54</v>
      </c>
      <c r="CU20" s="4">
        <v>5.75</v>
      </c>
      <c r="CV20" s="4">
        <v>5.75</v>
      </c>
      <c r="CW20" s="5">
        <f t="shared" si="50"/>
        <v>79.457527333894035</v>
      </c>
      <c r="CX20" s="5">
        <f t="shared" si="51"/>
        <v>84.820485744456178</v>
      </c>
      <c r="CY20" s="5">
        <f t="shared" si="52"/>
        <v>68.00222593210907</v>
      </c>
      <c r="CZ20" s="5">
        <f t="shared" si="53"/>
        <v>16.272624627912549</v>
      </c>
      <c r="DA20" s="5">
        <f t="shared" si="54"/>
        <v>8.6116352558710538</v>
      </c>
      <c r="DB20" s="5">
        <f t="shared" si="55"/>
        <v>5.7911698356429255</v>
      </c>
      <c r="DC20" s="5">
        <f t="shared" si="56"/>
        <v>18.693131571189937</v>
      </c>
      <c r="DD20" s="5">
        <f t="shared" si="57"/>
        <v>10.122658400363434</v>
      </c>
      <c r="DE20" s="5">
        <f t="shared" si="58"/>
        <v>8.168181818181818</v>
      </c>
    </row>
    <row r="21" spans="1:109" ht="15.75" thickBot="1" x14ac:dyDescent="0.3">
      <c r="A21" s="9" t="s">
        <v>30</v>
      </c>
      <c r="B21" s="4">
        <f t="shared" si="20"/>
        <v>31.520280645714209</v>
      </c>
      <c r="C21" s="4">
        <f t="shared" si="14"/>
        <v>24.690641364413864</v>
      </c>
      <c r="D21" s="4">
        <f t="shared" si="15"/>
        <v>24.440597140906096</v>
      </c>
      <c r="E21" s="41">
        <v>20396392</v>
      </c>
      <c r="F21" s="41">
        <v>20396392</v>
      </c>
      <c r="G21" s="41">
        <v>20396392</v>
      </c>
      <c r="H21" s="5">
        <v>594.04999999999995</v>
      </c>
      <c r="I21" s="5">
        <v>452.4</v>
      </c>
      <c r="J21" s="5">
        <v>310.39999999999998</v>
      </c>
      <c r="K21" s="49">
        <v>637.04999999999995</v>
      </c>
      <c r="L21" s="49">
        <v>512.20000000000005</v>
      </c>
      <c r="M21" s="49">
        <v>406.02</v>
      </c>
      <c r="N21" s="49">
        <v>297.14999999999998</v>
      </c>
      <c r="O21" s="49">
        <v>245.57</v>
      </c>
      <c r="P21" s="49">
        <v>199.47</v>
      </c>
      <c r="Q21" s="43">
        <f t="shared" si="16"/>
        <v>339.9</v>
      </c>
      <c r="R21" s="43">
        <f t="shared" si="17"/>
        <v>266.63000000000005</v>
      </c>
      <c r="S21" s="43">
        <f t="shared" si="18"/>
        <v>206.54999999999998</v>
      </c>
      <c r="T21" s="43">
        <f t="shared" si="59"/>
        <v>297.14999999999998</v>
      </c>
      <c r="U21" s="43">
        <f t="shared" si="60"/>
        <v>245.57</v>
      </c>
      <c r="V21" s="43">
        <f t="shared" si="61"/>
        <v>199.47</v>
      </c>
      <c r="W21" s="5">
        <f t="shared" si="62"/>
        <v>145.68753140261276</v>
      </c>
      <c r="X21" s="5">
        <f t="shared" si="21"/>
        <v>120.39874503294504</v>
      </c>
      <c r="Y21" s="5">
        <f t="shared" si="22"/>
        <v>97.796708359007809</v>
      </c>
      <c r="Z21" s="4">
        <v>103.92</v>
      </c>
      <c r="AA21" s="4">
        <v>78.41</v>
      </c>
      <c r="AB21" s="4">
        <v>80.52</v>
      </c>
      <c r="AC21" s="4">
        <v>16.84</v>
      </c>
      <c r="AD21" s="4">
        <v>14.29</v>
      </c>
      <c r="AE21" s="4">
        <v>12.89</v>
      </c>
      <c r="AF21" s="48">
        <f t="shared" si="3"/>
        <v>120.76</v>
      </c>
      <c r="AG21" s="48">
        <f t="shared" si="4"/>
        <v>92.699999999999989</v>
      </c>
      <c r="AH21" s="48">
        <f t="shared" si="5"/>
        <v>93.41</v>
      </c>
      <c r="AI21" s="49">
        <v>619.33000000000004</v>
      </c>
      <c r="AJ21" s="49">
        <v>501.77</v>
      </c>
      <c r="AK21" s="49">
        <v>484.55</v>
      </c>
      <c r="AL21" s="5">
        <f t="shared" si="6"/>
        <v>19.498490304038235</v>
      </c>
      <c r="AM21" s="5">
        <f t="shared" si="7"/>
        <v>18.474599916296309</v>
      </c>
      <c r="AN21" s="5">
        <f t="shared" si="8"/>
        <v>19.2776803219482</v>
      </c>
      <c r="AO21" s="49">
        <v>64.290000000000006</v>
      </c>
      <c r="AP21" s="49">
        <v>50.36</v>
      </c>
      <c r="AQ21" s="49">
        <v>49.85</v>
      </c>
      <c r="AR21" s="5">
        <f t="shared" si="23"/>
        <v>10.38057255421181</v>
      </c>
      <c r="AS21" s="5">
        <f t="shared" si="24"/>
        <v>10.036470893038643</v>
      </c>
      <c r="AT21" s="5">
        <f t="shared" si="25"/>
        <v>10.287895985966362</v>
      </c>
      <c r="AU21" s="5">
        <f t="shared" si="26"/>
        <v>0.50802624936900564</v>
      </c>
      <c r="AV21" s="5">
        <f t="shared" si="27"/>
        <v>0.40855967748503486</v>
      </c>
      <c r="AW21" s="5">
        <f t="shared" si="28"/>
        <v>0.49100115305559733</v>
      </c>
      <c r="AX21" s="49">
        <v>238.37</v>
      </c>
      <c r="AY21" s="49">
        <v>225.01</v>
      </c>
      <c r="AZ21" s="49">
        <v>183.43</v>
      </c>
      <c r="BA21" s="49">
        <v>179.54</v>
      </c>
      <c r="BB21" s="49">
        <v>160.56</v>
      </c>
      <c r="BC21" s="49">
        <v>130.57</v>
      </c>
      <c r="BD21" s="5">
        <f t="shared" si="29"/>
        <v>1.3276707140470092</v>
      </c>
      <c r="BE21" s="5">
        <f t="shared" si="30"/>
        <v>1.4014075734927751</v>
      </c>
      <c r="BF21" s="5">
        <f t="shared" si="31"/>
        <v>1.4048403155395575</v>
      </c>
      <c r="BG21" s="4">
        <v>85.18</v>
      </c>
      <c r="BH21" s="4">
        <v>111.41</v>
      </c>
      <c r="BI21" s="4">
        <v>63.16</v>
      </c>
      <c r="BJ21" s="5">
        <f t="shared" si="32"/>
        <v>0.8532360476773978</v>
      </c>
      <c r="BK21" s="5">
        <f t="shared" si="33"/>
        <v>0.70752366716492276</v>
      </c>
      <c r="BL21" s="5">
        <f t="shared" si="34"/>
        <v>0.92111511066860696</v>
      </c>
      <c r="BM21" s="4">
        <v>616.16999999999996</v>
      </c>
      <c r="BN21" s="4">
        <v>500.64</v>
      </c>
      <c r="BO21" s="4">
        <v>472.61</v>
      </c>
      <c r="BP21" s="5">
        <f t="shared" si="35"/>
        <v>7.2337403146278456</v>
      </c>
      <c r="BQ21" s="5">
        <f t="shared" si="36"/>
        <v>4.4936720222601201</v>
      </c>
      <c r="BR21" s="5">
        <f t="shared" si="37"/>
        <v>7.48274224192527</v>
      </c>
      <c r="BS21" s="50">
        <f t="shared" si="9"/>
        <v>1211.6476667599998</v>
      </c>
      <c r="BT21" s="50">
        <f t="shared" si="19"/>
        <v>922.7327740799999</v>
      </c>
      <c r="BU21" s="50">
        <f t="shared" si="10"/>
        <v>633.10400767999988</v>
      </c>
      <c r="BV21" s="4">
        <v>42.76</v>
      </c>
      <c r="BW21" s="4">
        <v>34.1</v>
      </c>
      <c r="BX21" s="4">
        <v>53.26</v>
      </c>
      <c r="BY21" s="4">
        <v>108.2</v>
      </c>
      <c r="BZ21" s="4">
        <v>66.23</v>
      </c>
      <c r="CA21" s="4">
        <v>44.68</v>
      </c>
      <c r="CB21" s="4">
        <f t="shared" si="11"/>
        <v>150.96</v>
      </c>
      <c r="CC21" s="4">
        <f t="shared" si="12"/>
        <v>100.33000000000001</v>
      </c>
      <c r="CD21" s="4">
        <f t="shared" si="13"/>
        <v>97.94</v>
      </c>
      <c r="CE21" s="4">
        <v>3.23</v>
      </c>
      <c r="CF21" s="4">
        <v>2.96</v>
      </c>
      <c r="CG21" s="4">
        <v>4.2699999999999996</v>
      </c>
      <c r="CH21" s="48">
        <f t="shared" si="38"/>
        <v>1359.3776667599998</v>
      </c>
      <c r="CI21" s="48">
        <f t="shared" si="39"/>
        <v>1020.1027740799999</v>
      </c>
      <c r="CJ21" s="48">
        <f t="shared" si="40"/>
        <v>726.77400767999984</v>
      </c>
      <c r="CK21" s="5">
        <f t="shared" si="41"/>
        <v>11.25685381550182</v>
      </c>
      <c r="CL21" s="5">
        <f t="shared" si="42"/>
        <v>11.00434491995685</v>
      </c>
      <c r="CM21" s="5">
        <f t="shared" si="43"/>
        <v>7.7804732649609232</v>
      </c>
      <c r="CN21" s="5">
        <f t="shared" si="44"/>
        <v>4.0775623986538783</v>
      </c>
      <c r="CO21" s="5">
        <f t="shared" si="45"/>
        <v>3.7575142488088935</v>
      </c>
      <c r="CP21" s="5">
        <f t="shared" si="46"/>
        <v>3.1739309554318944</v>
      </c>
      <c r="CQ21" s="5">
        <f t="shared" si="47"/>
        <v>18.846596154300819</v>
      </c>
      <c r="CR21" s="5">
        <f t="shared" si="48"/>
        <v>18.322731812549641</v>
      </c>
      <c r="CS21" s="5">
        <f t="shared" si="49"/>
        <v>12.70018069568706</v>
      </c>
      <c r="CT21" s="4">
        <v>10.199999999999999</v>
      </c>
      <c r="CU21" s="4">
        <v>0</v>
      </c>
      <c r="CV21" s="4">
        <v>20.399999999999999</v>
      </c>
      <c r="CW21" s="5">
        <f t="shared" si="50"/>
        <v>84.134391040597308</v>
      </c>
      <c r="CX21" s="5">
        <f t="shared" si="51"/>
        <v>100</v>
      </c>
      <c r="CY21" s="5">
        <f t="shared" si="52"/>
        <v>59.077231695085253</v>
      </c>
      <c r="CZ21" s="5">
        <f t="shared" si="53"/>
        <v>10.091829526724748</v>
      </c>
      <c r="DA21" s="5">
        <f t="shared" si="54"/>
        <v>9.832096837172978</v>
      </c>
      <c r="DB21" s="5">
        <f t="shared" si="55"/>
        <v>12.277720309344369</v>
      </c>
      <c r="DC21" s="5">
        <f t="shared" si="56"/>
        <v>21.635537607269058</v>
      </c>
      <c r="DD21" s="5">
        <f t="shared" si="57"/>
        <v>20.507390967952112</v>
      </c>
      <c r="DE21" s="5">
        <f t="shared" si="58"/>
        <v>24.991226750889858</v>
      </c>
    </row>
    <row r="22" spans="1:109" ht="15.75" thickBot="1" x14ac:dyDescent="0.3">
      <c r="A22" s="9" t="s">
        <v>31</v>
      </c>
      <c r="B22" s="4">
        <f t="shared" si="20"/>
        <v>34.931020647510877</v>
      </c>
      <c r="C22" s="4">
        <f t="shared" si="14"/>
        <v>26.409678713619947</v>
      </c>
      <c r="D22" s="4">
        <f t="shared" si="15"/>
        <v>18.909910187957163</v>
      </c>
      <c r="E22" s="41">
        <v>32401000</v>
      </c>
      <c r="F22" s="41">
        <v>32401000</v>
      </c>
      <c r="G22" s="41">
        <v>32401000</v>
      </c>
      <c r="H22" s="52">
        <v>561.04999999999995</v>
      </c>
      <c r="I22" s="52">
        <v>378.95</v>
      </c>
      <c r="J22" s="52">
        <v>177.3</v>
      </c>
      <c r="K22" s="49">
        <v>819.36</v>
      </c>
      <c r="L22" s="49">
        <v>655.39</v>
      </c>
      <c r="M22" s="49">
        <v>606.88</v>
      </c>
      <c r="N22" s="49">
        <v>467.06</v>
      </c>
      <c r="O22" s="49">
        <v>377.27</v>
      </c>
      <c r="P22" s="49">
        <v>291.69</v>
      </c>
      <c r="Q22" s="43">
        <f t="shared" si="16"/>
        <v>352.3</v>
      </c>
      <c r="R22" s="43">
        <f t="shared" si="17"/>
        <v>278.12</v>
      </c>
      <c r="S22" s="43">
        <f t="shared" si="18"/>
        <v>315.19</v>
      </c>
      <c r="T22" s="43">
        <f t="shared" si="59"/>
        <v>467.06</v>
      </c>
      <c r="U22" s="43">
        <f t="shared" si="60"/>
        <v>377.27</v>
      </c>
      <c r="V22" s="43">
        <f t="shared" si="61"/>
        <v>291.69</v>
      </c>
      <c r="W22" s="5">
        <f t="shared" si="62"/>
        <v>144.1498719175334</v>
      </c>
      <c r="X22" s="5">
        <f t="shared" si="21"/>
        <v>116.43776426653497</v>
      </c>
      <c r="Y22" s="5">
        <f t="shared" si="22"/>
        <v>90.024999228418878</v>
      </c>
      <c r="Z22" s="4">
        <v>174.28</v>
      </c>
      <c r="AA22" s="4">
        <v>139.59</v>
      </c>
      <c r="AB22" s="4">
        <v>113.24</v>
      </c>
      <c r="AC22" s="4">
        <v>19.29</v>
      </c>
      <c r="AD22" s="4">
        <v>18.22</v>
      </c>
      <c r="AE22" s="4">
        <v>17.899999999999999</v>
      </c>
      <c r="AF22" s="48">
        <f t="shared" si="3"/>
        <v>193.57</v>
      </c>
      <c r="AG22" s="48">
        <f t="shared" si="4"/>
        <v>157.81</v>
      </c>
      <c r="AH22" s="48">
        <f t="shared" si="5"/>
        <v>131.13999999999999</v>
      </c>
      <c r="AI22" s="49">
        <v>867.69</v>
      </c>
      <c r="AJ22" s="49">
        <v>672.45</v>
      </c>
      <c r="AK22" s="49">
        <v>637.16999999999996</v>
      </c>
      <c r="AL22" s="5">
        <f t="shared" si="6"/>
        <v>22.308658622319026</v>
      </c>
      <c r="AM22" s="5">
        <f t="shared" si="7"/>
        <v>23.467915830173247</v>
      </c>
      <c r="AN22" s="5">
        <f t="shared" si="8"/>
        <v>20.581634414677403</v>
      </c>
      <c r="AO22" s="49">
        <v>113.18</v>
      </c>
      <c r="AP22" s="49">
        <v>85.57</v>
      </c>
      <c r="AQ22" s="49">
        <v>61.27</v>
      </c>
      <c r="AR22" s="5">
        <f t="shared" si="23"/>
        <v>13.043829017275755</v>
      </c>
      <c r="AS22" s="5">
        <f t="shared" si="24"/>
        <v>12.725109673581677</v>
      </c>
      <c r="AT22" s="5">
        <f t="shared" si="25"/>
        <v>9.6159580645667564</v>
      </c>
      <c r="AU22" s="5">
        <f t="shared" si="26"/>
        <v>0.22648053783239841</v>
      </c>
      <c r="AV22" s="5">
        <f t="shared" si="27"/>
        <v>0.21528348397699262</v>
      </c>
      <c r="AW22" s="5">
        <f t="shared" si="28"/>
        <v>0.45963180088450067</v>
      </c>
      <c r="AX22" s="49">
        <v>330.59</v>
      </c>
      <c r="AY22" s="49">
        <v>258.98</v>
      </c>
      <c r="AZ22" s="49">
        <v>220.88</v>
      </c>
      <c r="BA22" s="49">
        <v>256.31</v>
      </c>
      <c r="BB22" s="49">
        <v>198.9</v>
      </c>
      <c r="BC22" s="49">
        <v>202.22</v>
      </c>
      <c r="BD22" s="5">
        <f t="shared" si="29"/>
        <v>1.2898053138777261</v>
      </c>
      <c r="BE22" s="5">
        <f t="shared" si="30"/>
        <v>1.302061337355455</v>
      </c>
      <c r="BF22" s="5">
        <f t="shared" si="31"/>
        <v>1.0922757392938385</v>
      </c>
      <c r="BG22" s="4">
        <v>89.1</v>
      </c>
      <c r="BH22" s="4">
        <v>81.97</v>
      </c>
      <c r="BI22" s="4">
        <v>59.21</v>
      </c>
      <c r="BJ22" s="5">
        <f t="shared" si="32"/>
        <v>0.9421793921423276</v>
      </c>
      <c r="BK22" s="5">
        <f t="shared" si="33"/>
        <v>0.88994469582704883</v>
      </c>
      <c r="BL22" s="5">
        <f t="shared" si="34"/>
        <v>0.7994758184155869</v>
      </c>
      <c r="BM22" s="4">
        <v>877</v>
      </c>
      <c r="BN22" s="4">
        <v>727.3</v>
      </c>
      <c r="BO22" s="4">
        <v>634.91999999999996</v>
      </c>
      <c r="BP22" s="5">
        <f t="shared" si="35"/>
        <v>9.8428731762065098</v>
      </c>
      <c r="BQ22" s="5">
        <f t="shared" si="36"/>
        <v>8.8727583262169087</v>
      </c>
      <c r="BR22" s="5">
        <f t="shared" si="37"/>
        <v>10.723188650565781</v>
      </c>
      <c r="BS22" s="50">
        <f t="shared" si="9"/>
        <v>1817.858105</v>
      </c>
      <c r="BT22" s="50">
        <f t="shared" si="19"/>
        <v>1227.8358949999999</v>
      </c>
      <c r="BU22" s="50">
        <f t="shared" si="10"/>
        <v>574.46973000000003</v>
      </c>
      <c r="BV22" s="4">
        <v>99.68</v>
      </c>
      <c r="BW22" s="4">
        <v>66.209999999999994</v>
      </c>
      <c r="BX22" s="4">
        <v>89.49</v>
      </c>
      <c r="BY22" s="4">
        <v>6.1</v>
      </c>
      <c r="BZ22" s="4">
        <v>15.01</v>
      </c>
      <c r="CA22" s="4">
        <v>44.58</v>
      </c>
      <c r="CB22" s="4">
        <f t="shared" si="11"/>
        <v>105.78</v>
      </c>
      <c r="CC22" s="4">
        <f t="shared" si="12"/>
        <v>81.22</v>
      </c>
      <c r="CD22" s="4">
        <f t="shared" si="13"/>
        <v>134.07</v>
      </c>
      <c r="CE22" s="4">
        <v>7.11</v>
      </c>
      <c r="CF22" s="4">
        <v>3.45</v>
      </c>
      <c r="CG22" s="4">
        <v>8.48</v>
      </c>
      <c r="CH22" s="48">
        <f t="shared" si="38"/>
        <v>1916.5281050000001</v>
      </c>
      <c r="CI22" s="48">
        <f t="shared" si="39"/>
        <v>1305.6058949999999</v>
      </c>
      <c r="CJ22" s="48">
        <f t="shared" si="40"/>
        <v>700.05972999999994</v>
      </c>
      <c r="CK22" s="5">
        <f t="shared" si="41"/>
        <v>9.9009562690499564</v>
      </c>
      <c r="CL22" s="5">
        <f t="shared" si="42"/>
        <v>8.2732773271655784</v>
      </c>
      <c r="CM22" s="5">
        <f t="shared" si="43"/>
        <v>5.3382623913375022</v>
      </c>
      <c r="CN22" s="5">
        <f t="shared" si="44"/>
        <v>3.8921297156682222</v>
      </c>
      <c r="CO22" s="5">
        <f t="shared" si="45"/>
        <v>3.2545283086383758</v>
      </c>
      <c r="CP22" s="5">
        <f t="shared" si="46"/>
        <v>1.9694529466214132</v>
      </c>
      <c r="CQ22" s="5">
        <f t="shared" si="47"/>
        <v>16.06165493019968</v>
      </c>
      <c r="CR22" s="5">
        <f t="shared" si="48"/>
        <v>14.348906100268787</v>
      </c>
      <c r="CS22" s="5">
        <f t="shared" si="49"/>
        <v>9.3760360698547416</v>
      </c>
      <c r="CT22" s="4">
        <v>8.58</v>
      </c>
      <c r="CU22" s="4">
        <v>7.8</v>
      </c>
      <c r="CV22" s="4">
        <v>6.48</v>
      </c>
      <c r="CW22" s="5">
        <f t="shared" si="50"/>
        <v>92.419155327796432</v>
      </c>
      <c r="CX22" s="5">
        <f t="shared" si="51"/>
        <v>90.884655837326164</v>
      </c>
      <c r="CY22" s="5">
        <f t="shared" si="52"/>
        <v>89.423861596213484</v>
      </c>
      <c r="CZ22" s="5">
        <f t="shared" si="53"/>
        <v>13.813220074204258</v>
      </c>
      <c r="DA22" s="5">
        <f t="shared" si="54"/>
        <v>13.056348128595186</v>
      </c>
      <c r="DB22" s="5">
        <f t="shared" si="55"/>
        <v>10.09590034273662</v>
      </c>
      <c r="DC22" s="5">
        <f t="shared" si="56"/>
        <v>24.232432663897573</v>
      </c>
      <c r="DD22" s="5">
        <f t="shared" si="57"/>
        <v>22.681368780979138</v>
      </c>
      <c r="DE22" s="5">
        <f t="shared" si="58"/>
        <v>21.005176728718848</v>
      </c>
    </row>
    <row r="23" spans="1:109" ht="15.75" thickBot="1" x14ac:dyDescent="0.3">
      <c r="A23" s="9" t="s">
        <v>32</v>
      </c>
      <c r="B23" s="4">
        <f t="shared" si="20"/>
        <v>4.9663738093310794</v>
      </c>
      <c r="C23" s="4">
        <f t="shared" si="14"/>
        <v>2.3193477686876069</v>
      </c>
      <c r="D23" s="4">
        <f t="shared" si="15"/>
        <v>2.713585689634507</v>
      </c>
      <c r="E23" s="47">
        <v>39062706</v>
      </c>
      <c r="F23" s="47">
        <v>39062706</v>
      </c>
      <c r="G23" s="47">
        <v>39062706</v>
      </c>
      <c r="H23" s="5">
        <v>374.2</v>
      </c>
      <c r="I23" s="5">
        <v>554.25</v>
      </c>
      <c r="J23" s="5">
        <v>259.95</v>
      </c>
      <c r="K23" s="49">
        <v>176.46</v>
      </c>
      <c r="L23" s="49">
        <v>153.78</v>
      </c>
      <c r="M23" s="49">
        <v>116.37</v>
      </c>
      <c r="N23" s="49">
        <v>85.88</v>
      </c>
      <c r="O23" s="49">
        <v>70.510000000000005</v>
      </c>
      <c r="P23" s="49">
        <v>63.26</v>
      </c>
      <c r="Q23" s="43">
        <f t="shared" si="16"/>
        <v>90.580000000000013</v>
      </c>
      <c r="R23" s="43">
        <f t="shared" si="17"/>
        <v>83.27</v>
      </c>
      <c r="S23" s="43">
        <f t="shared" si="18"/>
        <v>53.110000000000007</v>
      </c>
      <c r="T23" s="43">
        <f t="shared" si="59"/>
        <v>85.88</v>
      </c>
      <c r="U23" s="43">
        <f t="shared" si="60"/>
        <v>70.510000000000005</v>
      </c>
      <c r="V23" s="43">
        <f t="shared" si="61"/>
        <v>63.26</v>
      </c>
      <c r="W23" s="5">
        <f t="shared" si="62"/>
        <v>21.985164059038819</v>
      </c>
      <c r="X23" s="5">
        <f t="shared" si="21"/>
        <v>18.050464809068785</v>
      </c>
      <c r="Y23" s="5">
        <f t="shared" si="22"/>
        <v>16.194474596818765</v>
      </c>
      <c r="Z23" s="4">
        <v>31.58</v>
      </c>
      <c r="AA23" s="4">
        <v>18.829999999999998</v>
      </c>
      <c r="AB23" s="4">
        <v>20.350000000000001</v>
      </c>
      <c r="AC23" s="4">
        <v>4.95</v>
      </c>
      <c r="AD23" s="4">
        <v>4.22</v>
      </c>
      <c r="AE23" s="4">
        <v>2.99</v>
      </c>
      <c r="AF23" s="48">
        <f t="shared" si="3"/>
        <v>36.53</v>
      </c>
      <c r="AG23" s="48">
        <f t="shared" si="4"/>
        <v>23.049999999999997</v>
      </c>
      <c r="AH23" s="48">
        <f t="shared" si="5"/>
        <v>23.340000000000003</v>
      </c>
      <c r="AI23" s="49">
        <v>239.03</v>
      </c>
      <c r="AJ23" s="49">
        <v>185.52</v>
      </c>
      <c r="AK23" s="49">
        <v>152.54</v>
      </c>
      <c r="AL23" s="5">
        <f t="shared" si="6"/>
        <v>15.282600510396186</v>
      </c>
      <c r="AM23" s="5">
        <f t="shared" si="7"/>
        <v>12.424536438119876</v>
      </c>
      <c r="AN23" s="5">
        <f t="shared" si="8"/>
        <v>15.30090468073948</v>
      </c>
      <c r="AO23" s="49">
        <v>19.399999999999999</v>
      </c>
      <c r="AP23" s="49">
        <v>9.06</v>
      </c>
      <c r="AQ23" s="49">
        <v>10.6</v>
      </c>
      <c r="AR23" s="5">
        <f t="shared" si="23"/>
        <v>8.1161360498682171</v>
      </c>
      <c r="AS23" s="5">
        <f t="shared" si="24"/>
        <v>4.8835705045278139</v>
      </c>
      <c r="AT23" s="5">
        <f t="shared" si="25"/>
        <v>6.9489969843975343</v>
      </c>
      <c r="AU23" s="5">
        <f t="shared" si="26"/>
        <v>0.64182580344666984</v>
      </c>
      <c r="AV23" s="5">
        <f t="shared" si="27"/>
        <v>0.71323216565026237</v>
      </c>
      <c r="AW23" s="5">
        <f t="shared" si="28"/>
        <v>0.45083781220360419</v>
      </c>
      <c r="AX23" s="49">
        <v>68.12</v>
      </c>
      <c r="AY23" s="49">
        <v>54.76</v>
      </c>
      <c r="AZ23" s="49">
        <v>37.5</v>
      </c>
      <c r="BA23" s="49">
        <v>61.74</v>
      </c>
      <c r="BB23" s="49">
        <v>52.68</v>
      </c>
      <c r="BC23" s="49">
        <v>33.549999999999997</v>
      </c>
      <c r="BD23" s="5">
        <f t="shared" si="29"/>
        <v>1.1033365727243278</v>
      </c>
      <c r="BE23" s="5">
        <f t="shared" si="30"/>
        <v>1.0394836750189824</v>
      </c>
      <c r="BF23" s="5">
        <f t="shared" si="31"/>
        <v>1.1177347242921014</v>
      </c>
      <c r="BG23" s="4">
        <v>30.43</v>
      </c>
      <c r="BH23" s="4">
        <v>23.15</v>
      </c>
      <c r="BI23" s="4">
        <v>13.42</v>
      </c>
      <c r="BJ23" s="5">
        <f t="shared" si="32"/>
        <v>0.61046323291221261</v>
      </c>
      <c r="BK23" s="5">
        <f t="shared" si="33"/>
        <v>0.60003796507213358</v>
      </c>
      <c r="BL23" s="5">
        <f t="shared" si="34"/>
        <v>0.71773472429210139</v>
      </c>
      <c r="BM23" s="4">
        <v>236.33</v>
      </c>
      <c r="BN23" s="4">
        <v>185.57</v>
      </c>
      <c r="BO23" s="4">
        <v>149.9</v>
      </c>
      <c r="BP23" s="5">
        <f t="shared" si="35"/>
        <v>7.7663489976996392</v>
      </c>
      <c r="BQ23" s="5">
        <f t="shared" si="36"/>
        <v>8.0159827213822901</v>
      </c>
      <c r="BR23" s="5">
        <f t="shared" si="37"/>
        <v>11.1698956780924</v>
      </c>
      <c r="BS23" s="50">
        <f t="shared" si="9"/>
        <v>1461.7264585199998</v>
      </c>
      <c r="BT23" s="50">
        <f t="shared" si="19"/>
        <v>2165.0504800499998</v>
      </c>
      <c r="BU23" s="50">
        <f t="shared" si="10"/>
        <v>1015.4350424699999</v>
      </c>
      <c r="BV23" s="4">
        <v>38.770000000000003</v>
      </c>
      <c r="BW23" s="4">
        <v>31.53</v>
      </c>
      <c r="BX23" s="4">
        <v>17</v>
      </c>
      <c r="BY23" s="4">
        <v>16.350000000000001</v>
      </c>
      <c r="BZ23" s="4">
        <v>18.760000000000002</v>
      </c>
      <c r="CA23" s="4">
        <v>11.52</v>
      </c>
      <c r="CB23" s="4">
        <f t="shared" si="11"/>
        <v>55.120000000000005</v>
      </c>
      <c r="CC23" s="4">
        <f t="shared" si="12"/>
        <v>50.290000000000006</v>
      </c>
      <c r="CD23" s="4">
        <f t="shared" si="13"/>
        <v>28.52</v>
      </c>
      <c r="CE23" s="4">
        <v>0.4</v>
      </c>
      <c r="CF23" s="4">
        <v>0.47</v>
      </c>
      <c r="CG23" s="4">
        <v>0.24</v>
      </c>
      <c r="CH23" s="48">
        <f t="shared" si="38"/>
        <v>1516.4464585199999</v>
      </c>
      <c r="CI23" s="48">
        <f t="shared" si="39"/>
        <v>2214.87048005</v>
      </c>
      <c r="CJ23" s="48">
        <f t="shared" si="40"/>
        <v>1043.7150424699998</v>
      </c>
      <c r="CK23" s="5">
        <f t="shared" si="41"/>
        <v>41.512358568847517</v>
      </c>
      <c r="CL23" s="5">
        <f t="shared" si="42"/>
        <v>96.089825598698496</v>
      </c>
      <c r="CM23" s="5">
        <f t="shared" si="43"/>
        <v>44.71786814353041</v>
      </c>
      <c r="CN23" s="5">
        <f t="shared" si="44"/>
        <v>17.020568916162084</v>
      </c>
      <c r="CO23" s="5">
        <f t="shared" si="45"/>
        <v>30.705580485746697</v>
      </c>
      <c r="CP23" s="5">
        <f t="shared" si="46"/>
        <v>16.051771142428077</v>
      </c>
      <c r="CQ23" s="5">
        <f t="shared" si="47"/>
        <v>75.34672466597938</v>
      </c>
      <c r="CR23" s="5">
        <f t="shared" si="48"/>
        <v>238.96804415562912</v>
      </c>
      <c r="CS23" s="5">
        <f t="shared" si="49"/>
        <v>95.79575872358491</v>
      </c>
      <c r="CT23" s="4">
        <v>4.0199999999999996</v>
      </c>
      <c r="CU23" s="4">
        <v>4.1500000000000004</v>
      </c>
      <c r="CV23" s="4">
        <v>3.45</v>
      </c>
      <c r="CW23" s="5">
        <f t="shared" si="50"/>
        <v>79.278350515463927</v>
      </c>
      <c r="CX23" s="5">
        <f t="shared" si="51"/>
        <v>54.194260485651213</v>
      </c>
      <c r="CY23" s="5">
        <f t="shared" si="52"/>
        <v>67.452830188679243</v>
      </c>
      <c r="CZ23" s="5">
        <f t="shared" si="53"/>
        <v>10.993992972911707</v>
      </c>
      <c r="DA23" s="5">
        <f t="shared" si="54"/>
        <v>5.8915333593445185</v>
      </c>
      <c r="DB23" s="5">
        <f t="shared" si="55"/>
        <v>9.1088768582968118</v>
      </c>
      <c r="DC23" s="5">
        <f t="shared" si="56"/>
        <v>22.589659990684677</v>
      </c>
      <c r="DD23" s="5">
        <f t="shared" si="57"/>
        <v>12.849241242376969</v>
      </c>
      <c r="DE23" s="5">
        <f t="shared" si="58"/>
        <v>16.756244072083465</v>
      </c>
    </row>
    <row r="24" spans="1:109" ht="15.75" thickBot="1" x14ac:dyDescent="0.3">
      <c r="A24" s="9" t="s">
        <v>33</v>
      </c>
      <c r="B24" s="4">
        <f t="shared" si="20"/>
        <v>57.705653753985871</v>
      </c>
      <c r="C24" s="4">
        <f t="shared" si="14"/>
        <v>16.546424015479815</v>
      </c>
      <c r="D24" s="4">
        <f t="shared" si="15"/>
        <v>20.046629095677471</v>
      </c>
      <c r="E24" s="41">
        <v>12570692</v>
      </c>
      <c r="F24" s="41">
        <v>12570692</v>
      </c>
      <c r="G24" s="41">
        <v>12570692</v>
      </c>
      <c r="H24" s="52">
        <v>20.25</v>
      </c>
      <c r="I24" s="52">
        <v>12.1</v>
      </c>
      <c r="J24" s="52">
        <v>10</v>
      </c>
      <c r="K24" s="49">
        <v>617.78</v>
      </c>
      <c r="L24" s="49">
        <v>558.58000000000004</v>
      </c>
      <c r="M24" s="49">
        <v>417.72</v>
      </c>
      <c r="N24" s="49">
        <v>440.41</v>
      </c>
      <c r="O24" s="49">
        <v>358.17</v>
      </c>
      <c r="P24" s="49">
        <v>207.06</v>
      </c>
      <c r="Q24" s="43">
        <f t="shared" si="16"/>
        <v>177.36999999999995</v>
      </c>
      <c r="R24" s="43">
        <f t="shared" si="17"/>
        <v>200.41000000000003</v>
      </c>
      <c r="S24" s="43">
        <f t="shared" si="18"/>
        <v>210.66000000000003</v>
      </c>
      <c r="T24" s="43">
        <f t="shared" si="59"/>
        <v>440.41</v>
      </c>
      <c r="U24" s="43">
        <f t="shared" si="60"/>
        <v>358.17</v>
      </c>
      <c r="V24" s="43">
        <f t="shared" si="61"/>
        <v>207.06</v>
      </c>
      <c r="W24" s="5">
        <f t="shared" si="62"/>
        <v>350.34666349314739</v>
      </c>
      <c r="X24" s="5">
        <f t="shared" si="21"/>
        <v>284.92464853963492</v>
      </c>
      <c r="Y24" s="5">
        <f t="shared" si="22"/>
        <v>164.7164690694832</v>
      </c>
      <c r="Z24" s="4">
        <v>112.12</v>
      </c>
      <c r="AA24" s="4">
        <v>35.85</v>
      </c>
      <c r="AB24" s="4">
        <v>49.1</v>
      </c>
      <c r="AC24" s="4">
        <v>14.94</v>
      </c>
      <c r="AD24" s="4">
        <v>13.92</v>
      </c>
      <c r="AE24" s="4">
        <v>15.39</v>
      </c>
      <c r="AF24" s="48">
        <f t="shared" si="3"/>
        <v>127.06</v>
      </c>
      <c r="AG24" s="48">
        <f t="shared" si="4"/>
        <v>49.77</v>
      </c>
      <c r="AH24" s="48">
        <f t="shared" si="5"/>
        <v>64.490000000000009</v>
      </c>
      <c r="AI24" s="49">
        <v>585.51</v>
      </c>
      <c r="AJ24" s="49">
        <v>455.5</v>
      </c>
      <c r="AK24" s="49">
        <v>450.96</v>
      </c>
      <c r="AL24" s="5">
        <f t="shared" si="6"/>
        <v>21.700739526225004</v>
      </c>
      <c r="AM24" s="5">
        <f t="shared" si="7"/>
        <v>10.926454445664106</v>
      </c>
      <c r="AN24" s="5">
        <f t="shared" si="8"/>
        <v>14.300603157708004</v>
      </c>
      <c r="AO24" s="49">
        <v>72.540000000000006</v>
      </c>
      <c r="AP24" s="49">
        <v>20.8</v>
      </c>
      <c r="AQ24" s="49">
        <v>25.2</v>
      </c>
      <c r="AR24" s="5">
        <f t="shared" si="23"/>
        <v>12.389199159706923</v>
      </c>
      <c r="AS24" s="5">
        <f t="shared" si="24"/>
        <v>4.566410537870472</v>
      </c>
      <c r="AT24" s="5">
        <f t="shared" si="25"/>
        <v>5.5880787653006925</v>
      </c>
      <c r="AU24" s="5">
        <f t="shared" si="26"/>
        <v>1.7052292182284691E-2</v>
      </c>
      <c r="AV24" s="5">
        <f t="shared" si="27"/>
        <v>0.16634559008292152</v>
      </c>
      <c r="AW24" s="5">
        <f t="shared" si="28"/>
        <v>0.37535014005602241</v>
      </c>
      <c r="AX24" s="49">
        <v>201.23</v>
      </c>
      <c r="AY24" s="49">
        <v>198.32</v>
      </c>
      <c r="AZ24" s="49">
        <v>210.21</v>
      </c>
      <c r="BA24" s="49">
        <v>111.76</v>
      </c>
      <c r="BB24" s="49">
        <v>137.9</v>
      </c>
      <c r="BC24" s="49">
        <v>171.63</v>
      </c>
      <c r="BD24" s="5">
        <f t="shared" si="29"/>
        <v>1.8005547602004293</v>
      </c>
      <c r="BE24" s="5">
        <f t="shared" si="30"/>
        <v>1.4381435823060187</v>
      </c>
      <c r="BF24" s="5">
        <f t="shared" si="31"/>
        <v>1.224785876595001</v>
      </c>
      <c r="BG24" s="4">
        <v>52.56</v>
      </c>
      <c r="BH24" s="4">
        <v>52.17</v>
      </c>
      <c r="BI24" s="4">
        <v>62.89</v>
      </c>
      <c r="BJ24" s="5">
        <f t="shared" si="32"/>
        <v>1.3302612741589117</v>
      </c>
      <c r="BK24" s="5">
        <f t="shared" si="33"/>
        <v>1.0598259608411891</v>
      </c>
      <c r="BL24" s="5">
        <f t="shared" si="34"/>
        <v>0.85835809590397949</v>
      </c>
      <c r="BM24" s="4">
        <v>581.79</v>
      </c>
      <c r="BN24" s="4">
        <v>444.99</v>
      </c>
      <c r="BO24" s="4">
        <v>442.95</v>
      </c>
      <c r="BP24" s="5">
        <f t="shared" si="35"/>
        <v>11.069063926940638</v>
      </c>
      <c r="BQ24" s="5">
        <f t="shared" si="36"/>
        <v>8.5296147211040836</v>
      </c>
      <c r="BR24" s="5">
        <f t="shared" si="37"/>
        <v>7.043250119255843</v>
      </c>
      <c r="BS24" s="50">
        <f t="shared" si="9"/>
        <v>25.4556513</v>
      </c>
      <c r="BT24" s="50">
        <f t="shared" si="19"/>
        <v>15.210537319999998</v>
      </c>
      <c r="BU24" s="50">
        <f t="shared" si="10"/>
        <v>12.570691999999999</v>
      </c>
      <c r="BV24" s="4">
        <v>6.61</v>
      </c>
      <c r="BW24" s="4">
        <v>50.43</v>
      </c>
      <c r="BX24" s="4">
        <v>67.62</v>
      </c>
      <c r="BY24" s="4">
        <v>0.9</v>
      </c>
      <c r="BZ24" s="4">
        <v>9.15</v>
      </c>
      <c r="CA24" s="4">
        <v>10.1</v>
      </c>
      <c r="CB24" s="4">
        <f t="shared" si="11"/>
        <v>7.5100000000000007</v>
      </c>
      <c r="CC24" s="4">
        <f t="shared" si="12"/>
        <v>59.58</v>
      </c>
      <c r="CD24" s="4">
        <f t="shared" si="13"/>
        <v>77.72</v>
      </c>
      <c r="CE24" s="4">
        <v>2.27</v>
      </c>
      <c r="CF24" s="4">
        <v>3.95</v>
      </c>
      <c r="CG24" s="4">
        <v>4.01</v>
      </c>
      <c r="CH24" s="48">
        <f t="shared" si="38"/>
        <v>30.695651299999998</v>
      </c>
      <c r="CI24" s="48">
        <f t="shared" si="39"/>
        <v>70.840537319999996</v>
      </c>
      <c r="CJ24" s="48">
        <f t="shared" si="40"/>
        <v>86.280691999999988</v>
      </c>
      <c r="CK24" s="5">
        <f t="shared" si="41"/>
        <v>0.24158390760270737</v>
      </c>
      <c r="CL24" s="5">
        <f t="shared" si="42"/>
        <v>1.4233581940928268</v>
      </c>
      <c r="CM24" s="5">
        <f t="shared" si="43"/>
        <v>1.3378925724918589</v>
      </c>
      <c r="CN24" s="5">
        <f t="shared" si="44"/>
        <v>5.7799893962444088E-2</v>
      </c>
      <c r="CO24" s="5">
        <f t="shared" si="45"/>
        <v>4.2467368344640807E-2</v>
      </c>
      <c r="CP24" s="5">
        <f t="shared" si="46"/>
        <v>6.0710383463730325E-2</v>
      </c>
      <c r="CQ24" s="5">
        <f t="shared" si="47"/>
        <v>0.35091882133995034</v>
      </c>
      <c r="CR24" s="5">
        <f t="shared" si="48"/>
        <v>0.73127583269230756</v>
      </c>
      <c r="CS24" s="5">
        <f t="shared" si="49"/>
        <v>0.49883698412698413</v>
      </c>
      <c r="CT24" s="4">
        <v>9.08</v>
      </c>
      <c r="CU24" s="4">
        <v>6.81</v>
      </c>
      <c r="CV24" s="4">
        <v>5.66</v>
      </c>
      <c r="CW24" s="5">
        <f t="shared" si="50"/>
        <v>87.482768127929418</v>
      </c>
      <c r="CX24" s="5">
        <f t="shared" si="51"/>
        <v>67.259615384615387</v>
      </c>
      <c r="CY24" s="5">
        <f t="shared" si="52"/>
        <v>77.539682539682545</v>
      </c>
      <c r="CZ24" s="5">
        <f t="shared" si="53"/>
        <v>11.742044093366571</v>
      </c>
      <c r="DA24" s="5">
        <f t="shared" si="54"/>
        <v>3.7237280246338926</v>
      </c>
      <c r="DB24" s="5">
        <f t="shared" si="55"/>
        <v>6.0327492099971263</v>
      </c>
      <c r="DC24" s="5">
        <f t="shared" si="56"/>
        <v>16.471015644513066</v>
      </c>
      <c r="DD24" s="5">
        <f t="shared" si="57"/>
        <v>5.8072982103470423</v>
      </c>
      <c r="DE24" s="5">
        <f t="shared" si="58"/>
        <v>12.170385395537526</v>
      </c>
    </row>
    <row r="25" spans="1:109" ht="15.75" thickBot="1" x14ac:dyDescent="0.3">
      <c r="A25" s="9" t="s">
        <v>34</v>
      </c>
      <c r="B25" s="4">
        <f t="shared" si="20"/>
        <v>4.4823247732764688</v>
      </c>
      <c r="C25" s="4">
        <f t="shared" si="14"/>
        <v>4.254375763654398</v>
      </c>
      <c r="D25" s="4">
        <f t="shared" si="15"/>
        <v>3.5523735039333308</v>
      </c>
      <c r="E25" s="41">
        <v>49572490</v>
      </c>
      <c r="F25" s="41">
        <v>49572490</v>
      </c>
      <c r="G25" s="41">
        <v>49572490</v>
      </c>
      <c r="H25" s="5">
        <v>497.8</v>
      </c>
      <c r="I25" s="5">
        <v>373</v>
      </c>
      <c r="J25" s="5">
        <v>135.05000000000001</v>
      </c>
      <c r="K25" s="49">
        <v>521.19000000000005</v>
      </c>
      <c r="L25" s="49">
        <v>514.73</v>
      </c>
      <c r="M25" s="42">
        <v>1144.97</v>
      </c>
      <c r="N25" s="49">
        <v>382.77</v>
      </c>
      <c r="O25" s="49">
        <v>368.55</v>
      </c>
      <c r="P25" s="42">
        <v>1016.61</v>
      </c>
      <c r="Q25" s="43">
        <f t="shared" si="16"/>
        <v>138.42000000000007</v>
      </c>
      <c r="R25" s="43">
        <f t="shared" si="17"/>
        <v>146.18</v>
      </c>
      <c r="S25" s="43">
        <f t="shared" si="18"/>
        <v>128.36000000000001</v>
      </c>
      <c r="T25" s="43">
        <f t="shared" si="59"/>
        <v>382.77</v>
      </c>
      <c r="U25" s="43">
        <f t="shared" si="60"/>
        <v>368.55</v>
      </c>
      <c r="V25" s="43">
        <f t="shared" si="61"/>
        <v>1016.61</v>
      </c>
      <c r="W25" s="5">
        <f t="shared" si="62"/>
        <v>77.214196825699091</v>
      </c>
      <c r="X25" s="5">
        <f t="shared" si="21"/>
        <v>74.345670350631977</v>
      </c>
      <c r="Y25" s="5">
        <f t="shared" si="22"/>
        <v>205.07543599282587</v>
      </c>
      <c r="Z25" s="4">
        <v>25.9</v>
      </c>
      <c r="AA25" s="4">
        <v>19.07</v>
      </c>
      <c r="AB25" s="4">
        <v>23.48</v>
      </c>
      <c r="AC25" s="4">
        <v>1.55</v>
      </c>
      <c r="AD25" s="4">
        <v>1.72</v>
      </c>
      <c r="AE25" s="4">
        <v>1.6</v>
      </c>
      <c r="AF25" s="48">
        <f t="shared" si="3"/>
        <v>27.45</v>
      </c>
      <c r="AG25" s="48">
        <f t="shared" si="4"/>
        <v>20.79</v>
      </c>
      <c r="AH25" s="48">
        <f t="shared" si="5"/>
        <v>25.080000000000002</v>
      </c>
      <c r="AI25" s="49">
        <v>120.8</v>
      </c>
      <c r="AJ25" s="49">
        <v>129.94</v>
      </c>
      <c r="AK25" s="49">
        <v>121.87</v>
      </c>
      <c r="AL25" s="5">
        <f t="shared" si="6"/>
        <v>22.723509933774835</v>
      </c>
      <c r="AM25" s="5">
        <f t="shared" si="7"/>
        <v>15.999692165614899</v>
      </c>
      <c r="AN25" s="5">
        <f t="shared" si="8"/>
        <v>20.579305817674573</v>
      </c>
      <c r="AO25" s="49">
        <v>22.22</v>
      </c>
      <c r="AP25" s="49">
        <v>21.09</v>
      </c>
      <c r="AQ25" s="49">
        <v>17.61</v>
      </c>
      <c r="AR25" s="5">
        <f t="shared" si="23"/>
        <v>18.394039735099337</v>
      </c>
      <c r="AS25" s="5">
        <f t="shared" si="24"/>
        <v>16.230567954440509</v>
      </c>
      <c r="AT25" s="5">
        <f t="shared" si="25"/>
        <v>14.449823582505946</v>
      </c>
      <c r="AU25" s="5">
        <f t="shared" si="26"/>
        <v>2.5158711497766287E-2</v>
      </c>
      <c r="AV25" s="5">
        <f t="shared" si="27"/>
        <v>5.1553384886718215E-4</v>
      </c>
      <c r="AW25" s="5">
        <f t="shared" si="28"/>
        <v>3.5903640530783681E-3</v>
      </c>
      <c r="AX25" s="49">
        <v>93.54</v>
      </c>
      <c r="AY25" s="49">
        <v>82.34</v>
      </c>
      <c r="AZ25" s="49">
        <v>106.25</v>
      </c>
      <c r="BA25" s="49">
        <v>40.97</v>
      </c>
      <c r="BB25" s="49">
        <v>38.909999999999997</v>
      </c>
      <c r="BC25" s="49">
        <v>38.47</v>
      </c>
      <c r="BD25" s="5">
        <f t="shared" si="29"/>
        <v>2.2831340004881624</v>
      </c>
      <c r="BE25" s="5">
        <f t="shared" si="30"/>
        <v>2.1161655101516321</v>
      </c>
      <c r="BF25" s="5">
        <f t="shared" si="31"/>
        <v>2.7618923836755913</v>
      </c>
      <c r="BG25" s="4">
        <v>19.72</v>
      </c>
      <c r="BH25" s="4">
        <v>16.04</v>
      </c>
      <c r="BI25" s="4">
        <v>49.8</v>
      </c>
      <c r="BJ25" s="5">
        <f t="shared" si="32"/>
        <v>1.8018061996582868</v>
      </c>
      <c r="BK25" s="5">
        <f t="shared" si="33"/>
        <v>1.703932151117965</v>
      </c>
      <c r="BL25" s="5">
        <f t="shared" si="34"/>
        <v>1.4673771770210555</v>
      </c>
      <c r="BM25" s="4">
        <v>88.04</v>
      </c>
      <c r="BN25" s="4">
        <v>96.46</v>
      </c>
      <c r="BO25" s="4">
        <v>101.48</v>
      </c>
      <c r="BP25" s="5">
        <f t="shared" si="35"/>
        <v>4.4645030425963492</v>
      </c>
      <c r="BQ25" s="5">
        <f t="shared" si="36"/>
        <v>6.0137157107231918</v>
      </c>
      <c r="BR25" s="5">
        <f t="shared" si="37"/>
        <v>2.0377510040160645</v>
      </c>
      <c r="BS25" s="50">
        <f t="shared" si="9"/>
        <v>2467.7185522</v>
      </c>
      <c r="BT25" s="50">
        <f t="shared" si="19"/>
        <v>1849.0538770000001</v>
      </c>
      <c r="BU25" s="50">
        <f t="shared" si="10"/>
        <v>669.47647745000006</v>
      </c>
      <c r="BV25" s="4">
        <v>9.6300000000000008</v>
      </c>
      <c r="BW25" s="4">
        <v>0</v>
      </c>
      <c r="BX25" s="4">
        <v>3.19</v>
      </c>
      <c r="BY25" s="4">
        <v>0</v>
      </c>
      <c r="BZ25" s="4">
        <v>0.19</v>
      </c>
      <c r="CA25" s="4">
        <v>0.46</v>
      </c>
      <c r="CB25" s="4">
        <f t="shared" si="11"/>
        <v>9.6300000000000008</v>
      </c>
      <c r="CC25" s="4">
        <f t="shared" si="12"/>
        <v>0.19</v>
      </c>
      <c r="CD25" s="4">
        <f t="shared" si="13"/>
        <v>3.65</v>
      </c>
      <c r="CE25" s="4">
        <v>31.86</v>
      </c>
      <c r="CF25" s="4">
        <v>20.89</v>
      </c>
      <c r="CG25" s="4">
        <v>18.07</v>
      </c>
      <c r="CH25" s="48">
        <f t="shared" si="38"/>
        <v>2445.4885522</v>
      </c>
      <c r="CI25" s="48">
        <f t="shared" si="39"/>
        <v>1828.353877</v>
      </c>
      <c r="CJ25" s="48">
        <f t="shared" si="40"/>
        <v>655.05647744999999</v>
      </c>
      <c r="CK25" s="5">
        <f t="shared" si="41"/>
        <v>89.088836145719497</v>
      </c>
      <c r="CL25" s="5">
        <f t="shared" si="42"/>
        <v>87.943909427609427</v>
      </c>
      <c r="CM25" s="5">
        <f t="shared" si="43"/>
        <v>26.118679324162677</v>
      </c>
      <c r="CN25" s="5">
        <f t="shared" si="44"/>
        <v>6.4470009462601565</v>
      </c>
      <c r="CO25" s="5">
        <f t="shared" si="45"/>
        <v>5.0171045366978699</v>
      </c>
      <c r="CP25" s="5">
        <f t="shared" si="46"/>
        <v>0.65853815863507148</v>
      </c>
      <c r="CQ25" s="5">
        <f t="shared" si="47"/>
        <v>111.05844069306931</v>
      </c>
      <c r="CR25" s="5">
        <f t="shared" si="48"/>
        <v>87.674437031768605</v>
      </c>
      <c r="CS25" s="5">
        <f t="shared" si="49"/>
        <v>38.01683574389552</v>
      </c>
      <c r="CT25" s="4">
        <v>7.93</v>
      </c>
      <c r="CU25" s="4">
        <v>7.44</v>
      </c>
      <c r="CV25" s="4">
        <v>7.44</v>
      </c>
      <c r="CW25" s="5">
        <f t="shared" si="50"/>
        <v>64.311431143114305</v>
      </c>
      <c r="CX25" s="5">
        <f t="shared" si="51"/>
        <v>64.722617354196302</v>
      </c>
      <c r="CY25" s="5">
        <f t="shared" si="52"/>
        <v>57.751277683134575</v>
      </c>
      <c r="CZ25" s="5">
        <f t="shared" si="53"/>
        <v>4.2633204781365714</v>
      </c>
      <c r="DA25" s="5">
        <f t="shared" si="54"/>
        <v>4.0972937268082292</v>
      </c>
      <c r="DB25" s="5">
        <f t="shared" si="55"/>
        <v>1.5380315641457853</v>
      </c>
      <c r="DC25" s="5">
        <f t="shared" si="56"/>
        <v>5.8050526425790938</v>
      </c>
      <c r="DD25" s="5">
        <f t="shared" si="57"/>
        <v>5.7224257224257222</v>
      </c>
      <c r="DE25" s="5">
        <f t="shared" si="58"/>
        <v>1.7322276979372619</v>
      </c>
    </row>
    <row r="26" spans="1:109" ht="15.75" thickBot="1" x14ac:dyDescent="0.3">
      <c r="A26" s="9" t="s">
        <v>35</v>
      </c>
      <c r="B26" s="4">
        <f t="shared" si="20"/>
        <v>55.118160710376451</v>
      </c>
      <c r="C26" s="4">
        <f t="shared" si="14"/>
        <v>52.612348293939952</v>
      </c>
      <c r="D26" s="4">
        <f t="shared" si="15"/>
        <v>51.466279049213185</v>
      </c>
      <c r="E26" s="41">
        <v>10296062</v>
      </c>
      <c r="F26" s="41">
        <v>10296062</v>
      </c>
      <c r="G26" s="41">
        <v>10296062</v>
      </c>
      <c r="H26" s="52">
        <v>1174.3</v>
      </c>
      <c r="I26" s="52">
        <v>915</v>
      </c>
      <c r="J26" s="52">
        <v>503</v>
      </c>
      <c r="K26" s="49">
        <v>572.76</v>
      </c>
      <c r="L26" s="49">
        <v>507.41</v>
      </c>
      <c r="M26" s="49">
        <v>417.32</v>
      </c>
      <c r="N26" s="49">
        <v>387.82</v>
      </c>
      <c r="O26" s="49">
        <v>342.88</v>
      </c>
      <c r="P26" s="49">
        <v>286.64</v>
      </c>
      <c r="Q26" s="43">
        <f t="shared" si="16"/>
        <v>184.94</v>
      </c>
      <c r="R26" s="43">
        <f t="shared" si="17"/>
        <v>164.53000000000003</v>
      </c>
      <c r="S26" s="43">
        <f t="shared" si="18"/>
        <v>130.68</v>
      </c>
      <c r="T26" s="43">
        <f t="shared" si="59"/>
        <v>387.82</v>
      </c>
      <c r="U26" s="43">
        <f t="shared" si="60"/>
        <v>342.88</v>
      </c>
      <c r="V26" s="43">
        <f t="shared" si="61"/>
        <v>286.64</v>
      </c>
      <c r="W26" s="5">
        <f t="shared" si="62"/>
        <v>376.66828346604751</v>
      </c>
      <c r="X26" s="5">
        <f t="shared" si="21"/>
        <v>333.02052765416528</v>
      </c>
      <c r="Y26" s="5">
        <f t="shared" si="22"/>
        <v>278.3977019563402</v>
      </c>
      <c r="Z26" s="4">
        <v>87.49</v>
      </c>
      <c r="AA26" s="4">
        <v>78.72</v>
      </c>
      <c r="AB26" s="4">
        <v>71.11</v>
      </c>
      <c r="AC26" s="4">
        <v>16.34</v>
      </c>
      <c r="AD26" s="4">
        <v>15.15</v>
      </c>
      <c r="AE26" s="4">
        <v>15.65</v>
      </c>
      <c r="AF26" s="48">
        <f t="shared" si="3"/>
        <v>103.83</v>
      </c>
      <c r="AG26" s="48">
        <f t="shared" si="4"/>
        <v>93.87</v>
      </c>
      <c r="AH26" s="48">
        <f t="shared" si="5"/>
        <v>86.76</v>
      </c>
      <c r="AI26" s="49">
        <v>333.77</v>
      </c>
      <c r="AJ26" s="49">
        <v>304.19</v>
      </c>
      <c r="AK26" s="49">
        <v>280.39999999999998</v>
      </c>
      <c r="AL26" s="5">
        <f t="shared" si="6"/>
        <v>31.108248194864728</v>
      </c>
      <c r="AM26" s="5">
        <f t="shared" si="7"/>
        <v>30.859002597061046</v>
      </c>
      <c r="AN26" s="5">
        <f t="shared" si="8"/>
        <v>30.941512125534953</v>
      </c>
      <c r="AO26" s="49">
        <v>56.75</v>
      </c>
      <c r="AP26" s="49">
        <v>54.17</v>
      </c>
      <c r="AQ26" s="49">
        <v>52.99</v>
      </c>
      <c r="AR26" s="5">
        <f t="shared" si="23"/>
        <v>17.002726428378825</v>
      </c>
      <c r="AS26" s="5">
        <f t="shared" si="24"/>
        <v>17.807948979256384</v>
      </c>
      <c r="AT26" s="5">
        <f t="shared" si="25"/>
        <v>18.898002853067052</v>
      </c>
      <c r="AU26" s="5">
        <f t="shared" si="26"/>
        <v>0.251998349749884</v>
      </c>
      <c r="AV26" s="5">
        <f t="shared" si="27"/>
        <v>0.25093327111525898</v>
      </c>
      <c r="AW26" s="5">
        <f t="shared" si="28"/>
        <v>0.17139966508512419</v>
      </c>
      <c r="AX26" s="49">
        <v>198.93</v>
      </c>
      <c r="AY26" s="49">
        <v>172.04</v>
      </c>
      <c r="AZ26" s="49">
        <v>132.03</v>
      </c>
      <c r="BA26" s="49">
        <v>93.04</v>
      </c>
      <c r="BB26" s="49">
        <v>83.92</v>
      </c>
      <c r="BC26" s="49">
        <v>86.29</v>
      </c>
      <c r="BD26" s="5">
        <f t="shared" si="29"/>
        <v>2.1381126397248496</v>
      </c>
      <c r="BE26" s="5">
        <f t="shared" si="30"/>
        <v>2.0500476644423258</v>
      </c>
      <c r="BF26" s="5">
        <f t="shared" si="31"/>
        <v>1.5300730096187274</v>
      </c>
      <c r="BG26" s="4">
        <v>38.57</v>
      </c>
      <c r="BH26" s="4">
        <v>32.19</v>
      </c>
      <c r="BI26" s="4">
        <v>38.67</v>
      </c>
      <c r="BJ26" s="5">
        <f t="shared" si="32"/>
        <v>1.7235597592433363</v>
      </c>
      <c r="BK26" s="5">
        <f t="shared" si="33"/>
        <v>1.6664680648236414</v>
      </c>
      <c r="BL26" s="5">
        <f t="shared" si="34"/>
        <v>1.0819330165720245</v>
      </c>
      <c r="BM26" s="4">
        <v>328.23</v>
      </c>
      <c r="BN26" s="4">
        <v>297.45</v>
      </c>
      <c r="BO26" s="4">
        <v>271.29000000000002</v>
      </c>
      <c r="BP26" s="5">
        <f t="shared" si="35"/>
        <v>8.5099818511796741</v>
      </c>
      <c r="BQ26" s="5">
        <f t="shared" si="36"/>
        <v>9.2404473438956192</v>
      </c>
      <c r="BR26" s="5">
        <f t="shared" si="37"/>
        <v>7.015515903801397</v>
      </c>
      <c r="BS26" s="50">
        <f t="shared" si="9"/>
        <v>1209.0665606600001</v>
      </c>
      <c r="BT26" s="50">
        <f t="shared" si="19"/>
        <v>942.08967299999995</v>
      </c>
      <c r="BU26" s="50">
        <f t="shared" si="10"/>
        <v>517.89191860000005</v>
      </c>
      <c r="BV26" s="4">
        <v>29.03</v>
      </c>
      <c r="BW26" s="4">
        <v>22.5</v>
      </c>
      <c r="BX26" s="4">
        <v>27.74</v>
      </c>
      <c r="BY26" s="4">
        <v>68.7</v>
      </c>
      <c r="BZ26" s="4">
        <v>63.54</v>
      </c>
      <c r="CA26" s="4">
        <v>21.39</v>
      </c>
      <c r="CB26" s="4">
        <f t="shared" si="11"/>
        <v>97.73</v>
      </c>
      <c r="CC26" s="4">
        <f t="shared" si="12"/>
        <v>86.039999999999992</v>
      </c>
      <c r="CD26" s="4">
        <f t="shared" si="13"/>
        <v>49.129999999999995</v>
      </c>
      <c r="CE26" s="4">
        <v>15.6</v>
      </c>
      <c r="CF26" s="4">
        <v>13.35</v>
      </c>
      <c r="CG26" s="4">
        <v>10</v>
      </c>
      <c r="CH26" s="48">
        <f t="shared" si="38"/>
        <v>1291.1965606600002</v>
      </c>
      <c r="CI26" s="48">
        <f t="shared" si="39"/>
        <v>1014.7796729999999</v>
      </c>
      <c r="CJ26" s="48">
        <f t="shared" si="40"/>
        <v>557.02191860000005</v>
      </c>
      <c r="CK26" s="5">
        <f t="shared" si="41"/>
        <v>12.435679097178081</v>
      </c>
      <c r="CL26" s="5">
        <f t="shared" si="42"/>
        <v>10.810479098753593</v>
      </c>
      <c r="CM26" s="5">
        <f t="shared" si="43"/>
        <v>6.4202618556938686</v>
      </c>
      <c r="CN26" s="5">
        <f t="shared" si="44"/>
        <v>3.117597237532876</v>
      </c>
      <c r="CO26" s="5">
        <f t="shared" si="45"/>
        <v>2.7475783743583757</v>
      </c>
      <c r="CP26" s="5">
        <f t="shared" si="46"/>
        <v>1.8067677874686017</v>
      </c>
      <c r="CQ26" s="5">
        <f t="shared" si="47"/>
        <v>21.305137632775327</v>
      </c>
      <c r="CR26" s="5">
        <f t="shared" si="48"/>
        <v>17.391354495107993</v>
      </c>
      <c r="CS26" s="5">
        <f t="shared" si="49"/>
        <v>9.7733896697490081</v>
      </c>
      <c r="CT26" s="4">
        <v>10.3</v>
      </c>
      <c r="CU26" s="4">
        <v>8.75</v>
      </c>
      <c r="CV26" s="4">
        <v>8.75</v>
      </c>
      <c r="CW26" s="5">
        <f t="shared" si="50"/>
        <v>81.850220264317187</v>
      </c>
      <c r="CX26" s="5">
        <f t="shared" si="51"/>
        <v>83.847147867823523</v>
      </c>
      <c r="CY26" s="5">
        <f t="shared" si="52"/>
        <v>83.48745046235139</v>
      </c>
      <c r="CZ26" s="5">
        <f t="shared" si="53"/>
        <v>9.9081639779314195</v>
      </c>
      <c r="DA26" s="5">
        <f t="shared" si="54"/>
        <v>10.675784868252498</v>
      </c>
      <c r="DB26" s="5">
        <f t="shared" si="55"/>
        <v>12.697690022045432</v>
      </c>
      <c r="DC26" s="5">
        <f t="shared" si="56"/>
        <v>14.633077200763243</v>
      </c>
      <c r="DD26" s="5">
        <f t="shared" si="57"/>
        <v>15.798530097993469</v>
      </c>
      <c r="DE26" s="5">
        <f t="shared" si="58"/>
        <v>18.486603404967905</v>
      </c>
    </row>
    <row r="27" spans="1:109" ht="15.75" thickBot="1" x14ac:dyDescent="0.3">
      <c r="A27" s="9" t="s">
        <v>36</v>
      </c>
      <c r="B27" s="4">
        <f t="shared" si="20"/>
        <v>21.300813008130081</v>
      </c>
      <c r="C27" s="4">
        <f t="shared" si="14"/>
        <v>17.166666666666664</v>
      </c>
      <c r="D27" s="4">
        <f t="shared" si="15"/>
        <v>10.886178861788618</v>
      </c>
      <c r="E27" s="41">
        <v>24600000</v>
      </c>
      <c r="F27" s="41">
        <v>24600000</v>
      </c>
      <c r="G27" s="41">
        <v>24600000</v>
      </c>
      <c r="H27" s="5">
        <v>581.35</v>
      </c>
      <c r="I27" s="5">
        <v>298.14999999999998</v>
      </c>
      <c r="J27" s="5">
        <v>140</v>
      </c>
      <c r="K27" s="42">
        <v>1315.96</v>
      </c>
      <c r="L27" s="49">
        <v>791.87</v>
      </c>
      <c r="M27" s="49">
        <v>718.04</v>
      </c>
      <c r="N27" s="49">
        <v>740.34</v>
      </c>
      <c r="O27" s="49">
        <v>371.18</v>
      </c>
      <c r="P27" s="49">
        <v>391.61</v>
      </c>
      <c r="Q27" s="43">
        <f t="shared" si="16"/>
        <v>575.62</v>
      </c>
      <c r="R27" s="43">
        <f t="shared" si="17"/>
        <v>420.69</v>
      </c>
      <c r="S27" s="43">
        <f t="shared" si="18"/>
        <v>326.42999999999995</v>
      </c>
      <c r="T27" s="43">
        <f t="shared" si="59"/>
        <v>740.34</v>
      </c>
      <c r="U27" s="43">
        <f t="shared" si="60"/>
        <v>371.18</v>
      </c>
      <c r="V27" s="43">
        <f t="shared" si="61"/>
        <v>391.61</v>
      </c>
      <c r="W27" s="5">
        <f t="shared" si="62"/>
        <v>300.95121951219517</v>
      </c>
      <c r="X27" s="5">
        <f t="shared" si="21"/>
        <v>150.88617886178864</v>
      </c>
      <c r="Y27" s="5">
        <f t="shared" si="22"/>
        <v>159.1910569105691</v>
      </c>
      <c r="Z27" s="4">
        <v>91.37</v>
      </c>
      <c r="AA27" s="4">
        <v>60.85</v>
      </c>
      <c r="AB27" s="4">
        <v>39.159999999999997</v>
      </c>
      <c r="AC27" s="4">
        <v>15.1</v>
      </c>
      <c r="AD27" s="4">
        <v>13.68</v>
      </c>
      <c r="AE27" s="4">
        <v>10.93</v>
      </c>
      <c r="AF27" s="48">
        <f t="shared" si="3"/>
        <v>106.47</v>
      </c>
      <c r="AG27" s="48">
        <f t="shared" si="4"/>
        <v>74.53</v>
      </c>
      <c r="AH27" s="48">
        <f t="shared" si="5"/>
        <v>50.089999999999996</v>
      </c>
      <c r="AI27" s="49">
        <v>347.2</v>
      </c>
      <c r="AJ27" s="49">
        <v>314.99</v>
      </c>
      <c r="AK27" s="49">
        <v>277.12</v>
      </c>
      <c r="AL27" s="5">
        <f t="shared" si="6"/>
        <v>30.66532258064516</v>
      </c>
      <c r="AM27" s="5">
        <f t="shared" si="7"/>
        <v>23.661068605352551</v>
      </c>
      <c r="AN27" s="5">
        <f t="shared" si="8"/>
        <v>18.075202078521936</v>
      </c>
      <c r="AO27" s="49">
        <v>52.4</v>
      </c>
      <c r="AP27" s="49">
        <v>42.23</v>
      </c>
      <c r="AQ27" s="49">
        <v>26.78</v>
      </c>
      <c r="AR27" s="5">
        <f t="shared" si="23"/>
        <v>15.092165898617512</v>
      </c>
      <c r="AS27" s="5">
        <f t="shared" si="24"/>
        <v>13.406774818248197</v>
      </c>
      <c r="AT27" s="5">
        <f t="shared" si="25"/>
        <v>9.6636836027713624</v>
      </c>
      <c r="AU27" s="5">
        <f t="shared" si="26"/>
        <v>0.7097684847502499</v>
      </c>
      <c r="AV27" s="5">
        <f t="shared" si="27"/>
        <v>1.0363166118864162</v>
      </c>
      <c r="AW27" s="5">
        <f t="shared" si="28"/>
        <v>0.64885983503996314</v>
      </c>
      <c r="AX27" s="49">
        <v>188.06</v>
      </c>
      <c r="AY27" s="49">
        <v>141.38999999999999</v>
      </c>
      <c r="AZ27" s="49">
        <v>147.66</v>
      </c>
      <c r="BA27" s="49">
        <v>117.38</v>
      </c>
      <c r="BB27" s="49">
        <v>86.84</v>
      </c>
      <c r="BC27" s="49">
        <v>61.91</v>
      </c>
      <c r="BD27" s="5">
        <f t="shared" si="29"/>
        <v>1.6021468734026241</v>
      </c>
      <c r="BE27" s="5">
        <f t="shared" si="30"/>
        <v>1.6281667434362044</v>
      </c>
      <c r="BF27" s="5">
        <f t="shared" si="31"/>
        <v>2.3850751090292359</v>
      </c>
      <c r="BG27" s="4">
        <v>33.200000000000003</v>
      </c>
      <c r="BH27" s="4">
        <v>31.17</v>
      </c>
      <c r="BI27" s="4">
        <v>28.42</v>
      </c>
      <c r="BJ27" s="5">
        <f t="shared" si="32"/>
        <v>1.3193048219458172</v>
      </c>
      <c r="BK27" s="5">
        <f t="shared" si="33"/>
        <v>1.2692307692307689</v>
      </c>
      <c r="BL27" s="5">
        <f t="shared" si="34"/>
        <v>1.9260216443224034</v>
      </c>
      <c r="BM27" s="4">
        <v>346.16</v>
      </c>
      <c r="BN27" s="4">
        <v>308.61</v>
      </c>
      <c r="BO27" s="4">
        <v>275.27999999999997</v>
      </c>
      <c r="BP27" s="5">
        <f t="shared" si="35"/>
        <v>10.426506024096385</v>
      </c>
      <c r="BQ27" s="5">
        <f t="shared" si="36"/>
        <v>9.9008662175168425</v>
      </c>
      <c r="BR27" s="5">
        <f t="shared" si="37"/>
        <v>9.6861365235749464</v>
      </c>
      <c r="BS27" s="50">
        <f t="shared" si="9"/>
        <v>1430.1210000000001</v>
      </c>
      <c r="BT27" s="50">
        <f t="shared" si="19"/>
        <v>733.44899999999996</v>
      </c>
      <c r="BU27" s="50">
        <f t="shared" si="10"/>
        <v>344.4</v>
      </c>
      <c r="BV27" s="4">
        <v>70.38</v>
      </c>
      <c r="BW27" s="4">
        <v>57.28</v>
      </c>
      <c r="BX27" s="4">
        <v>39.090000000000003</v>
      </c>
      <c r="BY27" s="4">
        <v>455.09</v>
      </c>
      <c r="BZ27" s="4">
        <v>327.38</v>
      </c>
      <c r="CA27" s="4">
        <v>215.01</v>
      </c>
      <c r="CB27" s="4">
        <f t="shared" si="11"/>
        <v>525.47</v>
      </c>
      <c r="CC27" s="4">
        <f t="shared" si="12"/>
        <v>384.65999999999997</v>
      </c>
      <c r="CD27" s="4">
        <f t="shared" si="13"/>
        <v>254.1</v>
      </c>
      <c r="CE27" s="4">
        <v>15.91</v>
      </c>
      <c r="CF27" s="4">
        <v>2.73</v>
      </c>
      <c r="CG27" s="4">
        <v>2</v>
      </c>
      <c r="CH27" s="48">
        <f t="shared" si="38"/>
        <v>1939.681</v>
      </c>
      <c r="CI27" s="48">
        <f t="shared" si="39"/>
        <v>1115.3789999999999</v>
      </c>
      <c r="CJ27" s="48">
        <f t="shared" si="40"/>
        <v>596.5</v>
      </c>
      <c r="CK27" s="5">
        <f t="shared" si="41"/>
        <v>18.218098995022071</v>
      </c>
      <c r="CL27" s="5">
        <f t="shared" si="42"/>
        <v>14.965503823963504</v>
      </c>
      <c r="CM27" s="5">
        <f t="shared" si="43"/>
        <v>11.908564583749252</v>
      </c>
      <c r="CN27" s="5">
        <f t="shared" si="44"/>
        <v>1.9317084042466972</v>
      </c>
      <c r="CO27" s="5">
        <f t="shared" si="45"/>
        <v>1.9759927797833932</v>
      </c>
      <c r="CP27" s="5">
        <f t="shared" si="46"/>
        <v>0.87944638798804931</v>
      </c>
      <c r="CQ27" s="5">
        <f t="shared" si="47"/>
        <v>27.292385496183204</v>
      </c>
      <c r="CR27" s="5">
        <f t="shared" si="48"/>
        <v>17.367961165048541</v>
      </c>
      <c r="CS27" s="5">
        <f t="shared" si="49"/>
        <v>12.86034353995519</v>
      </c>
      <c r="CT27" s="4">
        <v>2.87</v>
      </c>
      <c r="CU27" s="4">
        <v>1.32</v>
      </c>
      <c r="CV27" s="4">
        <v>1.32</v>
      </c>
      <c r="CW27" s="5">
        <f t="shared" si="50"/>
        <v>94.522900763358777</v>
      </c>
      <c r="CX27" s="5">
        <f t="shared" si="51"/>
        <v>96.874260004735973</v>
      </c>
      <c r="CY27" s="5">
        <f t="shared" si="52"/>
        <v>95.070948469006723</v>
      </c>
      <c r="CZ27" s="5">
        <f t="shared" si="53"/>
        <v>3.9818839478403598</v>
      </c>
      <c r="DA27" s="5">
        <f t="shared" si="54"/>
        <v>5.3329460643792537</v>
      </c>
      <c r="DB27" s="5">
        <f t="shared" si="55"/>
        <v>3.7295972369227348</v>
      </c>
      <c r="DC27" s="5">
        <f t="shared" si="56"/>
        <v>7.0778291055461002</v>
      </c>
      <c r="DD27" s="5">
        <f t="shared" si="57"/>
        <v>11.377229376582788</v>
      </c>
      <c r="DE27" s="5">
        <f t="shared" si="58"/>
        <v>6.8384361992798954</v>
      </c>
    </row>
    <row r="28" spans="1:109" ht="15.75" thickBot="1" x14ac:dyDescent="0.3">
      <c r="A28" s="9"/>
      <c r="C28" s="9"/>
      <c r="Q28" s="43"/>
      <c r="R28" s="43"/>
      <c r="S28" s="43"/>
      <c r="AF28" s="48"/>
      <c r="AG28" s="48"/>
      <c r="AH28" s="48"/>
    </row>
    <row r="29" spans="1:109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</row>
    <row r="30" spans="1:109" ht="15.75" thickBot="1" x14ac:dyDescent="0.3">
      <c r="A30" s="9"/>
      <c r="C30" s="9"/>
      <c r="Q30" s="43"/>
      <c r="R30" s="43"/>
      <c r="S30" s="43"/>
      <c r="AF30" s="48"/>
      <c r="AG30" s="48"/>
      <c r="AH30" s="48"/>
    </row>
    <row r="31" spans="1:109" ht="15.75" thickBot="1" x14ac:dyDescent="0.3">
      <c r="A31" s="9"/>
      <c r="Q31" s="43"/>
      <c r="R31" s="43"/>
      <c r="S31" s="43"/>
      <c r="AF31" s="48"/>
      <c r="AG31" s="48"/>
      <c r="AH31" s="48"/>
    </row>
    <row r="32" spans="1:109" ht="15.75" thickBot="1" x14ac:dyDescent="0.3">
      <c r="A32" s="9"/>
      <c r="Q32" s="43"/>
      <c r="R32" s="43"/>
      <c r="S32" s="43"/>
      <c r="AF32" s="48"/>
      <c r="AG32" s="48"/>
      <c r="AH32" s="48"/>
    </row>
    <row r="33" spans="1:34" ht="15.75" thickBot="1" x14ac:dyDescent="0.3">
      <c r="A33" s="9"/>
      <c r="Q33" s="43"/>
      <c r="R33" s="43"/>
      <c r="S33" s="43"/>
      <c r="AF33" s="48"/>
      <c r="AG33" s="48"/>
      <c r="AH33" s="48"/>
    </row>
    <row r="34" spans="1:34" ht="15.75" thickBot="1" x14ac:dyDescent="0.3">
      <c r="A34" s="9"/>
      <c r="Q34" s="43"/>
      <c r="R34" s="43"/>
      <c r="S34" s="43"/>
      <c r="AF34" s="48"/>
      <c r="AG34" s="48"/>
      <c r="AH34" s="48"/>
    </row>
    <row r="35" spans="1:34" ht="15.75" thickBot="1" x14ac:dyDescent="0.3">
      <c r="A35" s="9"/>
      <c r="Q35" s="43"/>
      <c r="R35" s="43"/>
      <c r="S35" s="43"/>
      <c r="AF35" s="48"/>
      <c r="AG35" s="48"/>
      <c r="AH35" s="48"/>
    </row>
    <row r="36" spans="1:34" ht="15.75" thickBot="1" x14ac:dyDescent="0.3">
      <c r="A36" s="9"/>
      <c r="Q36" s="43"/>
      <c r="R36" s="43"/>
      <c r="S36" s="43"/>
      <c r="AF36" s="48"/>
      <c r="AG36" s="48"/>
      <c r="AH36" s="48"/>
    </row>
    <row r="37" spans="1:34" ht="15.75" thickBot="1" x14ac:dyDescent="0.3">
      <c r="A37" s="9"/>
      <c r="Q37" s="43"/>
      <c r="R37" s="43"/>
      <c r="S37" s="43"/>
      <c r="AF37" s="48"/>
      <c r="AG37" s="48"/>
      <c r="AH37" s="48"/>
    </row>
    <row r="38" spans="1:34" ht="15.75" thickBot="1" x14ac:dyDescent="0.3">
      <c r="A38" s="9"/>
      <c r="Q38" s="43"/>
      <c r="R38" s="43"/>
      <c r="S38" s="43"/>
      <c r="AF38" s="48"/>
      <c r="AG38" s="48"/>
      <c r="AH38" s="48"/>
    </row>
    <row r="39" spans="1:34" ht="15.75" thickBot="1" x14ac:dyDescent="0.3">
      <c r="A39" s="9"/>
      <c r="Q39" s="43"/>
      <c r="R39" s="43"/>
      <c r="S39" s="43"/>
      <c r="AF39" s="48"/>
      <c r="AG39" s="48"/>
      <c r="AH39" s="48"/>
    </row>
    <row r="40" spans="1:34" ht="15.75" thickBot="1" x14ac:dyDescent="0.3">
      <c r="A40" s="9"/>
      <c r="Q40" s="43"/>
      <c r="R40" s="43"/>
      <c r="S40" s="43"/>
      <c r="AF40" s="48"/>
      <c r="AG40" s="48"/>
      <c r="AH40" s="48"/>
    </row>
    <row r="41" spans="1:34" ht="15.75" thickBot="1" x14ac:dyDescent="0.3">
      <c r="A41" s="9"/>
      <c r="Q41" s="43"/>
      <c r="R41" s="43"/>
      <c r="S41" s="43"/>
      <c r="AF41" s="48"/>
      <c r="AG41" s="48"/>
      <c r="AH41" s="48"/>
    </row>
    <row r="42" spans="1:34" ht="15.75" thickBot="1" x14ac:dyDescent="0.3">
      <c r="A42" s="9"/>
      <c r="Q42" s="43"/>
      <c r="R42" s="43"/>
      <c r="S42" s="43"/>
      <c r="AF42" s="48"/>
      <c r="AG42" s="48"/>
      <c r="AH42" s="48"/>
    </row>
    <row r="43" spans="1:34" ht="15.75" thickBot="1" x14ac:dyDescent="0.3">
      <c r="A43" s="9"/>
      <c r="Q43" s="43"/>
      <c r="R43" s="43"/>
      <c r="S43" s="43"/>
      <c r="AF43" s="48"/>
      <c r="AG43" s="48"/>
      <c r="AH43" s="48"/>
    </row>
    <row r="44" spans="1:34" ht="15.75" thickBot="1" x14ac:dyDescent="0.3">
      <c r="A44" s="9"/>
      <c r="Q44" s="43"/>
      <c r="R44" s="43"/>
      <c r="S44" s="43"/>
      <c r="AF44" s="48"/>
      <c r="AG44" s="48"/>
      <c r="AH44" s="48"/>
    </row>
    <row r="45" spans="1:34" ht="15.75" thickBot="1" x14ac:dyDescent="0.3">
      <c r="A45" s="9"/>
      <c r="Q45" s="43"/>
      <c r="R45" s="43"/>
      <c r="S45" s="43"/>
      <c r="AF45" s="48"/>
      <c r="AG45" s="48"/>
      <c r="AH45" s="48"/>
    </row>
    <row r="46" spans="1:34" ht="15.75" thickBot="1" x14ac:dyDescent="0.3">
      <c r="A46" s="9"/>
      <c r="Q46" s="43"/>
      <c r="R46" s="43"/>
      <c r="S46" s="43"/>
      <c r="AF46" s="48"/>
      <c r="AG46" s="48"/>
      <c r="AH46" s="48"/>
    </row>
    <row r="47" spans="1:34" ht="15.75" thickBot="1" x14ac:dyDescent="0.3">
      <c r="A47" s="9"/>
      <c r="Q47" s="43"/>
      <c r="R47" s="43"/>
      <c r="S47" s="43"/>
      <c r="AF47" s="48"/>
      <c r="AG47" s="48"/>
      <c r="AH47" s="48"/>
    </row>
    <row r="48" spans="1:34" ht="15.75" thickBot="1" x14ac:dyDescent="0.3">
      <c r="A48" s="9"/>
      <c r="Q48" s="43"/>
      <c r="R48" s="43"/>
      <c r="S48" s="43"/>
      <c r="AF48" s="48"/>
      <c r="AG48" s="48"/>
      <c r="AH48" s="48"/>
    </row>
    <row r="49" spans="1:34" ht="15.75" thickBot="1" x14ac:dyDescent="0.3">
      <c r="A49" s="9"/>
      <c r="Q49" s="43"/>
      <c r="R49" s="43"/>
      <c r="S49" s="43"/>
      <c r="AF49" s="48"/>
      <c r="AG49" s="48"/>
      <c r="AH49" s="48"/>
    </row>
    <row r="50" spans="1:34" ht="15.75" thickBot="1" x14ac:dyDescent="0.3">
      <c r="A50" s="9"/>
      <c r="Q50" s="43"/>
      <c r="R50" s="43"/>
      <c r="S50" s="43"/>
      <c r="AF50" s="48"/>
      <c r="AG50" s="48"/>
      <c r="AH50" s="48"/>
    </row>
    <row r="51" spans="1:34" ht="15.75" thickBot="1" x14ac:dyDescent="0.3">
      <c r="A51" s="9"/>
      <c r="Q51" s="43"/>
      <c r="R51" s="43"/>
      <c r="S51" s="43"/>
      <c r="AF51" s="48"/>
      <c r="AG51" s="48"/>
      <c r="AH51" s="48"/>
    </row>
    <row r="52" spans="1:34" ht="15.75" thickBot="1" x14ac:dyDescent="0.3">
      <c r="A52" s="9"/>
      <c r="Q52" s="43"/>
      <c r="R52" s="43"/>
      <c r="S52" s="43"/>
      <c r="AF52" s="48"/>
      <c r="AG52" s="48"/>
      <c r="AH52" s="48"/>
    </row>
    <row r="53" spans="1:34" ht="15.75" thickBot="1" x14ac:dyDescent="0.3">
      <c r="A53" s="9"/>
    </row>
    <row r="54" spans="1:34" ht="15.75" thickBot="1" x14ac:dyDescent="0.3">
      <c r="A54" s="9"/>
    </row>
    <row r="55" spans="1:34" ht="15.75" thickBot="1" x14ac:dyDescent="0.3">
      <c r="A55" s="9"/>
    </row>
    <row r="56" spans="1:34" ht="15.75" thickBot="1" x14ac:dyDescent="0.3">
      <c r="A56" s="9"/>
    </row>
    <row r="57" spans="1:34" ht="15.75" thickBot="1" x14ac:dyDescent="0.3">
      <c r="A57" s="9"/>
    </row>
    <row r="58" spans="1:34" ht="15.75" thickBot="1" x14ac:dyDescent="0.3">
      <c r="A58" s="9"/>
    </row>
    <row r="59" spans="1:34" ht="15.75" thickBot="1" x14ac:dyDescent="0.3">
      <c r="A59" s="9"/>
    </row>
    <row r="60" spans="1:34" ht="15.75" thickBot="1" x14ac:dyDescent="0.3">
      <c r="A60" s="9"/>
    </row>
    <row r="61" spans="1:34" ht="15.75" thickBot="1" x14ac:dyDescent="0.3">
      <c r="A61" s="9"/>
    </row>
    <row r="62" spans="1:34" ht="15.75" thickBot="1" x14ac:dyDescent="0.3">
      <c r="A62" s="9"/>
    </row>
    <row r="63" spans="1:34" ht="15.75" thickBot="1" x14ac:dyDescent="0.3">
      <c r="A63" s="9"/>
    </row>
    <row r="64" spans="1:34" ht="15.75" thickBot="1" x14ac:dyDescent="0.3">
      <c r="A64" s="9"/>
    </row>
    <row r="65" spans="1:1" ht="15.75" thickBot="1" x14ac:dyDescent="0.3">
      <c r="A65" s="9"/>
    </row>
    <row r="66" spans="1:1" ht="15.75" thickBot="1" x14ac:dyDescent="0.3">
      <c r="A66" s="9"/>
    </row>
    <row r="67" spans="1:1" ht="15.75" thickBot="1" x14ac:dyDescent="0.3">
      <c r="A67" s="9"/>
    </row>
    <row r="68" spans="1:1" ht="15.75" thickBot="1" x14ac:dyDescent="0.3">
      <c r="A68" s="9"/>
    </row>
    <row r="69" spans="1:1" ht="15.75" thickBot="1" x14ac:dyDescent="0.3">
      <c r="A69" s="9"/>
    </row>
    <row r="70" spans="1:1" ht="15.75" thickBot="1" x14ac:dyDescent="0.3">
      <c r="A70" s="9"/>
    </row>
    <row r="71" spans="1:1" ht="15.75" thickBot="1" x14ac:dyDescent="0.3">
      <c r="A71" s="9"/>
    </row>
    <row r="72" spans="1:1" ht="15.75" thickBot="1" x14ac:dyDescent="0.3">
      <c r="A72" s="9"/>
    </row>
    <row r="73" spans="1:1" ht="15.75" thickBot="1" x14ac:dyDescent="0.3">
      <c r="A73" s="9"/>
    </row>
    <row r="74" spans="1:1" ht="15.75" thickBot="1" x14ac:dyDescent="0.3">
      <c r="A74" s="9"/>
    </row>
    <row r="75" spans="1:1" ht="15.75" thickBot="1" x14ac:dyDescent="0.3">
      <c r="A75" s="9"/>
    </row>
    <row r="76" spans="1:1" ht="15.75" thickBot="1" x14ac:dyDescent="0.3">
      <c r="A76" s="9"/>
    </row>
    <row r="77" spans="1:1" ht="15.75" thickBot="1" x14ac:dyDescent="0.3">
      <c r="A77" s="9"/>
    </row>
    <row r="78" spans="1:1" ht="15.75" thickBot="1" x14ac:dyDescent="0.3">
      <c r="A78" s="9"/>
    </row>
    <row r="79" spans="1:1" ht="15.75" thickBot="1" x14ac:dyDescent="0.3">
      <c r="A79" s="9"/>
    </row>
    <row r="80" spans="1:1" ht="15.75" thickBot="1" x14ac:dyDescent="0.3">
      <c r="A80" s="9"/>
    </row>
    <row r="81" spans="1:1" ht="15.75" thickBot="1" x14ac:dyDescent="0.3">
      <c r="A81" s="9"/>
    </row>
    <row r="82" spans="1:1" ht="15.75" thickBot="1" x14ac:dyDescent="0.3">
      <c r="A82" s="9"/>
    </row>
    <row r="83" spans="1:1" ht="15.75" thickBot="1" x14ac:dyDescent="0.3">
      <c r="A83" s="9"/>
    </row>
    <row r="84" spans="1:1" ht="15.75" thickBot="1" x14ac:dyDescent="0.3">
      <c r="A84" s="9"/>
    </row>
    <row r="85" spans="1:1" ht="15.75" thickBot="1" x14ac:dyDescent="0.3">
      <c r="A85" s="9"/>
    </row>
    <row r="86" spans="1:1" ht="15.75" thickBot="1" x14ac:dyDescent="0.3">
      <c r="A86" s="9"/>
    </row>
    <row r="87" spans="1:1" ht="15.75" thickBot="1" x14ac:dyDescent="0.3">
      <c r="A87" s="9"/>
    </row>
    <row r="88" spans="1:1" ht="15.75" thickBot="1" x14ac:dyDescent="0.3">
      <c r="A88" s="9"/>
    </row>
    <row r="89" spans="1:1" ht="15.75" thickBot="1" x14ac:dyDescent="0.3">
      <c r="A89" s="9"/>
    </row>
    <row r="90" spans="1:1" ht="15.75" thickBot="1" x14ac:dyDescent="0.3">
      <c r="A90" s="9"/>
    </row>
    <row r="91" spans="1:1" ht="15.75" thickBot="1" x14ac:dyDescent="0.3">
      <c r="A91" s="9"/>
    </row>
    <row r="92" spans="1:1" ht="15.75" thickBot="1" x14ac:dyDescent="0.3">
      <c r="A92" s="9"/>
    </row>
    <row r="93" spans="1:1" ht="15.75" thickBot="1" x14ac:dyDescent="0.3">
      <c r="A93" s="9"/>
    </row>
    <row r="94" spans="1:1" ht="15.75" thickBot="1" x14ac:dyDescent="0.3">
      <c r="A94" s="9"/>
    </row>
    <row r="95" spans="1:1" ht="15.75" thickBot="1" x14ac:dyDescent="0.3">
      <c r="A95" s="9"/>
    </row>
    <row r="96" spans="1:1" ht="15.75" thickBot="1" x14ac:dyDescent="0.3">
      <c r="A96" s="9"/>
    </row>
    <row r="97" spans="1:1" ht="15.75" thickBot="1" x14ac:dyDescent="0.3">
      <c r="A97" s="9"/>
    </row>
    <row r="98" spans="1:1" ht="15.75" thickBot="1" x14ac:dyDescent="0.3">
      <c r="A98" s="9"/>
    </row>
    <row r="99" spans="1:1" ht="15.75" thickBot="1" x14ac:dyDescent="0.3">
      <c r="A99" s="9"/>
    </row>
    <row r="100" spans="1:1" ht="15.75" thickBot="1" x14ac:dyDescent="0.3">
      <c r="A100" s="9"/>
    </row>
    <row r="101" spans="1:1" ht="15.75" thickBot="1" x14ac:dyDescent="0.3">
      <c r="A101" s="9"/>
    </row>
    <row r="102" spans="1:1" ht="15.75" thickBot="1" x14ac:dyDescent="0.3">
      <c r="A102" s="9"/>
    </row>
    <row r="103" spans="1:1" ht="15.75" thickBot="1" x14ac:dyDescent="0.3">
      <c r="A103" s="9"/>
    </row>
    <row r="104" spans="1:1" ht="15.75" thickBot="1" x14ac:dyDescent="0.3">
      <c r="A104" s="9"/>
    </row>
    <row r="105" spans="1:1" ht="15.75" thickBot="1" x14ac:dyDescent="0.3">
      <c r="A105" s="9"/>
    </row>
    <row r="106" spans="1:1" ht="15.75" thickBot="1" x14ac:dyDescent="0.3">
      <c r="A106" s="9"/>
    </row>
    <row r="107" spans="1:1" ht="15.75" thickBot="1" x14ac:dyDescent="0.3">
      <c r="A107" s="9"/>
    </row>
    <row r="108" spans="1:1" ht="15.75" thickBot="1" x14ac:dyDescent="0.3">
      <c r="A108" s="9"/>
    </row>
    <row r="109" spans="1:1" ht="18" x14ac:dyDescent="0.25">
      <c r="A109" s="10"/>
    </row>
    <row r="110" spans="1:1" x14ac:dyDescent="0.25">
      <c r="A110" s="11"/>
    </row>
    <row r="111" spans="1:1" x14ac:dyDescent="0.25">
      <c r="A111" s="11"/>
    </row>
    <row r="112" spans="1:1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3"/>
    </row>
    <row r="123" spans="1:1" x14ac:dyDescent="0.25">
      <c r="A123" s="14"/>
    </row>
    <row r="124" spans="1:1" x14ac:dyDescent="0.25">
      <c r="A124" s="14"/>
    </row>
    <row r="125" spans="1:1" x14ac:dyDescent="0.25">
      <c r="A125" s="13"/>
    </row>
    <row r="126" spans="1:1" x14ac:dyDescent="0.25">
      <c r="A126" s="14"/>
    </row>
    <row r="127" spans="1:1" x14ac:dyDescent="0.25">
      <c r="A127" s="14"/>
    </row>
    <row r="128" spans="1:1" ht="15.75" thickBot="1" x14ac:dyDescent="0.3">
      <c r="A128" s="14"/>
    </row>
    <row r="129" spans="1:1" ht="15.75" thickBot="1" x14ac:dyDescent="0.3">
      <c r="A129" s="15"/>
    </row>
    <row r="130" spans="1:1" ht="15.75" thickBot="1" x14ac:dyDescent="0.3">
      <c r="A130" s="16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7"/>
    </row>
    <row r="141" spans="1:1" ht="15.75" x14ac:dyDescent="0.25">
      <c r="A141" s="18"/>
    </row>
    <row r="142" spans="1:1" x14ac:dyDescent="0.25">
      <c r="A142" s="19"/>
    </row>
    <row r="143" spans="1:1" x14ac:dyDescent="0.25">
      <c r="A143" s="20"/>
    </row>
    <row r="144" spans="1:1" x14ac:dyDescent="0.25">
      <c r="A144" s="21"/>
    </row>
    <row r="145" spans="1:1" ht="15.75" thickBot="1" x14ac:dyDescent="0.3">
      <c r="A145" s="22"/>
    </row>
    <row r="146" spans="1:1" ht="15.75" thickBot="1" x14ac:dyDescent="0.3">
      <c r="A146" s="23"/>
    </row>
    <row r="147" spans="1:1" x14ac:dyDescent="0.25">
      <c r="A147" s="24"/>
    </row>
    <row r="148" spans="1:1" x14ac:dyDescent="0.25">
      <c r="A148" s="25"/>
    </row>
    <row r="149" spans="1:1" x14ac:dyDescent="0.25">
      <c r="A149" s="26"/>
    </row>
    <row r="150" spans="1:1" x14ac:dyDescent="0.25">
      <c r="A150" s="27"/>
    </row>
    <row r="151" spans="1:1" x14ac:dyDescent="0.25">
      <c r="A151" s="25"/>
    </row>
    <row r="152" spans="1:1" x14ac:dyDescent="0.25">
      <c r="A152" s="26"/>
    </row>
    <row r="153" spans="1:1" x14ac:dyDescent="0.25">
      <c r="A153" s="27"/>
    </row>
    <row r="154" spans="1:1" x14ac:dyDescent="0.25">
      <c r="A154" s="25"/>
    </row>
    <row r="155" spans="1:1" x14ac:dyDescent="0.25">
      <c r="A155" s="26"/>
    </row>
    <row r="156" spans="1:1" x14ac:dyDescent="0.25">
      <c r="A156" s="27"/>
    </row>
    <row r="157" spans="1:1" x14ac:dyDescent="0.25">
      <c r="A157" s="25"/>
    </row>
    <row r="158" spans="1:1" x14ac:dyDescent="0.25">
      <c r="A158" s="26"/>
    </row>
    <row r="159" spans="1:1" x14ac:dyDescent="0.25">
      <c r="A159" s="27"/>
    </row>
    <row r="160" spans="1:1" x14ac:dyDescent="0.25">
      <c r="A160" s="25"/>
    </row>
    <row r="161" spans="1:1" x14ac:dyDescent="0.25">
      <c r="A161" s="26"/>
    </row>
    <row r="162" spans="1:1" x14ac:dyDescent="0.25">
      <c r="A162" s="27"/>
    </row>
    <row r="163" spans="1:1" ht="18.75" x14ac:dyDescent="0.25">
      <c r="A163" s="28"/>
    </row>
    <row r="164" spans="1:1" x14ac:dyDescent="0.25">
      <c r="A164" s="29"/>
    </row>
    <row r="165" spans="1:1" ht="16.5" x14ac:dyDescent="0.25">
      <c r="A165" s="30"/>
    </row>
    <row r="166" spans="1:1" x14ac:dyDescent="0.25">
      <c r="A166" s="31"/>
    </row>
    <row r="167" spans="1:1" ht="15.75" thickBot="1" x14ac:dyDescent="0.3">
      <c r="A167" s="32"/>
    </row>
    <row r="168" spans="1:1" x14ac:dyDescent="0.25">
      <c r="A168" s="33"/>
    </row>
    <row r="169" spans="1:1" x14ac:dyDescent="0.25">
      <c r="A169" s="34"/>
    </row>
    <row r="170" spans="1:1" x14ac:dyDescent="0.25">
      <c r="A170" s="35"/>
    </row>
    <row r="171" spans="1:1" ht="16.5" x14ac:dyDescent="0.25">
      <c r="A171" s="36"/>
    </row>
    <row r="172" spans="1:1" ht="15.75" thickBot="1" x14ac:dyDescent="0.3">
      <c r="A172" s="37"/>
    </row>
    <row r="173" spans="1:1" x14ac:dyDescent="0.25">
      <c r="A173" s="33"/>
    </row>
    <row r="174" spans="1:1" x14ac:dyDescent="0.25">
      <c r="A174" s="34"/>
    </row>
    <row r="175" spans="1:1" x14ac:dyDescent="0.25">
      <c r="A175" s="38"/>
    </row>
    <row r="176" spans="1:1" ht="17.25" thickBot="1" x14ac:dyDescent="0.3">
      <c r="A176" s="36"/>
    </row>
    <row r="177" spans="1:1" ht="15.75" thickBot="1" x14ac:dyDescent="0.3">
      <c r="A177" s="39"/>
    </row>
    <row r="178" spans="1:1" ht="15.75" thickBot="1" x14ac:dyDescent="0.3">
      <c r="A178" s="40"/>
    </row>
    <row r="179" spans="1:1" ht="15.75" thickBot="1" x14ac:dyDescent="0.3">
      <c r="A179" s="39"/>
    </row>
    <row r="180" spans="1:1" ht="15.75" thickBot="1" x14ac:dyDescent="0.3">
      <c r="A180" s="39"/>
    </row>
  </sheetData>
  <mergeCells count="72">
    <mergeCell ref="CW29:CY29"/>
    <mergeCell ref="CZ29:DB29"/>
    <mergeCell ref="DC29:DE29"/>
    <mergeCell ref="CE29:CG29"/>
    <mergeCell ref="CH29:CJ29"/>
    <mergeCell ref="CK29:CM29"/>
    <mergeCell ref="CN29:CP29"/>
    <mergeCell ref="CQ29:CS29"/>
    <mergeCell ref="CT29:CV29"/>
    <mergeCell ref="BM29:BO29"/>
    <mergeCell ref="BP29:BR29"/>
    <mergeCell ref="BS29:BU29"/>
    <mergeCell ref="BV29:BX29"/>
    <mergeCell ref="BY29:CA29"/>
    <mergeCell ref="CB29:CD29"/>
    <mergeCell ref="AU29:AW29"/>
    <mergeCell ref="AX29:AZ29"/>
    <mergeCell ref="BA29:BC29"/>
    <mergeCell ref="BD29:BF29"/>
    <mergeCell ref="BG29:BI29"/>
    <mergeCell ref="BJ29:BL29"/>
    <mergeCell ref="AC29:AE29"/>
    <mergeCell ref="AF29:AH29"/>
    <mergeCell ref="AI29:AK29"/>
    <mergeCell ref="AL29:AN29"/>
    <mergeCell ref="AO29:AQ29"/>
    <mergeCell ref="AR29:AT29"/>
    <mergeCell ref="CT1:CV1"/>
    <mergeCell ref="B29:D29"/>
    <mergeCell ref="E29:G29"/>
    <mergeCell ref="H29:J29"/>
    <mergeCell ref="K29:M29"/>
    <mergeCell ref="N29:P29"/>
    <mergeCell ref="Q29:S29"/>
    <mergeCell ref="T29:V29"/>
    <mergeCell ref="W29:Y29"/>
    <mergeCell ref="Z29:AB29"/>
    <mergeCell ref="BV1:BX1"/>
    <mergeCell ref="CH1:CJ1"/>
    <mergeCell ref="H1:J1"/>
    <mergeCell ref="BY1:CA1"/>
    <mergeCell ref="AC1:AE1"/>
    <mergeCell ref="AO1:AQ1"/>
    <mergeCell ref="BA1:BC1"/>
    <mergeCell ref="AX1:AZ1"/>
    <mergeCell ref="BG1:BI1"/>
    <mergeCell ref="CW1:CY1"/>
    <mergeCell ref="CZ1:DB1"/>
    <mergeCell ref="DC1:DE1"/>
    <mergeCell ref="E1:G1"/>
    <mergeCell ref="K1:M1"/>
    <mergeCell ref="Q1:S1"/>
    <mergeCell ref="T1:V1"/>
    <mergeCell ref="BJ1:BL1"/>
    <mergeCell ref="BP1:BR1"/>
    <mergeCell ref="CE1:CG1"/>
    <mergeCell ref="CK1:CM1"/>
    <mergeCell ref="CN1:CP1"/>
    <mergeCell ref="CQ1:CS1"/>
    <mergeCell ref="BM1:BO1"/>
    <mergeCell ref="BS1:BU1"/>
    <mergeCell ref="CB1:CD1"/>
    <mergeCell ref="B1:D1"/>
    <mergeCell ref="W1:Y1"/>
    <mergeCell ref="AL1:AN1"/>
    <mergeCell ref="AR1:AT1"/>
    <mergeCell ref="AU1:AW1"/>
    <mergeCell ref="BD1:BF1"/>
    <mergeCell ref="N1:P1"/>
    <mergeCell ref="Z1:AB1"/>
    <mergeCell ref="AI1:AK1"/>
    <mergeCell ref="AF1:AH1"/>
  </mergeCells>
  <hyperlinks>
    <hyperlink ref="A3" r:id="rId1" display="https://www.moneycontrol.com/india/stockpricequote/chemicals/pidiliteindustries/PI11" xr:uid="{1CC2F11A-011E-4964-843C-A2770BEF1217}"/>
    <hyperlink ref="A4" r:id="rId2" display="https://www.moneycontrol.com/india/stockpricequote/chemicals/upl/UP04" xr:uid="{6A175FA5-6FCF-47DD-B207-A6539AD351CD}"/>
    <hyperlink ref="A5" r:id="rId3" display="https://www.moneycontrol.com/india/stockpricequote/chemicals/tatachemicals/TC" xr:uid="{C253F3F1-2612-4264-8E67-80F91324A4B8}"/>
    <hyperlink ref="A6" r:id="rId4" display="https://www.moneycontrol.com/india/stockpricequote/chemicals/aartiindustries/AI45" xr:uid="{C3551F8A-29A5-4B40-A195-AB8BD55E4759}"/>
    <hyperlink ref="A7" r:id="rId5" display="https://www.moneycontrol.com/india/stockpricequote/chemicals/gujaratfluorochemicals/GF07" xr:uid="{F4A65285-BC1B-43F2-A81A-3A625A99889F}"/>
    <hyperlink ref="A8" r:id="rId6" display="https://www.moneycontrol.com/india/stockpricequote/chemicals/solarindustriesindia/SII04" xr:uid="{242FB528-AF58-4483-9CE0-4BF6187D09FA}"/>
    <hyperlink ref="A9" r:id="rId7" display="https://www.moneycontrol.com/india/stockpricequote/chemicals/vinatiorganics/VO01" xr:uid="{6FA3E900-C6D3-41FF-A064-9256EDEF1D6F}"/>
    <hyperlink ref="A10" r:id="rId8" display="https://www.moneycontrol.com/india/stockpricequote/chemicals/basfindia/BAS" xr:uid="{CD896BF7-252B-4204-A912-ABB7E7001EB7}"/>
    <hyperlink ref="A11" r:id="rId9" display="https://www.moneycontrol.com/india/stockpricequote/chemicals/himadrispecialitychemical/HCI01" xr:uid="{6CACE154-5BF3-48A6-900F-0E426CC3E3ED}"/>
    <hyperlink ref="A12" r:id="rId10" display="https://www.moneycontrol.com/india/stockpricequote/chemicals/lindeindia/BOC" xr:uid="{59F18621-0425-4D46-9F20-24B4F6189B4A}"/>
    <hyperlink ref="A13" r:id="rId11" display="https://www.moneycontrol.com/india/stockpricequote/chemicals/gujaratalkalieschemicals/GAC01" xr:uid="{7D899588-56A7-4178-93BB-35E0263C3EDB}"/>
    <hyperlink ref="A14" r:id="rId12" display="https://www.moneycontrol.com/india/stockpricequote/chemicals/navinfluorineinternational/NFI" xr:uid="{7F1B0AC2-ACB9-4810-9968-019A804F4B96}"/>
    <hyperlink ref="A15" r:id="rId13" display="https://www.moneycontrol.com/india/stockpricequote/chemicals/deepaknitrite/DN" xr:uid="{356E57DD-E0ED-42BB-8D4C-E7614C031350}"/>
    <hyperlink ref="A16" r:id="rId14" display="https://www.moneycontrol.com/india/stockpricequote/chemicals/phillipscarbonblack/PCB01" xr:uid="{3B610767-DE58-444E-89E9-944A2BEC185E}"/>
    <hyperlink ref="A17" r:id="rId15" display="https://www.moneycontrol.com/india/stockpricequote/chemicals/shkelkarcompany/KC17" xr:uid="{9B3FC90B-A687-4DCA-B478-CC607DE51CF1}"/>
    <hyperlink ref="A18" r:id="rId16" display="https://www.moneycontrol.com/india/stockpricequote/chemicals/gujaratheavychemicals/GHC" xr:uid="{FA70841B-F42A-48A3-B79F-EFC708322750}"/>
    <hyperlink ref="A19" r:id="rId17" display="https://www.moneycontrol.com/india/stockpricequote/chemicals/elantasbeckindia/EBI" xr:uid="{D0A171A9-27A8-4F09-9722-921E05CC8C65}"/>
    <hyperlink ref="A20" r:id="rId18" display="https://www.moneycontrol.com/india/stockpricequote/chemicals/nationalperoxide/NP03" xr:uid="{A9330DF8-F455-4DEC-A2F0-2B75090C3144}"/>
    <hyperlink ref="A21" r:id="rId19" display="https://www.moneycontrol.com/india/stockpricequote/chemicals/alkylamineschemicals/AAC" xr:uid="{C6B54D71-8ADB-49D0-AA61-EBEF0A0D97E2}"/>
    <hyperlink ref="A22" r:id="rId20" display="https://www.moneycontrol.com/india/stockpricequote/chemicals/balajiamines/BA05" xr:uid="{A2FFBD6D-DB1C-46BE-8E62-BC0322059B63}"/>
    <hyperlink ref="A23" r:id="rId21" display="https://www.moneycontrol.com/india/stockpricequote/chemicals/fairchemspeciality/HKF" xr:uid="{CB3E3FCD-6BA8-4F1C-9F2C-C5E9822EE3C2}"/>
    <hyperlink ref="A24" r:id="rId22" display="https://www.moneycontrol.com/india/stockpricequote/chemicals/excelindustries/EI10" xr:uid="{41024424-8987-42B3-9FDF-C9180CAD16B0}"/>
    <hyperlink ref="A25" r:id="rId23" display="https://www.moneycontrol.com/india/stockpricequote/chemicals/goclcorporation/GOC01" xr:uid="{05CE4BF6-FE6C-42CE-95E5-93FED1F2F7FB}"/>
    <hyperlink ref="A26" r:id="rId24" display="https://www.moneycontrol.com/india/stockpricequote/chemicals/orientalcarbonchemicals/OCC" xr:uid="{DA4CC4B9-B8C2-4D77-BCA5-D00DBF6B067C}"/>
    <hyperlink ref="A27" r:id="rId25" display="https://www.moneycontrol.com/india/stockpricequote/chemicals/seyaindustries/SOC01" xr:uid="{B5BE39E2-5719-4F58-B43A-8E36299ED2F0}"/>
  </hyperlinks>
  <pageMargins left="0.7" right="0.7" top="0.75" bottom="0.75" header="0.3" footer="0.3"/>
  <drawing r:id="rId26"/>
  <legacyDrawing r:id="rId27"/>
  <controls>
    <mc:AlternateContent xmlns:mc="http://schemas.openxmlformats.org/markup-compatibility/2006">
      <mc:Choice Requires="x14">
        <control shapeId="1032" r:id="rId28" name="Control 8">
          <controlPr defaultSize="0" r:id="rId29">
            <anchor moveWithCells="1">
              <from>
                <xdr:col>0</xdr:col>
                <xdr:colOff>0</xdr:colOff>
                <xdr:row>159</xdr:row>
                <xdr:rowOff>0</xdr:rowOff>
              </from>
              <to>
                <xdr:col>0</xdr:col>
                <xdr:colOff>257175</xdr:colOff>
                <xdr:row>160</xdr:row>
                <xdr:rowOff>47625</xdr:rowOff>
              </to>
            </anchor>
          </controlPr>
        </control>
      </mc:Choice>
      <mc:Fallback>
        <control shapeId="1032" r:id="rId28" name="Control 8"/>
      </mc:Fallback>
    </mc:AlternateContent>
    <mc:AlternateContent xmlns:mc="http://schemas.openxmlformats.org/markup-compatibility/2006">
      <mc:Choice Requires="x14">
        <control shapeId="1031" r:id="rId30" name="Control 7">
          <controlPr defaultSize="0" r:id="rId29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257175</xdr:colOff>
                <xdr:row>157</xdr:row>
                <xdr:rowOff>47625</xdr:rowOff>
              </to>
            </anchor>
          </controlPr>
        </control>
      </mc:Choice>
      <mc:Fallback>
        <control shapeId="1031" r:id="rId30" name="Control 7"/>
      </mc:Fallback>
    </mc:AlternateContent>
    <mc:AlternateContent xmlns:mc="http://schemas.openxmlformats.org/markup-compatibility/2006">
      <mc:Choice Requires="x14">
        <control shapeId="1030" r:id="rId31" name="Control 6">
          <controlPr defaultSize="0" r:id="rId29">
            <anchor moveWithCells="1">
              <from>
                <xdr:col>0</xdr:col>
                <xdr:colOff>0</xdr:colOff>
                <xdr:row>153</xdr:row>
                <xdr:rowOff>0</xdr:rowOff>
              </from>
              <to>
                <xdr:col>0</xdr:col>
                <xdr:colOff>257175</xdr:colOff>
                <xdr:row>154</xdr:row>
                <xdr:rowOff>47625</xdr:rowOff>
              </to>
            </anchor>
          </controlPr>
        </control>
      </mc:Choice>
      <mc:Fallback>
        <control shapeId="1030" r:id="rId31" name="Control 6"/>
      </mc:Fallback>
    </mc:AlternateContent>
    <mc:AlternateContent xmlns:mc="http://schemas.openxmlformats.org/markup-compatibility/2006">
      <mc:Choice Requires="x14">
        <control shapeId="1029" r:id="rId32" name="Control 5">
          <controlPr defaultSize="0" r:id="rId29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0</xdr:col>
                <xdr:colOff>257175</xdr:colOff>
                <xdr:row>151</xdr:row>
                <xdr:rowOff>47625</xdr:rowOff>
              </to>
            </anchor>
          </controlPr>
        </control>
      </mc:Choice>
      <mc:Fallback>
        <control shapeId="1029" r:id="rId32" name="Control 5"/>
      </mc:Fallback>
    </mc:AlternateContent>
    <mc:AlternateContent xmlns:mc="http://schemas.openxmlformats.org/markup-compatibility/2006">
      <mc:Choice Requires="x14">
        <control shapeId="1028" r:id="rId33" name="Control 4">
          <controlPr defaultSize="0" r:id="rId29">
            <anchor moveWithCells="1">
              <from>
                <xdr:col>0</xdr:col>
                <xdr:colOff>0</xdr:colOff>
                <xdr:row>147</xdr:row>
                <xdr:rowOff>0</xdr:rowOff>
              </from>
              <to>
                <xdr:col>0</xdr:col>
                <xdr:colOff>257175</xdr:colOff>
                <xdr:row>148</xdr:row>
                <xdr:rowOff>47625</xdr:rowOff>
              </to>
            </anchor>
          </controlPr>
        </control>
      </mc:Choice>
      <mc:Fallback>
        <control shapeId="1028" r:id="rId33" name="Control 4"/>
      </mc:Fallback>
    </mc:AlternateContent>
    <mc:AlternateContent xmlns:mc="http://schemas.openxmlformats.org/markup-compatibility/2006">
      <mc:Choice Requires="x14">
        <control shapeId="1027" r:id="rId34" name="Control 3">
          <controlPr defaultSize="0" r:id="rId35">
            <anchor moveWithCells="1">
              <from>
                <xdr:col>0</xdr:col>
                <xdr:colOff>0</xdr:colOff>
                <xdr:row>127</xdr:row>
                <xdr:rowOff>0</xdr:rowOff>
              </from>
              <to>
                <xdr:col>0</xdr:col>
                <xdr:colOff>914400</xdr:colOff>
                <xdr:row>128</xdr:row>
                <xdr:rowOff>28575</xdr:rowOff>
              </to>
            </anchor>
          </controlPr>
        </control>
      </mc:Choice>
      <mc:Fallback>
        <control shapeId="1027" r:id="rId34" name="Control 3"/>
      </mc:Fallback>
    </mc:AlternateContent>
    <mc:AlternateContent xmlns:mc="http://schemas.openxmlformats.org/markup-compatibility/2006">
      <mc:Choice Requires="x14">
        <control shapeId="1026" r:id="rId36" name="Control 2">
          <controlPr defaultSize="0" r:id="rId37">
            <anchor moveWithCells="1">
              <from>
                <xdr:col>0</xdr:col>
                <xdr:colOff>0</xdr:colOff>
                <xdr:row>126</xdr:row>
                <xdr:rowOff>0</xdr:rowOff>
              </from>
              <to>
                <xdr:col>1</xdr:col>
                <xdr:colOff>466725</xdr:colOff>
                <xdr:row>127</xdr:row>
                <xdr:rowOff>38100</xdr:rowOff>
              </to>
            </anchor>
          </controlPr>
        </control>
      </mc:Choice>
      <mc:Fallback>
        <control shapeId="1026" r:id="rId36" name="Control 2"/>
      </mc:Fallback>
    </mc:AlternateContent>
    <mc:AlternateContent xmlns:mc="http://schemas.openxmlformats.org/markup-compatibility/2006">
      <mc:Choice Requires="x14">
        <control shapeId="1025" r:id="rId38" name="Control 1">
          <controlPr defaultSize="0" r:id="rId39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1</xdr:col>
                <xdr:colOff>295275</xdr:colOff>
                <xdr:row>124</xdr:row>
                <xdr:rowOff>38100</xdr:rowOff>
              </to>
            </anchor>
          </controlPr>
        </control>
      </mc:Choice>
      <mc:Fallback>
        <control shapeId="1025" r:id="rId38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Gupta</dc:creator>
  <cp:lastModifiedBy>Ashutosh Gupta</cp:lastModifiedBy>
  <dcterms:created xsi:type="dcterms:W3CDTF">2019-01-26T20:19:57Z</dcterms:created>
  <dcterms:modified xsi:type="dcterms:W3CDTF">2019-01-27T19:26:04Z</dcterms:modified>
</cp:coreProperties>
</file>