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 Gupta\Desktop\"/>
    </mc:Choice>
  </mc:AlternateContent>
  <xr:revisionPtr revIDLastSave="0" documentId="8_{4C03ED82-95FA-4AB1-98BB-3024A637D33C}" xr6:coauthVersionLast="40" xr6:coauthVersionMax="40" xr10:uidLastSave="{00000000-0000-0000-0000-000000000000}"/>
  <bookViews>
    <workbookView xWindow="0" yWindow="0" windowWidth="20490" windowHeight="7545" xr2:uid="{5ABF840E-64DC-4654-94C1-A648689A60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4" i="1" l="1"/>
  <c r="DA4" i="1"/>
  <c r="DB4" i="1"/>
  <c r="DC4" i="1"/>
  <c r="DD4" i="1"/>
  <c r="DE4" i="1"/>
  <c r="CW4" i="1"/>
  <c r="CX4" i="1"/>
  <c r="CY4" i="1"/>
  <c r="CS4" i="1"/>
  <c r="CN4" i="1"/>
  <c r="CO4" i="1"/>
  <c r="CP4" i="1"/>
  <c r="CQ4" i="1"/>
  <c r="CR4" i="1"/>
  <c r="CH4" i="1"/>
  <c r="CI4" i="1"/>
  <c r="CJ4" i="1"/>
  <c r="CM4" i="1" s="1"/>
  <c r="CK4" i="1"/>
  <c r="CL4" i="1"/>
  <c r="CB4" i="1"/>
  <c r="CC4" i="1"/>
  <c r="AV4" i="1" s="1"/>
  <c r="CD4" i="1"/>
  <c r="AW4" i="1" s="1"/>
  <c r="BU4" i="1"/>
  <c r="BP4" i="1"/>
  <c r="BQ4" i="1"/>
  <c r="BR4" i="1"/>
  <c r="BS4" i="1"/>
  <c r="BT4" i="1"/>
  <c r="BJ4" i="1"/>
  <c r="BK4" i="1"/>
  <c r="BL4" i="1"/>
  <c r="BD4" i="1"/>
  <c r="BE4" i="1"/>
  <c r="BF4" i="1"/>
  <c r="AU4" i="1"/>
  <c r="AR4" i="1"/>
  <c r="AS4" i="1"/>
  <c r="AT4" i="1"/>
  <c r="AL4" i="1"/>
  <c r="AM4" i="1"/>
  <c r="AN4" i="1"/>
  <c r="AF4" i="1"/>
  <c r="AG4" i="1"/>
  <c r="AH4" i="1"/>
  <c r="W4" i="1"/>
  <c r="X4" i="1"/>
  <c r="Y4" i="1"/>
  <c r="T4" i="1"/>
  <c r="U4" i="1"/>
  <c r="V4" i="1"/>
  <c r="S4" i="1"/>
  <c r="R4" i="1"/>
  <c r="Q4" i="1"/>
  <c r="D4" i="1"/>
  <c r="C4" i="1"/>
  <c r="B4" i="1"/>
  <c r="CW3" i="1"/>
  <c r="Q3" i="1"/>
  <c r="D3" i="1"/>
  <c r="DE3" i="1"/>
  <c r="DD3" i="1"/>
  <c r="DC3" i="1"/>
  <c r="DB3" i="1"/>
  <c r="DA3" i="1"/>
  <c r="CZ3" i="1"/>
  <c r="CY3" i="1"/>
  <c r="CX3" i="1"/>
  <c r="CS3" i="1"/>
  <c r="CR3" i="1"/>
  <c r="CQ3" i="1"/>
  <c r="CD3" i="1"/>
  <c r="AW3" i="1" s="1"/>
  <c r="CC3" i="1"/>
  <c r="AV3" i="1" s="1"/>
  <c r="CB3" i="1"/>
  <c r="AU3" i="1" s="1"/>
  <c r="BU3" i="1"/>
  <c r="BT3" i="1"/>
  <c r="BS3" i="1"/>
  <c r="CH3" i="1" s="1"/>
  <c r="CK3" i="1" s="1"/>
  <c r="BR3" i="1"/>
  <c r="BQ3" i="1"/>
  <c r="BP3" i="1"/>
  <c r="BL3" i="1"/>
  <c r="BK3" i="1"/>
  <c r="BJ3" i="1"/>
  <c r="BF3" i="1"/>
  <c r="BE3" i="1"/>
  <c r="BD3" i="1"/>
  <c r="AT3" i="1"/>
  <c r="AS3" i="1"/>
  <c r="AR3" i="1"/>
  <c r="AM3" i="1"/>
  <c r="AH3" i="1"/>
  <c r="AN3" i="1" s="1"/>
  <c r="AG3" i="1"/>
  <c r="AF3" i="1"/>
  <c r="AL3" i="1" s="1"/>
  <c r="S3" i="1"/>
  <c r="V3" i="1" s="1"/>
  <c r="Y3" i="1" s="1"/>
  <c r="CP3" i="1" s="1"/>
  <c r="R3" i="1"/>
  <c r="U3" i="1" s="1"/>
  <c r="X3" i="1" s="1"/>
  <c r="CO3" i="1" s="1"/>
  <c r="T3" i="1"/>
  <c r="W3" i="1" s="1"/>
  <c r="CN3" i="1" s="1"/>
  <c r="C3" i="1"/>
  <c r="B3" i="1"/>
  <c r="CJ3" i="1" l="1"/>
  <c r="CI3" i="1"/>
  <c r="CL3" i="1" s="1"/>
  <c r="CM3" i="1"/>
</calcChain>
</file>

<file path=xl/sharedStrings.xml><?xml version="1.0" encoding="utf-8"?>
<sst xmlns="http://schemas.openxmlformats.org/spreadsheetml/2006/main" count="39" uniqueCount="39">
  <si>
    <t>Companies</t>
  </si>
  <si>
    <t>BASIC EPS</t>
  </si>
  <si>
    <t>Total Shares</t>
  </si>
  <si>
    <t>Share Price(march end)</t>
  </si>
  <si>
    <t>Total Assets</t>
  </si>
  <si>
    <t>Total Shareholders' Equity</t>
  </si>
  <si>
    <t>Total Liabilities</t>
  </si>
  <si>
    <t>Book Value</t>
  </si>
  <si>
    <t>BOOK VALUE PER SHARE</t>
  </si>
  <si>
    <t>EBIT</t>
  </si>
  <si>
    <t>DA</t>
  </si>
  <si>
    <t xml:space="preserve">EBITDA </t>
  </si>
  <si>
    <t>Total Revenue</t>
  </si>
  <si>
    <t>EBITDA Margin (%)</t>
  </si>
  <si>
    <t>Net Profit</t>
  </si>
  <si>
    <t>Net Profit Margin (%)</t>
  </si>
  <si>
    <t>Total Debt/Equity</t>
  </si>
  <si>
    <t>Current Assets</t>
  </si>
  <si>
    <t>Current Liabilities</t>
  </si>
  <si>
    <t>Current ratio</t>
  </si>
  <si>
    <t>Inventory</t>
  </si>
  <si>
    <t>Quick Ratio</t>
  </si>
  <si>
    <t>Sales</t>
  </si>
  <si>
    <t>Inventory Turnover Ratio</t>
  </si>
  <si>
    <t>Market Cap</t>
  </si>
  <si>
    <t>Short term debt</t>
  </si>
  <si>
    <t>Long term debt</t>
  </si>
  <si>
    <t>Total Debt</t>
  </si>
  <si>
    <t>Cash And Cash Equiv</t>
  </si>
  <si>
    <t>EV</t>
  </si>
  <si>
    <t>EV/EBITDA</t>
  </si>
  <si>
    <t>Price/Book Value</t>
  </si>
  <si>
    <t>Price/Earnings</t>
  </si>
  <si>
    <t>Dividends</t>
  </si>
  <si>
    <t>Retention Ratio(%)</t>
  </si>
  <si>
    <t>Return on Assets (ROA)</t>
  </si>
  <si>
    <t>Return on Equity (ROE)</t>
  </si>
  <si>
    <t>Pee Cee Cosma</t>
  </si>
  <si>
    <t>Tamil Nadu Petro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</si>
</sst>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03030"/>
      <name val="Arial"/>
      <family val="2"/>
    </font>
    <font>
      <b/>
      <sz val="9"/>
      <color rgb="FF333333"/>
      <name val="Arial"/>
      <family val="2"/>
    </font>
    <font>
      <b/>
      <sz val="9"/>
      <color rgb="FF303030"/>
      <name val="Arial"/>
      <family val="2"/>
    </font>
    <font>
      <sz val="9"/>
      <color rgb="FF4343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0EEF5"/>
        <bgColor indexed="64"/>
      </patternFill>
    </fill>
    <fill>
      <patternFill patternType="solid">
        <fgColor rgb="FFE8EBE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9E9E9"/>
      </right>
      <top/>
      <bottom style="medium">
        <color rgb="FFE9E9E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3" fontId="3" fillId="0" borderId="0" xfId="0" applyNumberFormat="1" applyFont="1"/>
    <xf numFmtId="4" fontId="4" fillId="6" borderId="0" xfId="0" applyNumberFormat="1" applyFont="1" applyFill="1" applyAlignment="1">
      <alignment horizontal="right" vertical="center" wrapText="1"/>
    </xf>
    <xf numFmtId="0" fontId="4" fillId="6" borderId="0" xfId="0" applyFont="1" applyFill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4" fontId="0" fillId="0" borderId="0" xfId="0" applyNumberFormat="1" applyFill="1"/>
    <xf numFmtId="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neycontrol.com/india/stockpricequote/chemicals/seyaindustries/SOC01" TargetMode="External"/><Relationship Id="rId1" Type="http://schemas.openxmlformats.org/officeDocument/2006/relationships/hyperlink" Target="https://www.moneycontrol.com/india/stockpricequote/detergents/peeceecosmasope/PCC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E90A-CDC3-4A03-9CD7-EBD342CCF898}">
  <dimension ref="A1:DE4"/>
  <sheetViews>
    <sheetView tabSelected="1" workbookViewId="0">
      <selection activeCell="A6" sqref="A6"/>
    </sheetView>
  </sheetViews>
  <sheetFormatPr defaultRowHeight="15" x14ac:dyDescent="0.25"/>
  <cols>
    <col min="1" max="1" width="16.28515625" customWidth="1"/>
    <col min="4" max="4" width="11.42578125" bestFit="1" customWidth="1"/>
    <col min="5" max="5" width="11.5703125" customWidth="1"/>
    <col min="6" max="6" width="11.140625" customWidth="1"/>
    <col min="7" max="7" width="10.140625" customWidth="1"/>
  </cols>
  <sheetData>
    <row r="1" spans="1:109" x14ac:dyDescent="0.25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  <c r="AR1" s="2" t="s">
        <v>15</v>
      </c>
      <c r="AS1" s="2"/>
      <c r="AT1" s="2"/>
      <c r="AU1" s="2" t="s">
        <v>16</v>
      </c>
      <c r="AV1" s="2"/>
      <c r="AW1" s="2"/>
      <c r="AX1" s="2" t="s">
        <v>17</v>
      </c>
      <c r="AY1" s="2"/>
      <c r="AZ1" s="2"/>
      <c r="BA1" s="2" t="s">
        <v>18</v>
      </c>
      <c r="BB1" s="2"/>
      <c r="BC1" s="2"/>
      <c r="BD1" s="2" t="s">
        <v>19</v>
      </c>
      <c r="BE1" s="2"/>
      <c r="BF1" s="2"/>
      <c r="BG1" s="2" t="s">
        <v>20</v>
      </c>
      <c r="BH1" s="2"/>
      <c r="BI1" s="2"/>
      <c r="BJ1" s="2" t="s">
        <v>21</v>
      </c>
      <c r="BK1" s="2"/>
      <c r="BL1" s="2"/>
      <c r="BM1" s="2" t="s">
        <v>22</v>
      </c>
      <c r="BN1" s="2"/>
      <c r="BO1" s="2"/>
      <c r="BP1" s="2" t="s">
        <v>23</v>
      </c>
      <c r="BQ1" s="2"/>
      <c r="BR1" s="2"/>
      <c r="BS1" s="2" t="s">
        <v>24</v>
      </c>
      <c r="BT1" s="2"/>
      <c r="BU1" s="2"/>
      <c r="BV1" s="2" t="s">
        <v>25</v>
      </c>
      <c r="BW1" s="2"/>
      <c r="BX1" s="2"/>
      <c r="BY1" s="2" t="s">
        <v>26</v>
      </c>
      <c r="BZ1" s="2"/>
      <c r="CA1" s="2"/>
      <c r="CB1" s="2" t="s">
        <v>27</v>
      </c>
      <c r="CC1" s="2"/>
      <c r="CD1" s="2"/>
      <c r="CE1" s="2" t="s">
        <v>28</v>
      </c>
      <c r="CF1" s="2"/>
      <c r="CG1" s="2"/>
      <c r="CH1" s="2" t="s">
        <v>29</v>
      </c>
      <c r="CI1" s="2"/>
      <c r="CJ1" s="2"/>
      <c r="CK1" s="2" t="s">
        <v>30</v>
      </c>
      <c r="CL1" s="2"/>
      <c r="CM1" s="2"/>
      <c r="CN1" s="2" t="s">
        <v>31</v>
      </c>
      <c r="CO1" s="2"/>
      <c r="CP1" s="2"/>
      <c r="CQ1" s="2" t="s">
        <v>32</v>
      </c>
      <c r="CR1" s="2"/>
      <c r="CS1" s="2"/>
      <c r="CT1" s="2" t="s">
        <v>33</v>
      </c>
      <c r="CU1" s="2"/>
      <c r="CV1" s="2"/>
      <c r="CW1" s="2" t="s">
        <v>34</v>
      </c>
      <c r="CX1" s="2"/>
      <c r="CY1" s="2"/>
      <c r="CZ1" s="2" t="s">
        <v>35</v>
      </c>
      <c r="DA1" s="2"/>
      <c r="DB1" s="2"/>
      <c r="DC1" s="2" t="s">
        <v>36</v>
      </c>
      <c r="DD1" s="2"/>
      <c r="DE1" s="2"/>
    </row>
    <row r="2" spans="1:109" x14ac:dyDescent="0.25">
      <c r="B2" s="3">
        <v>2018</v>
      </c>
      <c r="C2" s="4">
        <v>2017</v>
      </c>
      <c r="D2" s="5">
        <v>2016</v>
      </c>
      <c r="E2" s="3">
        <v>2018</v>
      </c>
      <c r="F2" s="4">
        <v>2017</v>
      </c>
      <c r="G2" s="5">
        <v>2016</v>
      </c>
      <c r="H2" s="3">
        <v>2018</v>
      </c>
      <c r="I2" s="4">
        <v>2017</v>
      </c>
      <c r="J2" s="5">
        <v>2016</v>
      </c>
      <c r="K2" s="3">
        <v>2018</v>
      </c>
      <c r="L2" s="4">
        <v>2017</v>
      </c>
      <c r="M2" s="5">
        <v>2016</v>
      </c>
      <c r="N2" s="3">
        <v>2018</v>
      </c>
      <c r="O2" s="4">
        <v>2017</v>
      </c>
      <c r="P2" s="5">
        <v>2016</v>
      </c>
      <c r="Q2" s="3">
        <v>2018</v>
      </c>
      <c r="R2" s="4">
        <v>2017</v>
      </c>
      <c r="S2" s="5">
        <v>2016</v>
      </c>
      <c r="T2" s="3">
        <v>2018</v>
      </c>
      <c r="U2" s="4">
        <v>2017</v>
      </c>
      <c r="V2" s="5">
        <v>2016</v>
      </c>
      <c r="W2" s="3">
        <v>2018</v>
      </c>
      <c r="X2" s="4">
        <v>2017</v>
      </c>
      <c r="Y2" s="5">
        <v>2016</v>
      </c>
      <c r="Z2" s="3">
        <v>2018</v>
      </c>
      <c r="AA2" s="4">
        <v>2017</v>
      </c>
      <c r="AB2" s="5">
        <v>2016</v>
      </c>
      <c r="AC2" s="3">
        <v>2018</v>
      </c>
      <c r="AD2" s="4">
        <v>2017</v>
      </c>
      <c r="AE2" s="5">
        <v>2016</v>
      </c>
      <c r="AF2" s="3">
        <v>2018</v>
      </c>
      <c r="AG2" s="4">
        <v>2017</v>
      </c>
      <c r="AH2" s="5">
        <v>2016</v>
      </c>
      <c r="AI2" s="3">
        <v>2018</v>
      </c>
      <c r="AJ2" s="4">
        <v>2017</v>
      </c>
      <c r="AK2" s="5">
        <v>2016</v>
      </c>
      <c r="AL2" s="3">
        <v>2018</v>
      </c>
      <c r="AM2" s="4">
        <v>2017</v>
      </c>
      <c r="AN2" s="5">
        <v>2016</v>
      </c>
      <c r="AO2" s="3">
        <v>2018</v>
      </c>
      <c r="AP2" s="4">
        <v>2017</v>
      </c>
      <c r="AQ2" s="5">
        <v>2016</v>
      </c>
      <c r="AR2" s="3">
        <v>2018</v>
      </c>
      <c r="AS2" s="4">
        <v>2017</v>
      </c>
      <c r="AT2" s="5">
        <v>2016</v>
      </c>
      <c r="AU2" s="3">
        <v>2018</v>
      </c>
      <c r="AV2" s="4">
        <v>2017</v>
      </c>
      <c r="AW2" s="5">
        <v>2016</v>
      </c>
      <c r="AX2" s="3">
        <v>2018</v>
      </c>
      <c r="AY2" s="4">
        <v>2017</v>
      </c>
      <c r="AZ2" s="5">
        <v>2016</v>
      </c>
      <c r="BA2" s="3">
        <v>2018</v>
      </c>
      <c r="BB2" s="4">
        <v>2017</v>
      </c>
      <c r="BC2" s="5">
        <v>2016</v>
      </c>
      <c r="BD2" s="3">
        <v>2018</v>
      </c>
      <c r="BE2" s="4">
        <v>2017</v>
      </c>
      <c r="BF2" s="5">
        <v>2016</v>
      </c>
      <c r="BG2" s="3">
        <v>2018</v>
      </c>
      <c r="BH2" s="4">
        <v>2017</v>
      </c>
      <c r="BI2" s="5">
        <v>2016</v>
      </c>
      <c r="BJ2" s="3">
        <v>2018</v>
      </c>
      <c r="BK2" s="4">
        <v>2017</v>
      </c>
      <c r="BL2" s="5">
        <v>2016</v>
      </c>
      <c r="BM2" s="3">
        <v>2018</v>
      </c>
      <c r="BN2" s="4">
        <v>2017</v>
      </c>
      <c r="BO2" s="5">
        <v>2016</v>
      </c>
      <c r="BP2" s="3">
        <v>2018</v>
      </c>
      <c r="BQ2" s="4">
        <v>2017</v>
      </c>
      <c r="BR2" s="5">
        <v>2016</v>
      </c>
      <c r="BS2" s="3">
        <v>2018</v>
      </c>
      <c r="BT2" s="4">
        <v>2017</v>
      </c>
      <c r="BU2" s="5">
        <v>2016</v>
      </c>
      <c r="BV2" s="3">
        <v>2018</v>
      </c>
      <c r="BW2" s="4">
        <v>2017</v>
      </c>
      <c r="BX2" s="5">
        <v>2016</v>
      </c>
      <c r="BY2" s="3">
        <v>2018</v>
      </c>
      <c r="BZ2" s="4">
        <v>2017</v>
      </c>
      <c r="CA2" s="5">
        <v>2016</v>
      </c>
      <c r="CB2" s="3">
        <v>2018</v>
      </c>
      <c r="CC2" s="4">
        <v>2017</v>
      </c>
      <c r="CD2" s="5">
        <v>2016</v>
      </c>
      <c r="CE2" s="3">
        <v>2018</v>
      </c>
      <c r="CF2" s="4">
        <v>2017</v>
      </c>
      <c r="CG2" s="5">
        <v>2016</v>
      </c>
      <c r="CH2" s="3">
        <v>2018</v>
      </c>
      <c r="CI2" s="4">
        <v>2017</v>
      </c>
      <c r="CJ2" s="5">
        <v>2016</v>
      </c>
      <c r="CK2" s="3">
        <v>2018</v>
      </c>
      <c r="CL2" s="4">
        <v>2017</v>
      </c>
      <c r="CM2" s="5">
        <v>2016</v>
      </c>
      <c r="CN2" s="3">
        <v>2018</v>
      </c>
      <c r="CO2" s="4">
        <v>2017</v>
      </c>
      <c r="CP2" s="5">
        <v>2016</v>
      </c>
      <c r="CQ2" s="3">
        <v>2018</v>
      </c>
      <c r="CR2" s="4">
        <v>2017</v>
      </c>
      <c r="CS2" s="5">
        <v>2016</v>
      </c>
      <c r="CT2" s="3">
        <v>2018</v>
      </c>
      <c r="CU2" s="4">
        <v>2017</v>
      </c>
      <c r="CV2" s="5">
        <v>2016</v>
      </c>
      <c r="CW2" s="3">
        <v>2018</v>
      </c>
      <c r="CX2" s="4">
        <v>2017</v>
      </c>
      <c r="CY2" s="5">
        <v>2016</v>
      </c>
      <c r="CZ2" s="3">
        <v>2018</v>
      </c>
      <c r="DA2" s="4">
        <v>2017</v>
      </c>
      <c r="DB2" s="5">
        <v>2016</v>
      </c>
      <c r="DC2" s="3">
        <v>2018</v>
      </c>
      <c r="DD2" s="4">
        <v>2017</v>
      </c>
      <c r="DE2" s="5">
        <v>2016</v>
      </c>
    </row>
    <row r="3" spans="1:109" s="1" customFormat="1" ht="30.75" thickBot="1" x14ac:dyDescent="0.3">
      <c r="A3" s="7" t="s">
        <v>38</v>
      </c>
      <c r="B3" s="8">
        <f t="shared" ref="B3:D4" si="0">AO3*10000000/E3</f>
        <v>5.1916455208903214</v>
      </c>
      <c r="C3" s="8">
        <f t="shared" si="0"/>
        <v>1.0336609579165059</v>
      </c>
      <c r="D3" s="8">
        <f>AQ3*10000000/G3</f>
        <v>4.2402328542488918</v>
      </c>
      <c r="E3" s="9">
        <v>89971474</v>
      </c>
      <c r="F3" s="9">
        <v>89971474</v>
      </c>
      <c r="G3" s="9">
        <v>89971474</v>
      </c>
      <c r="H3" s="1">
        <v>49.1</v>
      </c>
      <c r="I3" s="1">
        <v>36.799999999999997</v>
      </c>
      <c r="J3" s="1">
        <v>20.45</v>
      </c>
      <c r="K3" s="11">
        <v>595.33000000000004</v>
      </c>
      <c r="L3" s="11">
        <v>518.98</v>
      </c>
      <c r="M3" s="11">
        <v>462.11</v>
      </c>
      <c r="N3" s="11">
        <v>354.36</v>
      </c>
      <c r="O3" s="11">
        <v>308.52999999999997</v>
      </c>
      <c r="P3" s="11">
        <v>279.13</v>
      </c>
      <c r="Q3" s="12">
        <f>K3-N3</f>
        <v>240.97000000000003</v>
      </c>
      <c r="R3" s="12">
        <f t="shared" ref="Q3:S4" si="1">L3-O3</f>
        <v>210.45000000000005</v>
      </c>
      <c r="S3" s="12">
        <f t="shared" si="1"/>
        <v>182.98000000000002</v>
      </c>
      <c r="T3" s="12">
        <f t="shared" ref="T3:V3" si="2">K3-Q3</f>
        <v>354.36</v>
      </c>
      <c r="U3" s="12">
        <f t="shared" si="2"/>
        <v>308.52999999999997</v>
      </c>
      <c r="V3" s="12">
        <f t="shared" si="2"/>
        <v>279.13</v>
      </c>
      <c r="W3" s="1">
        <f t="shared" ref="W3:Y3" si="3">T3/E3*10000000</f>
        <v>39.385816886805699</v>
      </c>
      <c r="X3" s="1">
        <f t="shared" si="3"/>
        <v>34.291980144728981</v>
      </c>
      <c r="Y3" s="1">
        <f t="shared" si="3"/>
        <v>31.024277761638096</v>
      </c>
      <c r="Z3" s="8">
        <v>72.900000000000006</v>
      </c>
      <c r="AA3" s="8">
        <v>51.31</v>
      </c>
      <c r="AB3" s="8">
        <v>-4.82</v>
      </c>
      <c r="AC3" s="8">
        <v>22.22</v>
      </c>
      <c r="AD3" s="8">
        <v>15.76</v>
      </c>
      <c r="AE3" s="8">
        <v>17.579999999999998</v>
      </c>
      <c r="AF3" s="13">
        <f t="shared" ref="AF3:AH3" si="4">Z3+AC3</f>
        <v>95.12</v>
      </c>
      <c r="AG3" s="13">
        <f t="shared" si="4"/>
        <v>67.070000000000007</v>
      </c>
      <c r="AH3" s="13">
        <f t="shared" si="4"/>
        <v>12.759999999999998</v>
      </c>
      <c r="AI3" s="10">
        <v>1056.21</v>
      </c>
      <c r="AJ3" s="11">
        <v>891.74</v>
      </c>
      <c r="AK3" s="11">
        <v>703.33</v>
      </c>
      <c r="AL3" s="1">
        <f t="shared" ref="AL3:AN3" si="5">AF3/AI3*100</f>
        <v>9.0057848344552696</v>
      </c>
      <c r="AM3" s="1">
        <f t="shared" si="5"/>
        <v>7.5212505887366277</v>
      </c>
      <c r="AN3" s="1">
        <f t="shared" si="5"/>
        <v>1.8142266077090408</v>
      </c>
      <c r="AO3" s="11">
        <v>46.71</v>
      </c>
      <c r="AP3" s="11">
        <v>9.3000000000000007</v>
      </c>
      <c r="AQ3" s="11">
        <v>38.15</v>
      </c>
      <c r="AR3" s="1">
        <f t="shared" ref="AR3:AT3" si="6">AO3/AI3*100</f>
        <v>4.422415996818815</v>
      </c>
      <c r="AS3" s="1">
        <f t="shared" si="6"/>
        <v>1.0429048825890956</v>
      </c>
      <c r="AT3" s="1">
        <f t="shared" si="6"/>
        <v>5.4241963232053232</v>
      </c>
      <c r="AU3" s="1">
        <f t="shared" ref="AU3:AW3" si="7">CB3/N3</f>
        <v>0.10156338187154307</v>
      </c>
      <c r="AV3" s="1">
        <f t="shared" si="7"/>
        <v>0.13441156451560626</v>
      </c>
      <c r="AW3" s="1">
        <f t="shared" si="7"/>
        <v>0.22283523806111849</v>
      </c>
      <c r="AX3" s="11">
        <v>260.52</v>
      </c>
      <c r="AY3" s="11">
        <v>174.91</v>
      </c>
      <c r="AZ3" s="11">
        <v>127.41</v>
      </c>
      <c r="BA3" s="11">
        <v>155</v>
      </c>
      <c r="BB3" s="11">
        <v>148.29</v>
      </c>
      <c r="BC3" s="11">
        <v>174.73</v>
      </c>
      <c r="BD3" s="1">
        <f t="shared" ref="BD3:BF3" si="8">AX3/BA3</f>
        <v>1.6807741935483871</v>
      </c>
      <c r="BE3" s="1">
        <f t="shared" si="8"/>
        <v>1.1795131161912469</v>
      </c>
      <c r="BF3" s="1">
        <f t="shared" si="8"/>
        <v>0.72918216677159042</v>
      </c>
      <c r="BG3" s="8">
        <v>105.89</v>
      </c>
      <c r="BH3" s="8">
        <v>70.67</v>
      </c>
      <c r="BI3" s="8">
        <v>61.66</v>
      </c>
      <c r="BJ3" s="1">
        <f t="shared" ref="BJ3:BL3" si="9">(AX3-BG3)/BA3</f>
        <v>0.99761290322580642</v>
      </c>
      <c r="BK3" s="1">
        <f t="shared" si="9"/>
        <v>0.70294692831613725</v>
      </c>
      <c r="BL3" s="1">
        <f t="shared" si="9"/>
        <v>0.37629485491901793</v>
      </c>
      <c r="BM3" s="12">
        <v>1045.6400000000001</v>
      </c>
      <c r="BN3" s="8">
        <v>885.89</v>
      </c>
      <c r="BO3" s="8">
        <v>699.53</v>
      </c>
      <c r="BP3" s="1">
        <f t="shared" ref="BP3:BR3" si="10">BM3/BG3</f>
        <v>9.8747757106431209</v>
      </c>
      <c r="BQ3" s="1">
        <f t="shared" si="10"/>
        <v>12.535587943964908</v>
      </c>
      <c r="BR3" s="1">
        <f t="shared" si="10"/>
        <v>11.344956211482323</v>
      </c>
      <c r="BS3" s="14">
        <f t="shared" ref="BS3:BU4" si="11">E3*H3/10000000</f>
        <v>441.75993734000008</v>
      </c>
      <c r="BT3" s="14">
        <f t="shared" si="11"/>
        <v>331.09502431999999</v>
      </c>
      <c r="BU3" s="14">
        <f t="shared" si="11"/>
        <v>183.99166432999999</v>
      </c>
      <c r="BV3" s="8">
        <v>35.99</v>
      </c>
      <c r="BW3" s="8">
        <v>39.31</v>
      </c>
      <c r="BX3" s="8">
        <v>56.93</v>
      </c>
      <c r="BY3" s="8">
        <v>0</v>
      </c>
      <c r="BZ3" s="8">
        <v>2.16</v>
      </c>
      <c r="CA3" s="8">
        <v>5.27</v>
      </c>
      <c r="CB3" s="8">
        <f t="shared" ref="CB3:CD3" si="12">BV3+BY3</f>
        <v>35.99</v>
      </c>
      <c r="CC3" s="8">
        <f t="shared" si="12"/>
        <v>41.47</v>
      </c>
      <c r="CD3" s="8">
        <f t="shared" si="12"/>
        <v>62.2</v>
      </c>
      <c r="CE3" s="8">
        <v>58.54</v>
      </c>
      <c r="CF3" s="8">
        <v>13.41</v>
      </c>
      <c r="CG3" s="8">
        <v>11.07</v>
      </c>
      <c r="CH3" s="13">
        <f t="shared" ref="CH3:CJ3" si="13">BS3+CB3-CE3</f>
        <v>419.20993734000007</v>
      </c>
      <c r="CI3" s="13">
        <f t="shared" si="13"/>
        <v>359.15502432</v>
      </c>
      <c r="CJ3" s="13">
        <f t="shared" si="13"/>
        <v>235.12166432999999</v>
      </c>
      <c r="CK3" s="1">
        <f t="shared" ref="CK3:CM3" si="14">CH3/AF3</f>
        <v>4.4071692319175781</v>
      </c>
      <c r="CL3" s="1">
        <f t="shared" si="14"/>
        <v>5.3549280500969134</v>
      </c>
      <c r="CM3" s="1">
        <f t="shared" si="14"/>
        <v>18.426462721786837</v>
      </c>
      <c r="CN3" s="1">
        <f t="shared" ref="CN3:CP3" si="15">H3/W3</f>
        <v>1.2466416563381872</v>
      </c>
      <c r="CO3" s="1">
        <f t="shared" si="15"/>
        <v>1.0731372129776684</v>
      </c>
      <c r="CP3" s="1">
        <f t="shared" si="15"/>
        <v>0.65916119489126923</v>
      </c>
      <c r="CQ3" s="1">
        <f t="shared" ref="CQ3:CS4" si="16">H3/AO3*E3/10000000</f>
        <v>9.4575024050524501</v>
      </c>
      <c r="CR3" s="1">
        <f t="shared" si="16"/>
        <v>35.601615518279566</v>
      </c>
      <c r="CS3" s="1">
        <f t="shared" si="16"/>
        <v>4.8228483441677588</v>
      </c>
      <c r="CT3" s="8">
        <v>0</v>
      </c>
      <c r="CU3" s="8">
        <v>0</v>
      </c>
      <c r="CV3" s="8">
        <v>0</v>
      </c>
      <c r="CW3" s="1">
        <f>(1-(CT3/AO3))*100</f>
        <v>100</v>
      </c>
      <c r="CX3" s="1">
        <f t="shared" ref="CW3:CY3" si="17">(1-(CU3/AP3))*100</f>
        <v>100</v>
      </c>
      <c r="CY3" s="1">
        <f t="shared" si="17"/>
        <v>100</v>
      </c>
      <c r="CZ3" s="1">
        <f t="shared" ref="CZ3:DB3" si="18">AO3/K3*100</f>
        <v>7.8460685670132522</v>
      </c>
      <c r="DA3" s="1">
        <f t="shared" si="18"/>
        <v>1.7919765694246408</v>
      </c>
      <c r="DB3" s="1">
        <f t="shared" si="18"/>
        <v>8.2556101361147771</v>
      </c>
      <c r="DC3" s="1">
        <f t="shared" ref="DC3:DE3" si="19">AO3/N3*100</f>
        <v>13.181510328479511</v>
      </c>
      <c r="DD3" s="1">
        <f t="shared" si="19"/>
        <v>3.0142935857128972</v>
      </c>
      <c r="DE3" s="1">
        <f t="shared" si="19"/>
        <v>13.667466771755096</v>
      </c>
    </row>
    <row r="4" spans="1:109" ht="15.75" thickBot="1" x14ac:dyDescent="0.3">
      <c r="A4" s="6" t="s">
        <v>37</v>
      </c>
      <c r="B4" s="8">
        <f t="shared" si="0"/>
        <v>13.868682097307511</v>
      </c>
      <c r="C4" s="8">
        <f t="shared" si="0"/>
        <v>5.8195559754369395</v>
      </c>
      <c r="D4" s="8">
        <f>AQ4*10000000/G4</f>
        <v>7.7468115257439774</v>
      </c>
      <c r="E4" s="9">
        <v>2646250</v>
      </c>
      <c r="F4" s="9">
        <v>2646250</v>
      </c>
      <c r="G4" s="9">
        <v>2646250</v>
      </c>
      <c r="H4">
        <v>154.9</v>
      </c>
      <c r="I4">
        <v>76.5</v>
      </c>
      <c r="J4">
        <v>78.5</v>
      </c>
      <c r="K4" s="11">
        <v>26.82</v>
      </c>
      <c r="L4" s="11">
        <v>25.54</v>
      </c>
      <c r="M4" s="11">
        <v>26.61</v>
      </c>
      <c r="N4" s="11">
        <v>20.43</v>
      </c>
      <c r="O4" s="11">
        <v>17.559999999999999</v>
      </c>
      <c r="P4" s="11">
        <v>16</v>
      </c>
      <c r="Q4" s="12">
        <f>K4-N4</f>
        <v>6.3900000000000006</v>
      </c>
      <c r="R4" s="12">
        <f t="shared" si="1"/>
        <v>7.98</v>
      </c>
      <c r="S4" s="12">
        <f t="shared" si="1"/>
        <v>10.61</v>
      </c>
      <c r="T4" s="12">
        <f t="shared" ref="T4" si="20">K4-Q4</f>
        <v>20.43</v>
      </c>
      <c r="U4" s="12">
        <f t="shared" ref="U4" si="21">L4-R4</f>
        <v>17.559999999999999</v>
      </c>
      <c r="V4" s="12">
        <f t="shared" ref="V4" si="22">M4-S4</f>
        <v>16</v>
      </c>
      <c r="W4" s="1">
        <f t="shared" ref="W4" si="23">T4/E4*10000000</f>
        <v>77.203589985828998</v>
      </c>
      <c r="X4" s="1">
        <f t="shared" ref="X4" si="24">U4/F4*10000000</f>
        <v>66.358053849787439</v>
      </c>
      <c r="Y4" s="1">
        <f t="shared" ref="Y4" si="25">V4/G4*10000000</f>
        <v>60.462919225318842</v>
      </c>
      <c r="Z4" s="8">
        <v>5.8</v>
      </c>
      <c r="AA4" s="8">
        <v>2.84</v>
      </c>
      <c r="AB4" s="8">
        <v>3.93</v>
      </c>
      <c r="AC4" s="8">
        <v>0.68</v>
      </c>
      <c r="AD4" s="8">
        <v>0.73</v>
      </c>
      <c r="AE4" s="8">
        <v>0.82</v>
      </c>
      <c r="AF4" s="13">
        <f t="shared" ref="AF4" si="26">Z4+AC4</f>
        <v>6.4799999999999995</v>
      </c>
      <c r="AG4" s="13">
        <f t="shared" ref="AG4" si="27">AA4+AD4</f>
        <v>3.57</v>
      </c>
      <c r="AH4" s="13">
        <f t="shared" ref="AH4" si="28">AB4+AE4</f>
        <v>4.75</v>
      </c>
      <c r="AI4" s="11">
        <v>76.459999999999994</v>
      </c>
      <c r="AJ4" s="11">
        <v>70.63</v>
      </c>
      <c r="AK4" s="11">
        <v>74.62</v>
      </c>
      <c r="AL4" s="1">
        <f t="shared" ref="AL4" si="29">AF4/AI4*100</f>
        <v>8.4750196181009674</v>
      </c>
      <c r="AM4" s="1">
        <f t="shared" ref="AM4" si="30">AG4/AJ4*100</f>
        <v>5.0545094152626362</v>
      </c>
      <c r="AN4" s="1">
        <f t="shared" ref="AN4" si="31">AH4/AK4*100</f>
        <v>6.3655856338783163</v>
      </c>
      <c r="AO4" s="11">
        <v>3.67</v>
      </c>
      <c r="AP4" s="11">
        <v>1.54</v>
      </c>
      <c r="AQ4" s="11">
        <v>2.0499999999999998</v>
      </c>
      <c r="AR4" s="1">
        <f t="shared" ref="AR4" si="32">AO4/AI4*100</f>
        <v>4.7998953701281719</v>
      </c>
      <c r="AS4" s="1">
        <f t="shared" ref="AS4" si="33">AP4/AJ4*100</f>
        <v>2.1803766105054514</v>
      </c>
      <c r="AT4" s="1">
        <f t="shared" ref="AT4" si="34">AQ4/AK4*100</f>
        <v>2.7472527472527468</v>
      </c>
      <c r="AU4" s="1">
        <f t="shared" ref="AU4" si="35">CB4/N4</f>
        <v>0.13460597161037691</v>
      </c>
      <c r="AV4" s="1">
        <f t="shared" ref="AV4" si="36">CC4/O4</f>
        <v>0.22209567198177677</v>
      </c>
      <c r="AW4" s="1">
        <f t="shared" ref="AW4" si="37">CD4/P4</f>
        <v>0.33875</v>
      </c>
      <c r="AX4" s="11">
        <v>12.09</v>
      </c>
      <c r="AY4" s="11">
        <v>10.41</v>
      </c>
      <c r="AZ4" s="11">
        <v>13.72</v>
      </c>
      <c r="BA4" s="11">
        <v>5.98</v>
      </c>
      <c r="BB4" s="11">
        <v>7.34</v>
      </c>
      <c r="BC4" s="11">
        <v>10.08</v>
      </c>
      <c r="BD4" s="1">
        <f t="shared" ref="BD4" si="38">AX4/BA4</f>
        <v>2.0217391304347823</v>
      </c>
      <c r="BE4" s="1">
        <f t="shared" ref="BE4" si="39">AY4/BB4</f>
        <v>1.4182561307901909</v>
      </c>
      <c r="BF4" s="1">
        <f t="shared" ref="BF4" si="40">AZ4/BC4</f>
        <v>1.3611111111111112</v>
      </c>
      <c r="BG4" s="8">
        <v>11.13</v>
      </c>
      <c r="BH4" s="8">
        <v>9.4700000000000006</v>
      </c>
      <c r="BI4" s="8">
        <v>9.81</v>
      </c>
      <c r="BJ4" s="1">
        <f t="shared" ref="BJ4" si="41">(AX4-BG4)/BA4</f>
        <v>0.16053511705685602</v>
      </c>
      <c r="BK4" s="1">
        <f t="shared" ref="BK4" si="42">(AY4-BH4)/BB4</f>
        <v>0.1280653950953678</v>
      </c>
      <c r="BL4" s="1">
        <f t="shared" ref="BL4" si="43">(AZ4-BI4)/BC4</f>
        <v>0.38789682539682541</v>
      </c>
      <c r="BM4" s="8">
        <v>76.44</v>
      </c>
      <c r="BN4" s="8">
        <v>70.989999999999995</v>
      </c>
      <c r="BO4" s="8">
        <v>74.55</v>
      </c>
      <c r="BP4" s="1">
        <f t="shared" ref="BP4" si="44">BM4/BG4</f>
        <v>6.8679245283018862</v>
      </c>
      <c r="BQ4" s="1">
        <f t="shared" ref="BQ4" si="45">BN4/BH4</f>
        <v>7.4963041182682142</v>
      </c>
      <c r="BR4" s="1">
        <f t="shared" ref="BR4" si="46">BO4/BI4</f>
        <v>7.5993883792048926</v>
      </c>
      <c r="BS4" s="14">
        <f t="shared" ref="BS4" si="47">E4*H4/10000000</f>
        <v>40.990412499999998</v>
      </c>
      <c r="BT4" s="14">
        <f t="shared" ref="BT4" si="48">F4*I4/10000000</f>
        <v>20.243812500000001</v>
      </c>
      <c r="BU4" s="14">
        <f t="shared" si="11"/>
        <v>20.773062500000002</v>
      </c>
      <c r="BV4" s="8">
        <v>2.75</v>
      </c>
      <c r="BW4" s="8">
        <v>3.75</v>
      </c>
      <c r="BX4" s="8">
        <v>5.35</v>
      </c>
      <c r="BY4" s="8">
        <v>0</v>
      </c>
      <c r="BZ4" s="8">
        <v>0.15</v>
      </c>
      <c r="CA4" s="8">
        <v>7.0000000000000007E-2</v>
      </c>
      <c r="CB4" s="8">
        <f t="shared" ref="CB4" si="49">BV4+BY4</f>
        <v>2.75</v>
      </c>
      <c r="CC4" s="8">
        <f t="shared" ref="CC4" si="50">BW4+BZ4</f>
        <v>3.9</v>
      </c>
      <c r="CD4" s="8">
        <f t="shared" ref="CD4" si="51">BX4+CA4</f>
        <v>5.42</v>
      </c>
      <c r="CE4" s="8">
        <v>0.26</v>
      </c>
      <c r="CF4" s="8">
        <v>0.33</v>
      </c>
      <c r="CG4" s="8">
        <v>0.35</v>
      </c>
      <c r="CH4" s="13">
        <f t="shared" ref="CH4" si="52">BS4+CB4-CE4</f>
        <v>43.4804125</v>
      </c>
      <c r="CI4" s="13">
        <f t="shared" ref="CI4" si="53">BT4+CC4-CF4</f>
        <v>23.813812500000001</v>
      </c>
      <c r="CJ4" s="13">
        <f t="shared" ref="CJ4" si="54">BU4+CD4-CG4</f>
        <v>25.843062500000002</v>
      </c>
      <c r="CK4" s="1">
        <f t="shared" ref="CK4" si="55">CH4/AF4</f>
        <v>6.7099402006172841</v>
      </c>
      <c r="CL4" s="1">
        <f t="shared" ref="CL4" si="56">CI4/AG4</f>
        <v>6.6705357142857151</v>
      </c>
      <c r="CM4" s="1">
        <f t="shared" ref="CM4" si="57">CJ4/AH4</f>
        <v>5.4406447368421054</v>
      </c>
      <c r="CN4" s="1">
        <f t="shared" ref="CN4" si="58">H4/W4</f>
        <v>2.0063833822809598</v>
      </c>
      <c r="CO4" s="1">
        <f t="shared" ref="CO4" si="59">I4/X4</f>
        <v>1.1528367027334852</v>
      </c>
      <c r="CP4" s="1">
        <f t="shared" ref="CP4" si="60">J4/Y4</f>
        <v>1.2983164062500001</v>
      </c>
      <c r="CQ4" s="1">
        <f t="shared" ref="CQ4" si="61">H4/AO4*E4/10000000</f>
        <v>11.169049727520436</v>
      </c>
      <c r="CR4" s="1">
        <f t="shared" ref="CR4" si="62">I4/AP4*F4/10000000</f>
        <v>13.145332792207792</v>
      </c>
      <c r="CS4" s="1">
        <f t="shared" si="16"/>
        <v>10.133201219512197</v>
      </c>
      <c r="CT4" s="8">
        <v>0.66</v>
      </c>
      <c r="CU4" s="8">
        <v>0.48</v>
      </c>
      <c r="CV4" s="8">
        <v>0.48</v>
      </c>
      <c r="CW4" s="1">
        <f>(1-(CT4/AO4))*100</f>
        <v>82.016348773841969</v>
      </c>
      <c r="CX4" s="1">
        <f t="shared" ref="CX4" si="63">(1-(CU4/AP4))*100</f>
        <v>68.831168831168839</v>
      </c>
      <c r="CY4" s="1">
        <f t="shared" ref="CY4" si="64">(1-(CV4/AQ4))*100</f>
        <v>76.585365853658544</v>
      </c>
      <c r="CZ4" s="1">
        <f t="shared" ref="CZ4" si="65">AO4/K4*100</f>
        <v>13.683818046234153</v>
      </c>
      <c r="DA4" s="1">
        <f t="shared" ref="DA4" si="66">AP4/L4*100</f>
        <v>6.0297572435395459</v>
      </c>
      <c r="DB4" s="1">
        <f t="shared" ref="DB4" si="67">AQ4/M4*100</f>
        <v>7.7038707252912442</v>
      </c>
      <c r="DC4" s="1">
        <f t="shared" ref="DC4" si="68">AO4/N4*100</f>
        <v>17.963778756730299</v>
      </c>
      <c r="DD4" s="1">
        <f t="shared" ref="DD4" si="69">AP4/O4*100</f>
        <v>8.7699316628701602</v>
      </c>
      <c r="DE4" s="1">
        <f t="shared" ref="DE4" si="70">AQ4/P4*100</f>
        <v>12.812499999999998</v>
      </c>
    </row>
  </sheetData>
  <mergeCells count="36">
    <mergeCell ref="CN1:CP1"/>
    <mergeCell ref="CQ1:CS1"/>
    <mergeCell ref="CT1:CV1"/>
    <mergeCell ref="CW1:CY1"/>
    <mergeCell ref="CZ1:DB1"/>
    <mergeCell ref="DC1:DE1"/>
    <mergeCell ref="BV1:BX1"/>
    <mergeCell ref="BY1:CA1"/>
    <mergeCell ref="CB1:CD1"/>
    <mergeCell ref="CE1:CG1"/>
    <mergeCell ref="CH1:CJ1"/>
    <mergeCell ref="CK1:CM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hyperlinks>
    <hyperlink ref="A4" r:id="rId1" display="https://www.moneycontrol.com/india/stockpricequote/detergents/peeceecosmasope/PCC02" xr:uid="{70A1707B-6A82-40A4-A865-DA98297B21BF}"/>
    <hyperlink ref="A3" r:id="rId2" display="https://www.moneycontrol.com/india/stockpricequote/chemicals/seyaindustries/SOC01" xr:uid="{11C209F3-739C-4D24-8A5F-4186241D9DC3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Gupta</dc:creator>
  <cp:lastModifiedBy>Ashutosh Gupta</cp:lastModifiedBy>
  <dcterms:created xsi:type="dcterms:W3CDTF">2019-01-27T19:40:38Z</dcterms:created>
  <dcterms:modified xsi:type="dcterms:W3CDTF">2019-01-27T20:02:45Z</dcterms:modified>
</cp:coreProperties>
</file>