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tel\OneDrive\Desktop\data analytics assigment\excel\"/>
    </mc:Choice>
  </mc:AlternateContent>
  <xr:revisionPtr revIDLastSave="0" documentId="13_ncr:1_{59E8975F-FF11-4ECE-8A01-E29E66D215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1,3,5,6,8,12" sheetId="4" r:id="rId1"/>
    <sheet name="Q-7,9,10,11,13,14,15" sheetId="3" r:id="rId2"/>
    <sheet name="Q-24 lord data,25" sheetId="8" r:id="rId3"/>
    <sheet name="Q-24" sheetId="7" r:id="rId4"/>
  </sheets>
  <definedNames>
    <definedName name="ExternalData_1" localSheetId="2" hidden="1">'Q-24 lord data,25'!$A$1:$E$102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3" l="1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" i="3"/>
  <c r="N4" i="3"/>
  <c r="N5" i="3"/>
  <c r="N6" i="3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N20" i="3"/>
  <c r="N21" i="3"/>
  <c r="N22" i="3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N36" i="3"/>
  <c r="N37" i="3"/>
  <c r="N38" i="3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N52" i="3"/>
  <c r="N53" i="3"/>
  <c r="N54" i="3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3" i="3"/>
  <c r="O4" i="3"/>
  <c r="O5" i="3"/>
  <c r="O6" i="3"/>
  <c r="O19" i="3"/>
  <c r="O20" i="3"/>
  <c r="O21" i="3"/>
  <c r="O22" i="3"/>
  <c r="O35" i="3"/>
  <c r="O36" i="3"/>
  <c r="O37" i="3"/>
  <c r="O38" i="3"/>
  <c r="O51" i="3"/>
  <c r="O52" i="3"/>
  <c r="O53" i="3"/>
  <c r="O54" i="3"/>
  <c r="O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60" i="3" a="1"/>
  <c r="M60" i="3"/>
  <c r="M61" i="3" a="1"/>
  <c r="M61" i="3"/>
  <c r="M62" i="3" a="1"/>
  <c r="M62" i="3"/>
  <c r="M3" i="3" a="1"/>
  <c r="M3" i="3" s="1"/>
  <c r="L4" i="3"/>
  <c r="L5" i="3"/>
  <c r="L6" i="3"/>
  <c r="L7" i="3"/>
  <c r="L8" i="3"/>
  <c r="L9" i="3"/>
  <c r="L10" i="3"/>
  <c r="L11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8" i="3"/>
  <c r="L39" i="3"/>
  <c r="L40" i="3"/>
  <c r="L41" i="3"/>
  <c r="L42" i="3"/>
  <c r="L43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60" i="3"/>
  <c r="L61" i="3"/>
  <c r="L62" i="3"/>
  <c r="L3" i="3"/>
  <c r="K4" i="3"/>
  <c r="K5" i="3"/>
  <c r="K6" i="3"/>
  <c r="K7" i="3"/>
  <c r="K8" i="3"/>
  <c r="K9" i="3"/>
  <c r="K10" i="3"/>
  <c r="K11" i="3"/>
  <c r="K12" i="3"/>
  <c r="L12" i="3" s="1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L37" i="3" s="1"/>
  <c r="K38" i="3"/>
  <c r="K39" i="3"/>
  <c r="K40" i="3"/>
  <c r="K41" i="3"/>
  <c r="K42" i="3"/>
  <c r="K43" i="3"/>
  <c r="K44" i="3"/>
  <c r="L44" i="3" s="1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60" i="3"/>
  <c r="K61" i="3"/>
  <c r="K62" i="3"/>
  <c r="K3" i="3"/>
  <c r="G4" i="3"/>
  <c r="G5" i="3"/>
  <c r="G6" i="3"/>
  <c r="G7" i="3"/>
  <c r="G8" i="3"/>
  <c r="G9" i="3"/>
  <c r="G10" i="3"/>
  <c r="G11" i="3"/>
  <c r="G12" i="3"/>
  <c r="M12" i="3" s="1" a="1"/>
  <c r="M12" i="3" s="1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M44" i="3" s="1" a="1"/>
  <c r="M44" i="3" s="1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K59" i="3" s="1"/>
  <c r="L59" i="3" s="1"/>
  <c r="G60" i="3"/>
  <c r="G61" i="3"/>
  <c r="G62" i="3"/>
  <c r="G3" i="3"/>
  <c r="M59" i="3" l="1" a="1"/>
  <c r="M59" i="3" s="1"/>
  <c r="H4" i="3"/>
  <c r="H9" i="3"/>
  <c r="H10" i="3"/>
  <c r="H11" i="3"/>
  <c r="H13" i="3"/>
  <c r="H14" i="3"/>
  <c r="H15" i="3"/>
  <c r="H16" i="3"/>
  <c r="H17" i="3"/>
  <c r="H18" i="3"/>
  <c r="H19" i="3"/>
  <c r="H20" i="3"/>
  <c r="H25" i="3"/>
  <c r="H26" i="3"/>
  <c r="H27" i="3"/>
  <c r="H28" i="3"/>
  <c r="H29" i="3"/>
  <c r="H30" i="3"/>
  <c r="H31" i="3"/>
  <c r="H32" i="3"/>
  <c r="H33" i="3"/>
  <c r="H34" i="3"/>
  <c r="H35" i="3"/>
  <c r="H36" i="3"/>
  <c r="H41" i="3"/>
  <c r="H42" i="3"/>
  <c r="H43" i="3"/>
  <c r="H44" i="3"/>
  <c r="H45" i="3"/>
  <c r="H46" i="3"/>
  <c r="H47" i="3"/>
  <c r="H48" i="3"/>
  <c r="H49" i="3"/>
  <c r="H50" i="3"/>
  <c r="H51" i="3"/>
  <c r="H52" i="3"/>
  <c r="H57" i="3"/>
  <c r="H58" i="3"/>
  <c r="H59" i="3"/>
  <c r="H60" i="3"/>
  <c r="H61" i="3"/>
  <c r="H62" i="3"/>
  <c r="H3" i="3"/>
  <c r="F4" i="3"/>
  <c r="F5" i="3"/>
  <c r="H5" i="3" s="1"/>
  <c r="F6" i="3"/>
  <c r="H6" i="3" s="1"/>
  <c r="F7" i="3"/>
  <c r="H7" i="3" s="1"/>
  <c r="F8" i="3"/>
  <c r="H8" i="3" s="1"/>
  <c r="F9" i="3"/>
  <c r="F10" i="3"/>
  <c r="F11" i="3"/>
  <c r="F12" i="3"/>
  <c r="H12" i="3" s="1"/>
  <c r="F13" i="3"/>
  <c r="F14" i="3"/>
  <c r="F15" i="3"/>
  <c r="F16" i="3"/>
  <c r="F17" i="3"/>
  <c r="F18" i="3"/>
  <c r="F19" i="3"/>
  <c r="F20" i="3"/>
  <c r="F21" i="3"/>
  <c r="H21" i="3" s="1"/>
  <c r="F22" i="3"/>
  <c r="H22" i="3" s="1"/>
  <c r="F23" i="3"/>
  <c r="H23" i="3" s="1"/>
  <c r="F24" i="3"/>
  <c r="H24" i="3" s="1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H37" i="3" s="1"/>
  <c r="F38" i="3"/>
  <c r="H38" i="3" s="1"/>
  <c r="F39" i="3"/>
  <c r="H39" i="3" s="1"/>
  <c r="F40" i="3"/>
  <c r="H40" i="3" s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H53" i="3" s="1"/>
  <c r="F54" i="3"/>
  <c r="H54" i="3" s="1"/>
  <c r="F55" i="3"/>
  <c r="H55" i="3" s="1"/>
  <c r="F56" i="3"/>
  <c r="H56" i="3" s="1"/>
  <c r="F57" i="3"/>
  <c r="F58" i="3"/>
  <c r="F59" i="3"/>
  <c r="F60" i="3"/>
  <c r="F61" i="3"/>
  <c r="F62" i="3"/>
  <c r="F3" i="3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3" i="3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E1" authorId="0" shapeId="0" xr:uid="{25AFF568-63D6-4998-8CFA-2EB960CD6ED3}">
      <text>
        <r>
          <rPr>
            <b/>
            <sz val="9"/>
            <color indexed="81"/>
            <rFont val="Tahoma"/>
            <family val="2"/>
          </rPr>
          <t xml:space="preserve">JAY PATEL:
Q1 : the average of all the three category of 
weight.
</t>
        </r>
      </text>
    </comment>
    <comment ref="F1" authorId="0" shapeId="0" xr:uid="{4A2889DB-11F3-422D-BA1F-D67B5C80C3D3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COUNT function </t>
        </r>
      </text>
    </comment>
    <comment ref="G1" authorId="0" shapeId="0" xr:uid="{0D22BA47-6840-45EF-8543-9DB432BB77B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 COUNTA function </t>
        </r>
      </text>
    </comment>
    <comment ref="H1" authorId="0" shapeId="0" xr:uid="{C9ECF6DE-205E-41C7-AB45-968969794A9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Q5 : COUNT BLANK CELL in particular row .
</t>
        </r>
      </text>
    </comment>
    <comment ref="I1" authorId="0" shapeId="0" xr:uid="{92362D32-F73F-4CCD-97D7-AEC7AE64D195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Q6 : HLOOKUP</t>
        </r>
      </text>
    </comment>
    <comment ref="J1" authorId="0" shapeId="0" xr:uid="{ABD800C9-8B4A-4028-8C09-641778E60C41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Q8 : Check if column B(weight-1) cells match column C(weight-2) cell. if 
they match - return "match", otherwise return "no match".</t>
        </r>
      </text>
    </comment>
    <comment ref="K1" authorId="0" shapeId="0" xr:uid="{CD095497-CC4B-4894-A374-DBCA53A4015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MAX weight in particular product .</t>
        </r>
      </text>
    </comment>
    <comment ref="L1" authorId="0" shapeId="0" xr:uid="{4A861496-A50B-4B45-94F4-7F84DC377B7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MIN weight in particular product.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F1" authorId="0" shapeId="0" xr:uid="{FD5F20D5-27D9-4AC0-93FA-E58D6D07A0C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
 SUM</t>
        </r>
      </text>
    </comment>
    <comment ref="G1" authorId="0" shapeId="0" xr:uid="{16B7857F-F9DF-42EC-A46A-7909EFC2C90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 
  AVERAGE</t>
        </r>
      </text>
    </comment>
    <comment ref="I1" authorId="0" shapeId="0" xr:uid="{86B6A6B4-8AE3-4363-A22B-47DCA44D0A8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Q9 : the student's age is 18 or above, he/she is eligible for a driver's license.(Yes/No)</t>
        </r>
      </text>
    </comment>
    <comment ref="K1" authorId="0" shapeId="0" xr:uid="{F87B1E68-4A91-44EC-A540-3251FDC0788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Q7 : GRADE</t>
        </r>
      </text>
    </comment>
    <comment ref="L1" authorId="0" shapeId="0" xr:uid="{C07E5B8A-C519-49CA-B964-0B219EDD9D1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Q10 : A+ student gets 100% scholarship and non A+ gets 50% 
scholarship.</t>
        </r>
      </text>
    </comment>
    <comment ref="M1" authorId="0" shapeId="0" xr:uid="{106E3320-BCD3-451D-9357-5A45AE3736D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Q: 15 
A. Grade higher or equal to 80 - Excellent
B. Grade higher or equal to 60 but lower than 80 – Good
C. Grade lower than 60 - Failed</t>
        </r>
      </text>
    </comment>
    <comment ref="N1" authorId="0" shapeId="0" xr:uid="{18F17858-4233-485E-8419-1AE36312E4A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max of subject-1 and subject-2</t>
        </r>
      </text>
    </comment>
    <comment ref="O1" authorId="0" shapeId="0" xr:uid="{E2037BD6-9C35-43F8-9E62-A1FD8A4261C9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14 : IF at least one student got 99 points or more in a test -
the test considered easy.</t>
        </r>
      </text>
    </comment>
    <comment ref="P1" authorId="0" shapeId="0" xr:uid="{30567358-5B8E-4A9E-BD30-42ECED2EC6C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F6E7EC33-EA99-4853-9DDC-3350F28DAD68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Q13 : If a student fails at least one test - she or he 
needs to retake the course. Use IF and MAX/MIN to check if a student passed the test.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DF88E-4916-4F9D-918F-8F3C6DC5212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<sst xmlns="http://schemas.openxmlformats.org/spreadsheetml/2006/main" count="352" uniqueCount="237">
  <si>
    <t>STUDENT NAME</t>
  </si>
  <si>
    <t>AGE</t>
  </si>
  <si>
    <t>jay</t>
  </si>
  <si>
    <t>avinash</t>
  </si>
  <si>
    <t>meet</t>
  </si>
  <si>
    <t>ankit</t>
  </si>
  <si>
    <t>nitin</t>
  </si>
  <si>
    <t>jaydeep</t>
  </si>
  <si>
    <t>abhay</t>
  </si>
  <si>
    <t>keyur</t>
  </si>
  <si>
    <t>manav</t>
  </si>
  <si>
    <t>No.</t>
  </si>
  <si>
    <t>saif</t>
  </si>
  <si>
    <t>ajay</t>
  </si>
  <si>
    <t>priti</t>
  </si>
  <si>
    <t>jaymin</t>
  </si>
  <si>
    <t>riddhi</t>
  </si>
  <si>
    <t>pritya</t>
  </si>
  <si>
    <t>umang</t>
  </si>
  <si>
    <t>deep</t>
  </si>
  <si>
    <t>vishal</t>
  </si>
  <si>
    <t>neha</t>
  </si>
  <si>
    <t>anish</t>
  </si>
  <si>
    <t>parth</t>
  </si>
  <si>
    <t>tanya</t>
  </si>
  <si>
    <t>rahul</t>
  </si>
  <si>
    <t>ajal</t>
  </si>
  <si>
    <t>anjali</t>
  </si>
  <si>
    <t>ramesh</t>
  </si>
  <si>
    <t>jayesh</t>
  </si>
  <si>
    <t>pratik</t>
  </si>
  <si>
    <t>dhruvi</t>
  </si>
  <si>
    <t>manali</t>
  </si>
  <si>
    <t>krisu</t>
  </si>
  <si>
    <t>vibhu</t>
  </si>
  <si>
    <t>naimisha</t>
  </si>
  <si>
    <t>jil</t>
  </si>
  <si>
    <t>jeel</t>
  </si>
  <si>
    <t>manisha</t>
  </si>
  <si>
    <t>kaju</t>
  </si>
  <si>
    <t>parul</t>
  </si>
  <si>
    <t>jigar</t>
  </si>
  <si>
    <t>tapan</t>
  </si>
  <si>
    <t>rajat</t>
  </si>
  <si>
    <t>jitendra</t>
  </si>
  <si>
    <t>gautam</t>
  </si>
  <si>
    <t>jiten</t>
  </si>
  <si>
    <t>ajit</t>
  </si>
  <si>
    <t>dilip</t>
  </si>
  <si>
    <t>sagar</t>
  </si>
  <si>
    <t>prince</t>
  </si>
  <si>
    <t>badam</t>
  </si>
  <si>
    <t>pista</t>
  </si>
  <si>
    <t>dimpal</t>
  </si>
  <si>
    <t>jayendra</t>
  </si>
  <si>
    <t>product</t>
  </si>
  <si>
    <t>weight-1</t>
  </si>
  <si>
    <t>weight-2</t>
  </si>
  <si>
    <t>weight-3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</si>
  <si>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</si>
  <si>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</si>
  <si>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</si>
  <si>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</si>
  <si>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</si>
  <si>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</si>
  <si>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</si>
  <si>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</si>
  <si>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</si>
  <si>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</si>
  <si>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</si>
  <si>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</si>
  <si>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</si>
  <si>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</si>
  <si>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</si>
  <si>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</si>
  <si>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</si>
  <si>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</si>
  <si>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</si>
  <si>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</si>
  <si>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</si>
  <si>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</si>
  <si>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</si>
  <si>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</si>
  <si>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</si>
  <si>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</si>
  <si>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</si>
  <si>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</si>
  <si>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</si>
  <si>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</si>
  <si>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</si>
  <si>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</si>
  <si>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</si>
  <si>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</si>
  <si>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</si>
  <si>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</si>
  <si>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</si>
  <si>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</si>
  <si>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</si>
  <si>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</si>
  <si>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</si>
  <si>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</si>
  <si>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</si>
  <si>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</si>
  <si>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</si>
  <si>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</si>
  <si>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</si>
  <si>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</si>
  <si>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</si>
  <si>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</si>
  <si>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AVERAGE</t>
  </si>
  <si>
    <t xml:space="preserve">COUNT </t>
  </si>
  <si>
    <t>COUNTA</t>
  </si>
  <si>
    <t>COUNTBLANK</t>
  </si>
  <si>
    <t>HLOOKUP</t>
  </si>
  <si>
    <t>MATCH/NO MATCH</t>
  </si>
  <si>
    <t>MAX</t>
  </si>
  <si>
    <t>MIN</t>
  </si>
  <si>
    <t>he/she is eligible for a driver's license(Yes/No)</t>
  </si>
  <si>
    <t>minor/adult</t>
  </si>
  <si>
    <t>SUBJECT-1</t>
  </si>
  <si>
    <t>SUBJECT-2</t>
  </si>
  <si>
    <t>TOTAL(SUB-1,SUB-2)</t>
  </si>
  <si>
    <t>PERCENTAGE</t>
  </si>
  <si>
    <t>GRADE</t>
  </si>
  <si>
    <t>scholarship</t>
  </si>
  <si>
    <t>Grade</t>
  </si>
  <si>
    <t>99 above(yes)</t>
  </si>
  <si>
    <t>Max</t>
  </si>
  <si>
    <t>Min</t>
  </si>
  <si>
    <t>35 Below (Fail) all pass</t>
  </si>
  <si>
    <t>Country</t>
  </si>
  <si>
    <t>Population</t>
  </si>
  <si>
    <t>Date</t>
  </si>
  <si>
    <t> China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</si>
  <si>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</si>
  <si>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</si>
  <si>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</si>
  <si>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</si>
  <si>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</si>
  <si>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</si>
  <si>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</si>
  <si>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</si>
  <si>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</si>
  <si>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</si>
  <si>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</si>
  <si>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Egypt</t>
  </si>
  <si>
    <t> Ethiopia</t>
  </si>
  <si>
    <t> Vietnam</t>
  </si>
  <si>
    <t> DR Congo</t>
  </si>
  <si>
    <t> Turkey</t>
  </si>
  <si>
    <t> Iran</t>
  </si>
  <si>
    <t> Germany</t>
  </si>
  <si>
    <t> Thailand</t>
  </si>
  <si>
    <t> France</t>
  </si>
  <si>
    <t> United Kingdom</t>
  </si>
  <si>
    <t> Tanzania</t>
  </si>
  <si>
    <t> South Africa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</si>
  <si>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</si>
  <si>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</si>
  <si>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</si>
  <si>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</si>
  <si>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</si>
  <si>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</si>
  <si>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</si>
  <si>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Algeria</t>
  </si>
  <si>
    <t> Iraq</t>
  </si>
  <si>
    <t> Uganda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</si>
  <si>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</si>
  <si>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</si>
  <si>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</si>
  <si>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</si>
  <si>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</si>
  <si>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</si>
  <si>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</si>
  <si>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</si>
  <si>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</si>
  <si>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</si>
  <si>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</si>
  <si>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</si>
  <si>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</si>
  <si>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</si>
  <si>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</si>
  <si>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</si>
  <si>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 Venezuela</t>
  </si>
  <si>
    <t> Madagascar</t>
  </si>
  <si>
    <t> Australia</t>
  </si>
  <si>
    <t> North Korea</t>
  </si>
  <si>
    <t> Cameroon</t>
  </si>
  <si>
    <t> Niger</t>
  </si>
  <si>
    <t>–</t>
  </si>
  <si>
    <t> Taiwan</t>
  </si>
  <si>
    <t> Mali</t>
  </si>
  <si>
    <t> Syria</t>
  </si>
  <si>
    <t> Burkina Faso</t>
  </si>
  <si>
    <t> Sri Lanka</t>
  </si>
  <si>
    <t> Malawi</t>
  </si>
  <si>
    <t> Chile</t>
  </si>
  <si>
    <t> Kazakhstan</t>
  </si>
  <si>
    <t> Zambia</t>
  </si>
  <si>
    <t> Romania</t>
  </si>
  <si>
    <t> Ecuador</t>
  </si>
  <si>
    <t> Somalia</t>
  </si>
  <si>
    <t> Netherlands</t>
  </si>
  <si>
    <t> Senegal</t>
  </si>
  <si>
    <t> Guatemala</t>
  </si>
  <si>
    <t> Chad</t>
  </si>
  <si>
    <t> Cambodia</t>
  </si>
  <si>
    <t> Zimbabwe</t>
  </si>
  <si>
    <t> Guinea</t>
  </si>
  <si>
    <t> South Sudan</t>
  </si>
  <si>
    <t> Rwanda</t>
  </si>
  <si>
    <t> Burundi</t>
  </si>
  <si>
    <t> Benin</t>
  </si>
  <si>
    <t> Bolivia</t>
  </si>
  <si>
    <t> Tunisia</t>
  </si>
  <si>
    <t> Papua New Guinea</t>
  </si>
  <si>
    <t> Belgium</t>
  </si>
  <si>
    <t> Haiti</t>
  </si>
  <si>
    <t> Jordan</t>
  </si>
  <si>
    <t> Cuba</t>
  </si>
  <si>
    <t> Czech Republic</t>
  </si>
  <si>
    <t> Sweden</t>
  </si>
  <si>
    <t> Dominican Republic</t>
  </si>
  <si>
    <t> Greece</t>
  </si>
  <si>
    <t> Portugal</t>
  </si>
  <si>
    <t> Azerbaijan</t>
  </si>
  <si>
    <t> Tajikistan</t>
  </si>
  <si>
    <t> Israel</t>
  </si>
  <si>
    <t> Honduras</t>
  </si>
  <si>
    <t> Hungary</t>
  </si>
  <si>
    <t> United Arab Emirates</t>
  </si>
  <si>
    <t> Belarus</t>
  </si>
  <si>
    <t> Austria</t>
  </si>
  <si>
    <t> Switzerland</t>
  </si>
  <si>
    <t> Sierra Leone</t>
  </si>
  <si>
    <t>c</t>
  </si>
  <si>
    <t>Population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</si>
</sst>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 applyBorder="1"/>
    <xf numFmtId="9" fontId="0" fillId="0" borderId="12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3" fontId="0" fillId="0" borderId="0" xfId="0" applyNumberFormat="1"/>
    <xf numFmtId="15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5">
    <dxf>
      <numFmt numFmtId="19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20" formatCode="dd/mmm/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8B613-79E2-406C-B11A-A66680FD0EC1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c" tableColumnId="2"/>
      <queryTableField id="3" name="Population" tableColumnId="3"/>
      <queryTableField id="4" name="Date" tableColumnId="4"/>
      <queryTableField id="5" name="Population 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C7E6B-2880-447F-ABB8-AD3F2B66BB21}" name="Table1_2" displayName="Table1_2" ref="A1:E102" tableType="queryTable" totalsRowShown="0">
  <autoFilter ref="A1:E102" xr:uid="{791C7E6B-2880-447F-ABB8-AD3F2B66BB21}"/>
  <tableColumns count="5">
    <tableColumn id="1" xr3:uid="{7FB7C58D-4C31-4156-95F4-7A2D5AB1C81A}" uniqueName="1" name="No." queryTableFieldId="1"/>
    <tableColumn id="2" xr3:uid="{AEE85E79-5C43-418C-A0D4-CFBAEB579BA6}" uniqueName="2" name="c" queryTableFieldId="2" dataDxfId="1"/>
    <tableColumn id="3" xr3:uid="{048013DB-8630-48D2-847C-B56955BE71F3}" uniqueName="3" name="Population" queryTableFieldId="3"/>
    <tableColumn id="4" xr3:uid="{BEA35FD9-D02D-4451-867D-43F4CB3E40EC}" uniqueName="4" name="Date" queryTableFieldId="4" dataDxfId="0"/>
    <tableColumn id="5" xr3:uid="{52B21BC5-F177-4F3A-B675-89788387247E}" uniqueName="5" name="Population 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4283B-8230-4ACB-B8E2-9291642A82F9}" name="Table1" displayName="Table1" ref="A1:D102" totalsRowShown="0">
  <tableColumns count="4">
    <tableColumn id="1" xr3:uid="{2BDBF3AC-46D5-47AD-B1E0-1DB128FD7250}" name="No."/>
    <tableColumn id="2" xr3:uid="{89C202B4-A36F-4884-B2DA-2DB159F7E33D}" name="Country"/>
    <tableColumn id="3" xr3:uid="{C986858D-FBEE-4CB4-B7C9-0EF4D576484C}" name="Population" dataDxfId="4"/>
    <tableColumn id="4" xr3:uid="{F1BC1599-BF64-4C18-81EA-97A109210D35}" name="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25E-A369-44AD-A12E-08F9DD95CEA2}">
  <dimension ref="A1:L52"/>
  <sheetViews>
    <sheetView workbookViewId="0">
      <selection activeCell="O13" sqref="O13"/>
    </sheetView>
  </sheetViews>
  <sheetFormatPr defaultRowHeight="14.4" x14ac:dyDescent="0.3"/>
  <cols>
    <col min="1" max="1" width="10.6640625" bestFit="1" customWidth="1"/>
    <col min="2" max="4" width="9.109375" bestFit="1" customWidth="1"/>
    <col min="5" max="5" width="12" bestFit="1" customWidth="1"/>
    <col min="6" max="6" width="8.33203125" bestFit="1" customWidth="1"/>
    <col min="7" max="7" width="9.109375" bestFit="1" customWidth="1"/>
    <col min="8" max="8" width="14" bestFit="1" customWidth="1"/>
    <col min="9" max="9" width="10.33203125" bestFit="1" customWidth="1"/>
    <col min="10" max="10" width="19.77734375" bestFit="1" customWidth="1"/>
    <col min="11" max="11" width="7.21875" customWidth="1"/>
    <col min="12" max="12" width="8.6640625" customWidth="1"/>
  </cols>
  <sheetData>
    <row r="1" spans="1:12" ht="16.2" thickBot="1" x14ac:dyDescent="0.35">
      <c r="A1" s="9" t="s">
        <v>55</v>
      </c>
      <c r="B1" s="10" t="s">
        <v>56</v>
      </c>
      <c r="C1" s="10" t="s">
        <v>57</v>
      </c>
      <c r="D1" s="11" t="s">
        <v>58</v>
      </c>
      <c r="E1" s="12" t="s">
        <v>109</v>
      </c>
      <c r="F1" s="12" t="s">
        <v>110</v>
      </c>
      <c r="G1" s="12" t="s">
        <v>111</v>
      </c>
      <c r="H1" s="12" t="s">
        <v>112</v>
      </c>
      <c r="I1" s="12" t="s">
        <v>113</v>
      </c>
      <c r="J1" s="12" t="s">
        <v>114</v>
      </c>
      <c r="K1" s="12" t="s">
        <v>115</v>
      </c>
      <c r="L1" s="13" t="s">
        <v>116</v>
      </c>
    </row>
    <row r="2" spans="1:12" x14ac:dyDescent="0.3">
      <c r="A2" s="6"/>
      <c r="B2" s="7"/>
      <c r="C2" s="7"/>
      <c r="D2" s="8"/>
      <c r="L2" s="1"/>
    </row>
    <row r="3" spans="1:12" x14ac:dyDescent="0.3">
      <c r="A3" s="16" t="s">
        <v>59</v>
      </c>
      <c r="B3" s="17">
        <v>34</v>
      </c>
      <c r="C3" s="17">
        <v>77</v>
      </c>
      <c r="D3" s="20">
        <v>13</v>
      </c>
      <c r="E3">
        <f>AVERAGE(B3:D3)</f>
        <v>41.333333333333336</v>
      </c>
      <c r="F3">
        <f>COUNT(A3:D3)</f>
        <v>3</v>
      </c>
      <c r="G3">
        <f>COUNTA(A3:D3)</f>
        <v>4</v>
      </c>
      <c r="H3">
        <f>COUNTBLANK(A3:D3)</f>
        <v>0</v>
      </c>
      <c r="I3">
        <f>HLOOKUP(B1,A1:D52,3,0)</f>
        <v>34</v>
      </c>
      <c r="J3" t="str">
        <f>IF(B3=C3,"MATCH","NO MATCH")</f>
        <v>NO MATCH</v>
      </c>
      <c r="K3">
        <f>MAX(B3:D3)</f>
        <v>77</v>
      </c>
      <c r="L3" s="1">
        <f>MIN(B3:D3)</f>
        <v>13</v>
      </c>
    </row>
    <row r="4" spans="1:12" x14ac:dyDescent="0.3">
      <c r="A4" s="16" t="s">
        <v>60</v>
      </c>
      <c r="B4" s="17">
        <v>37</v>
      </c>
      <c r="C4" s="17">
        <v>37</v>
      </c>
      <c r="D4" s="20">
        <v>94</v>
      </c>
      <c r="E4">
        <f t="shared" ref="E4:E52" si="0">AVERAGE(B4:D4)</f>
        <v>56</v>
      </c>
      <c r="F4">
        <f t="shared" ref="F4:F52" si="1">COUNT(A4:D4)</f>
        <v>3</v>
      </c>
      <c r="G4">
        <f t="shared" ref="G4:G52" si="2">COUNTA(A4:D4)</f>
        <v>4</v>
      </c>
      <c r="H4">
        <f t="shared" ref="H4:H52" si="3">COUNTBLANK(A4:D4)</f>
        <v>0</v>
      </c>
      <c r="I4" t="e">
        <f>HLOOKUP(B2,A2:D53,3,0)</f>
        <v>#N/A</v>
      </c>
      <c r="J4" t="str">
        <f t="shared" ref="J4:J52" si="4">IF(B4=C4,"MATCH","NO MATCH")</f>
        <v>MATCH</v>
      </c>
      <c r="K4">
        <f t="shared" ref="K4:K52" si="5">MAX(B4:D4)</f>
        <v>94</v>
      </c>
      <c r="L4" s="1">
        <f t="shared" ref="L4:L52" si="6">MIN(B4:D4)</f>
        <v>37</v>
      </c>
    </row>
    <row r="5" spans="1:12" x14ac:dyDescent="0.3">
      <c r="A5" s="16" t="s">
        <v>61</v>
      </c>
      <c r="B5" s="17">
        <v>8</v>
      </c>
      <c r="C5" s="17"/>
      <c r="D5" s="20">
        <v>54</v>
      </c>
      <c r="E5">
        <f t="shared" si="0"/>
        <v>31</v>
      </c>
      <c r="F5">
        <f t="shared" si="1"/>
        <v>2</v>
      </c>
      <c r="G5">
        <f t="shared" si="2"/>
        <v>3</v>
      </c>
      <c r="H5">
        <f t="shared" si="3"/>
        <v>1</v>
      </c>
      <c r="I5">
        <f t="shared" ref="I5:I52" si="7">HLOOKUP(B3,A3:D54,3,0)</f>
        <v>8</v>
      </c>
      <c r="J5" t="str">
        <f t="shared" si="4"/>
        <v>NO MATCH</v>
      </c>
      <c r="K5">
        <f t="shared" si="5"/>
        <v>54</v>
      </c>
      <c r="L5" s="1">
        <f t="shared" si="6"/>
        <v>8</v>
      </c>
    </row>
    <row r="6" spans="1:12" x14ac:dyDescent="0.3">
      <c r="A6" s="16" t="s">
        <v>62</v>
      </c>
      <c r="B6" s="17">
        <v>62</v>
      </c>
      <c r="C6" s="17">
        <v>62</v>
      </c>
      <c r="D6" s="20">
        <v>22</v>
      </c>
      <c r="E6">
        <f t="shared" si="0"/>
        <v>48.666666666666664</v>
      </c>
      <c r="F6">
        <f t="shared" si="1"/>
        <v>3</v>
      </c>
      <c r="G6">
        <f t="shared" si="2"/>
        <v>4</v>
      </c>
      <c r="H6">
        <f t="shared" si="3"/>
        <v>0</v>
      </c>
      <c r="I6">
        <f t="shared" si="7"/>
        <v>62</v>
      </c>
      <c r="J6" t="str">
        <f t="shared" si="4"/>
        <v>MATCH</v>
      </c>
      <c r="K6">
        <f t="shared" si="5"/>
        <v>62</v>
      </c>
      <c r="L6" s="1">
        <f t="shared" si="6"/>
        <v>22</v>
      </c>
    </row>
    <row r="7" spans="1:12" x14ac:dyDescent="0.3">
      <c r="A7" s="16" t="s">
        <v>63</v>
      </c>
      <c r="B7" s="17">
        <v>32</v>
      </c>
      <c r="C7" s="17">
        <v>85</v>
      </c>
      <c r="D7" s="20">
        <v>58</v>
      </c>
      <c r="E7">
        <f t="shared" si="0"/>
        <v>58.333333333333336</v>
      </c>
      <c r="F7">
        <f t="shared" si="1"/>
        <v>3</v>
      </c>
      <c r="G7">
        <f t="shared" si="2"/>
        <v>4</v>
      </c>
      <c r="H7">
        <f t="shared" si="3"/>
        <v>0</v>
      </c>
      <c r="I7">
        <f t="shared" si="7"/>
        <v>32</v>
      </c>
      <c r="J7" t="str">
        <f t="shared" si="4"/>
        <v>NO MATCH</v>
      </c>
      <c r="K7">
        <f t="shared" si="5"/>
        <v>85</v>
      </c>
      <c r="L7" s="1">
        <f t="shared" si="6"/>
        <v>32</v>
      </c>
    </row>
    <row r="8" spans="1:12" x14ac:dyDescent="0.3">
      <c r="A8" s="16" t="s">
        <v>64</v>
      </c>
      <c r="B8" s="17">
        <v>13</v>
      </c>
      <c r="C8" s="17">
        <v>99</v>
      </c>
      <c r="D8" s="20"/>
      <c r="E8">
        <f t="shared" si="0"/>
        <v>56</v>
      </c>
      <c r="F8">
        <f t="shared" si="1"/>
        <v>2</v>
      </c>
      <c r="G8">
        <f t="shared" si="2"/>
        <v>3</v>
      </c>
      <c r="H8">
        <f t="shared" si="3"/>
        <v>1</v>
      </c>
      <c r="I8">
        <f t="shared" si="7"/>
        <v>13</v>
      </c>
      <c r="J8" t="str">
        <f t="shared" si="4"/>
        <v>NO MATCH</v>
      </c>
      <c r="K8">
        <f t="shared" si="5"/>
        <v>99</v>
      </c>
      <c r="L8" s="1">
        <f t="shared" si="6"/>
        <v>13</v>
      </c>
    </row>
    <row r="9" spans="1:12" x14ac:dyDescent="0.3">
      <c r="A9" s="16" t="s">
        <v>65</v>
      </c>
      <c r="B9" s="17">
        <v>78</v>
      </c>
      <c r="C9" s="17">
        <v>17</v>
      </c>
      <c r="D9" s="20">
        <v>100</v>
      </c>
      <c r="E9">
        <f t="shared" si="0"/>
        <v>65</v>
      </c>
      <c r="F9">
        <f t="shared" si="1"/>
        <v>3</v>
      </c>
      <c r="G9">
        <f t="shared" si="2"/>
        <v>4</v>
      </c>
      <c r="H9">
        <f t="shared" si="3"/>
        <v>0</v>
      </c>
      <c r="I9">
        <f t="shared" si="7"/>
        <v>78</v>
      </c>
      <c r="J9" t="str">
        <f t="shared" si="4"/>
        <v>NO MATCH</v>
      </c>
      <c r="K9">
        <f t="shared" si="5"/>
        <v>100</v>
      </c>
      <c r="L9" s="1">
        <f t="shared" si="6"/>
        <v>17</v>
      </c>
    </row>
    <row r="10" spans="1:12" x14ac:dyDescent="0.3">
      <c r="A10" s="16" t="s">
        <v>66</v>
      </c>
      <c r="B10" s="17">
        <v>84</v>
      </c>
      <c r="C10" s="17">
        <v>39</v>
      </c>
      <c r="D10" s="20">
        <v>30</v>
      </c>
      <c r="E10">
        <f t="shared" si="0"/>
        <v>51</v>
      </c>
      <c r="F10">
        <f t="shared" si="1"/>
        <v>3</v>
      </c>
      <c r="G10">
        <f t="shared" si="2"/>
        <v>4</v>
      </c>
      <c r="H10">
        <f t="shared" si="3"/>
        <v>0</v>
      </c>
      <c r="I10">
        <f t="shared" si="7"/>
        <v>84</v>
      </c>
      <c r="J10" t="str">
        <f t="shared" si="4"/>
        <v>NO MATCH</v>
      </c>
      <c r="K10">
        <f t="shared" si="5"/>
        <v>84</v>
      </c>
      <c r="L10" s="1">
        <f t="shared" si="6"/>
        <v>30</v>
      </c>
    </row>
    <row r="11" spans="1:12" x14ac:dyDescent="0.3">
      <c r="A11" s="16" t="s">
        <v>67</v>
      </c>
      <c r="B11" s="17">
        <v>94</v>
      </c>
      <c r="C11" s="17">
        <v>3</v>
      </c>
      <c r="D11" s="20">
        <v>37</v>
      </c>
      <c r="E11">
        <f t="shared" si="0"/>
        <v>44.666666666666664</v>
      </c>
      <c r="F11">
        <f t="shared" si="1"/>
        <v>3</v>
      </c>
      <c r="G11">
        <f t="shared" si="2"/>
        <v>4</v>
      </c>
      <c r="H11">
        <f t="shared" si="3"/>
        <v>0</v>
      </c>
      <c r="I11">
        <f t="shared" si="7"/>
        <v>94</v>
      </c>
      <c r="J11" t="str">
        <f t="shared" si="4"/>
        <v>NO MATCH</v>
      </c>
      <c r="K11">
        <f t="shared" si="5"/>
        <v>94</v>
      </c>
      <c r="L11" s="1">
        <f t="shared" si="6"/>
        <v>3</v>
      </c>
    </row>
    <row r="12" spans="1:12" x14ac:dyDescent="0.3">
      <c r="A12" s="16" t="s">
        <v>68</v>
      </c>
      <c r="B12" s="17">
        <v>62</v>
      </c>
      <c r="C12" s="17">
        <v>62</v>
      </c>
      <c r="D12" s="20">
        <v>76</v>
      </c>
      <c r="E12">
        <f t="shared" si="0"/>
        <v>66.666666666666671</v>
      </c>
      <c r="F12">
        <f t="shared" si="1"/>
        <v>3</v>
      </c>
      <c r="G12">
        <f t="shared" si="2"/>
        <v>4</v>
      </c>
      <c r="H12">
        <f t="shared" si="3"/>
        <v>0</v>
      </c>
      <c r="I12">
        <f t="shared" si="7"/>
        <v>62</v>
      </c>
      <c r="J12" t="str">
        <f t="shared" si="4"/>
        <v>MATCH</v>
      </c>
      <c r="K12">
        <f t="shared" si="5"/>
        <v>76</v>
      </c>
      <c r="L12" s="1">
        <f t="shared" si="6"/>
        <v>62</v>
      </c>
    </row>
    <row r="13" spans="1:12" x14ac:dyDescent="0.3">
      <c r="A13" s="16" t="s">
        <v>69</v>
      </c>
      <c r="B13" s="17">
        <v>26</v>
      </c>
      <c r="C13" s="17">
        <v>10</v>
      </c>
      <c r="D13" s="20">
        <v>43</v>
      </c>
      <c r="E13">
        <f t="shared" si="0"/>
        <v>26.333333333333332</v>
      </c>
      <c r="F13">
        <f t="shared" si="1"/>
        <v>3</v>
      </c>
      <c r="G13">
        <f t="shared" si="2"/>
        <v>4</v>
      </c>
      <c r="H13">
        <f t="shared" si="3"/>
        <v>0</v>
      </c>
      <c r="I13">
        <f t="shared" si="7"/>
        <v>26</v>
      </c>
      <c r="J13" t="str">
        <f t="shared" si="4"/>
        <v>NO MATCH</v>
      </c>
      <c r="K13">
        <f t="shared" si="5"/>
        <v>43</v>
      </c>
      <c r="L13" s="1">
        <f t="shared" si="6"/>
        <v>10</v>
      </c>
    </row>
    <row r="14" spans="1:12" x14ac:dyDescent="0.3">
      <c r="A14" s="16" t="s">
        <v>70</v>
      </c>
      <c r="B14" s="17">
        <v>58</v>
      </c>
      <c r="C14" s="17">
        <v>62</v>
      </c>
      <c r="D14" s="20">
        <v>22</v>
      </c>
      <c r="E14">
        <f t="shared" si="0"/>
        <v>47.333333333333336</v>
      </c>
      <c r="F14">
        <f t="shared" si="1"/>
        <v>3</v>
      </c>
      <c r="G14">
        <f t="shared" si="2"/>
        <v>4</v>
      </c>
      <c r="H14">
        <f t="shared" si="3"/>
        <v>0</v>
      </c>
      <c r="I14">
        <f t="shared" si="7"/>
        <v>58</v>
      </c>
      <c r="J14" t="str">
        <f t="shared" si="4"/>
        <v>NO MATCH</v>
      </c>
      <c r="K14">
        <f t="shared" si="5"/>
        <v>62</v>
      </c>
      <c r="L14" s="1">
        <f t="shared" si="6"/>
        <v>22</v>
      </c>
    </row>
    <row r="15" spans="1:12" x14ac:dyDescent="0.3">
      <c r="A15" s="16" t="s">
        <v>71</v>
      </c>
      <c r="B15" s="17">
        <v>13</v>
      </c>
      <c r="C15" s="17">
        <v>5</v>
      </c>
      <c r="D15" s="20">
        <v>37</v>
      </c>
      <c r="E15">
        <f t="shared" si="0"/>
        <v>18.333333333333332</v>
      </c>
      <c r="F15">
        <f t="shared" si="1"/>
        <v>3</v>
      </c>
      <c r="G15">
        <f t="shared" si="2"/>
        <v>4</v>
      </c>
      <c r="H15">
        <f t="shared" si="3"/>
        <v>0</v>
      </c>
      <c r="I15">
        <f t="shared" si="7"/>
        <v>13</v>
      </c>
      <c r="J15" t="str">
        <f t="shared" si="4"/>
        <v>NO MATCH</v>
      </c>
      <c r="K15">
        <f t="shared" si="5"/>
        <v>37</v>
      </c>
      <c r="L15" s="1">
        <f t="shared" si="6"/>
        <v>5</v>
      </c>
    </row>
    <row r="16" spans="1:12" x14ac:dyDescent="0.3">
      <c r="A16" s="16" t="s">
        <v>72</v>
      </c>
      <c r="B16" s="17">
        <v>80</v>
      </c>
      <c r="C16" s="17">
        <v>47</v>
      </c>
      <c r="D16" s="20">
        <v>28</v>
      </c>
      <c r="E16">
        <f t="shared" si="0"/>
        <v>51.666666666666664</v>
      </c>
      <c r="F16">
        <f t="shared" si="1"/>
        <v>3</v>
      </c>
      <c r="G16">
        <f t="shared" si="2"/>
        <v>4</v>
      </c>
      <c r="H16">
        <f t="shared" si="3"/>
        <v>0</v>
      </c>
      <c r="I16">
        <f t="shared" si="7"/>
        <v>80</v>
      </c>
      <c r="J16" t="str">
        <f t="shared" si="4"/>
        <v>NO MATCH</v>
      </c>
      <c r="K16">
        <f t="shared" si="5"/>
        <v>80</v>
      </c>
      <c r="L16" s="1">
        <f t="shared" si="6"/>
        <v>28</v>
      </c>
    </row>
    <row r="17" spans="1:12" x14ac:dyDescent="0.3">
      <c r="A17" s="16" t="s">
        <v>73</v>
      </c>
      <c r="B17" s="17">
        <v>37</v>
      </c>
      <c r="C17" s="17">
        <v>37</v>
      </c>
      <c r="D17" s="20">
        <v>20</v>
      </c>
      <c r="E17">
        <f t="shared" si="0"/>
        <v>31.333333333333332</v>
      </c>
      <c r="F17">
        <f t="shared" si="1"/>
        <v>3</v>
      </c>
      <c r="G17">
        <f t="shared" si="2"/>
        <v>4</v>
      </c>
      <c r="H17">
        <f t="shared" si="3"/>
        <v>0</v>
      </c>
      <c r="I17">
        <f t="shared" si="7"/>
        <v>37</v>
      </c>
      <c r="J17" t="str">
        <f t="shared" si="4"/>
        <v>MATCH</v>
      </c>
      <c r="K17">
        <f t="shared" si="5"/>
        <v>37</v>
      </c>
      <c r="L17" s="1">
        <f t="shared" si="6"/>
        <v>20</v>
      </c>
    </row>
    <row r="18" spans="1:12" x14ac:dyDescent="0.3">
      <c r="A18" s="16" t="s">
        <v>74</v>
      </c>
      <c r="B18" s="17">
        <v>8</v>
      </c>
      <c r="C18" s="17">
        <v>45</v>
      </c>
      <c r="D18" s="20">
        <v>43</v>
      </c>
      <c r="E18">
        <f t="shared" si="0"/>
        <v>32</v>
      </c>
      <c r="F18">
        <f t="shared" si="1"/>
        <v>3</v>
      </c>
      <c r="G18">
        <f t="shared" si="2"/>
        <v>4</v>
      </c>
      <c r="H18">
        <f t="shared" si="3"/>
        <v>0</v>
      </c>
      <c r="I18">
        <f t="shared" si="7"/>
        <v>8</v>
      </c>
      <c r="J18" t="str">
        <f t="shared" si="4"/>
        <v>NO MATCH</v>
      </c>
      <c r="K18">
        <f t="shared" si="5"/>
        <v>45</v>
      </c>
      <c r="L18" s="1">
        <f t="shared" si="6"/>
        <v>8</v>
      </c>
    </row>
    <row r="19" spans="1:12" x14ac:dyDescent="0.3">
      <c r="A19" s="16" t="s">
        <v>75</v>
      </c>
      <c r="B19" s="17"/>
      <c r="C19" s="17">
        <v>37</v>
      </c>
      <c r="D19" s="20"/>
      <c r="E19">
        <f t="shared" si="0"/>
        <v>37</v>
      </c>
      <c r="F19">
        <f t="shared" si="1"/>
        <v>1</v>
      </c>
      <c r="G19">
        <f t="shared" si="2"/>
        <v>2</v>
      </c>
      <c r="H19">
        <f t="shared" si="3"/>
        <v>2</v>
      </c>
      <c r="I19">
        <f t="shared" si="7"/>
        <v>0</v>
      </c>
      <c r="J19" t="str">
        <f t="shared" si="4"/>
        <v>NO MATCH</v>
      </c>
      <c r="K19">
        <f t="shared" si="5"/>
        <v>37</v>
      </c>
      <c r="L19" s="1">
        <f t="shared" si="6"/>
        <v>37</v>
      </c>
    </row>
    <row r="20" spans="1:12" x14ac:dyDescent="0.3">
      <c r="A20" s="16" t="s">
        <v>76</v>
      </c>
      <c r="B20" s="17">
        <v>95</v>
      </c>
      <c r="C20" s="17">
        <v>62</v>
      </c>
      <c r="D20" s="20">
        <v>13</v>
      </c>
      <c r="E20">
        <f t="shared" si="0"/>
        <v>56.666666666666664</v>
      </c>
      <c r="F20">
        <f t="shared" si="1"/>
        <v>3</v>
      </c>
      <c r="G20">
        <f t="shared" si="2"/>
        <v>4</v>
      </c>
      <c r="H20">
        <f t="shared" si="3"/>
        <v>0</v>
      </c>
      <c r="I20">
        <f t="shared" si="7"/>
        <v>95</v>
      </c>
      <c r="J20" t="str">
        <f t="shared" si="4"/>
        <v>NO MATCH</v>
      </c>
      <c r="K20">
        <f t="shared" si="5"/>
        <v>95</v>
      </c>
      <c r="L20" s="1">
        <f t="shared" si="6"/>
        <v>13</v>
      </c>
    </row>
    <row r="21" spans="1:12" x14ac:dyDescent="0.3">
      <c r="A21" s="16" t="s">
        <v>77</v>
      </c>
      <c r="B21" s="17">
        <v>86</v>
      </c>
      <c r="C21" s="17">
        <v>12</v>
      </c>
      <c r="D21" s="20">
        <v>91</v>
      </c>
      <c r="E21">
        <f t="shared" si="0"/>
        <v>63</v>
      </c>
      <c r="F21">
        <f t="shared" si="1"/>
        <v>3</v>
      </c>
      <c r="G21">
        <f t="shared" si="2"/>
        <v>4</v>
      </c>
      <c r="H21">
        <f t="shared" si="3"/>
        <v>0</v>
      </c>
      <c r="I21" t="e">
        <f t="shared" si="7"/>
        <v>#N/A</v>
      </c>
      <c r="J21" t="str">
        <f t="shared" si="4"/>
        <v>NO MATCH</v>
      </c>
      <c r="K21">
        <f t="shared" si="5"/>
        <v>91</v>
      </c>
      <c r="L21" s="1">
        <f t="shared" si="6"/>
        <v>12</v>
      </c>
    </row>
    <row r="22" spans="1:12" x14ac:dyDescent="0.3">
      <c r="A22" s="16" t="s">
        <v>78</v>
      </c>
      <c r="B22" s="17">
        <v>20</v>
      </c>
      <c r="C22" s="17">
        <v>47</v>
      </c>
      <c r="D22" s="20">
        <v>34</v>
      </c>
      <c r="E22">
        <f t="shared" si="0"/>
        <v>33.666666666666664</v>
      </c>
      <c r="F22">
        <f t="shared" si="1"/>
        <v>3</v>
      </c>
      <c r="G22">
        <f t="shared" si="2"/>
        <v>4</v>
      </c>
      <c r="H22">
        <f t="shared" si="3"/>
        <v>0</v>
      </c>
      <c r="I22">
        <f t="shared" si="7"/>
        <v>20</v>
      </c>
      <c r="J22" t="str">
        <f t="shared" si="4"/>
        <v>NO MATCH</v>
      </c>
      <c r="K22">
        <f t="shared" si="5"/>
        <v>47</v>
      </c>
      <c r="L22" s="1">
        <f t="shared" si="6"/>
        <v>20</v>
      </c>
    </row>
    <row r="23" spans="1:12" x14ac:dyDescent="0.3">
      <c r="A23" s="16" t="s">
        <v>79</v>
      </c>
      <c r="B23" s="17">
        <v>9</v>
      </c>
      <c r="C23" s="17">
        <v>31</v>
      </c>
      <c r="D23" s="20">
        <v>34</v>
      </c>
      <c r="E23">
        <f t="shared" si="0"/>
        <v>24.666666666666668</v>
      </c>
      <c r="F23">
        <f t="shared" si="1"/>
        <v>3</v>
      </c>
      <c r="G23">
        <f t="shared" si="2"/>
        <v>4</v>
      </c>
      <c r="H23">
        <f t="shared" si="3"/>
        <v>0</v>
      </c>
      <c r="I23">
        <f t="shared" si="7"/>
        <v>9</v>
      </c>
      <c r="J23" t="str">
        <f t="shared" si="4"/>
        <v>NO MATCH</v>
      </c>
      <c r="K23">
        <f t="shared" si="5"/>
        <v>34</v>
      </c>
      <c r="L23" s="1">
        <f t="shared" si="6"/>
        <v>9</v>
      </c>
    </row>
    <row r="24" spans="1:12" x14ac:dyDescent="0.3">
      <c r="A24" s="16" t="s">
        <v>80</v>
      </c>
      <c r="B24" s="17">
        <v>91</v>
      </c>
      <c r="C24" s="17">
        <v>57</v>
      </c>
      <c r="D24" s="20">
        <v>53</v>
      </c>
      <c r="E24">
        <f t="shared" si="0"/>
        <v>67</v>
      </c>
      <c r="F24">
        <f t="shared" si="1"/>
        <v>3</v>
      </c>
      <c r="G24">
        <f t="shared" si="2"/>
        <v>4</v>
      </c>
      <c r="H24">
        <f t="shared" si="3"/>
        <v>0</v>
      </c>
      <c r="I24">
        <f t="shared" si="7"/>
        <v>91</v>
      </c>
      <c r="J24" t="str">
        <f t="shared" si="4"/>
        <v>NO MATCH</v>
      </c>
      <c r="K24">
        <f t="shared" si="5"/>
        <v>91</v>
      </c>
      <c r="L24" s="1">
        <f t="shared" si="6"/>
        <v>53</v>
      </c>
    </row>
    <row r="25" spans="1:12" x14ac:dyDescent="0.3">
      <c r="A25" s="16" t="s">
        <v>81</v>
      </c>
      <c r="B25" s="17">
        <v>53</v>
      </c>
      <c r="C25" s="17">
        <v>16</v>
      </c>
      <c r="D25" s="20">
        <v>68</v>
      </c>
      <c r="E25">
        <f t="shared" si="0"/>
        <v>45.666666666666664</v>
      </c>
      <c r="F25">
        <f t="shared" si="1"/>
        <v>3</v>
      </c>
      <c r="G25">
        <f t="shared" si="2"/>
        <v>4</v>
      </c>
      <c r="H25">
        <f t="shared" si="3"/>
        <v>0</v>
      </c>
      <c r="I25">
        <f t="shared" si="7"/>
        <v>53</v>
      </c>
      <c r="J25" t="str">
        <f t="shared" si="4"/>
        <v>NO MATCH</v>
      </c>
      <c r="K25">
        <f t="shared" si="5"/>
        <v>68</v>
      </c>
      <c r="L25" s="1">
        <f t="shared" si="6"/>
        <v>16</v>
      </c>
    </row>
    <row r="26" spans="1:12" x14ac:dyDescent="0.3">
      <c r="A26" s="16" t="s">
        <v>82</v>
      </c>
      <c r="B26" s="17">
        <v>12</v>
      </c>
      <c r="C26" s="17"/>
      <c r="D26" s="20">
        <v>64</v>
      </c>
      <c r="E26">
        <f t="shared" si="0"/>
        <v>38</v>
      </c>
      <c r="F26">
        <f t="shared" si="1"/>
        <v>2</v>
      </c>
      <c r="G26">
        <f t="shared" si="2"/>
        <v>3</v>
      </c>
      <c r="H26">
        <f t="shared" si="3"/>
        <v>1</v>
      </c>
      <c r="I26">
        <f t="shared" si="7"/>
        <v>12</v>
      </c>
      <c r="J26" t="str">
        <f t="shared" si="4"/>
        <v>NO MATCH</v>
      </c>
      <c r="K26">
        <f t="shared" si="5"/>
        <v>64</v>
      </c>
      <c r="L26" s="1">
        <f t="shared" si="6"/>
        <v>12</v>
      </c>
    </row>
    <row r="27" spans="1:12" x14ac:dyDescent="0.3">
      <c r="A27" s="16" t="s">
        <v>83</v>
      </c>
      <c r="B27" s="17">
        <v>68</v>
      </c>
      <c r="C27" s="17">
        <v>63</v>
      </c>
      <c r="D27" s="20">
        <v>94</v>
      </c>
      <c r="E27">
        <f t="shared" si="0"/>
        <v>75</v>
      </c>
      <c r="F27">
        <f t="shared" si="1"/>
        <v>3</v>
      </c>
      <c r="G27">
        <f t="shared" si="2"/>
        <v>4</v>
      </c>
      <c r="H27">
        <f t="shared" si="3"/>
        <v>0</v>
      </c>
      <c r="I27">
        <f t="shared" si="7"/>
        <v>68</v>
      </c>
      <c r="J27" t="str">
        <f t="shared" si="4"/>
        <v>NO MATCH</v>
      </c>
      <c r="K27">
        <f t="shared" si="5"/>
        <v>94</v>
      </c>
      <c r="L27" s="1">
        <f t="shared" si="6"/>
        <v>63</v>
      </c>
    </row>
    <row r="28" spans="1:12" x14ac:dyDescent="0.3">
      <c r="A28" s="16" t="s">
        <v>84</v>
      </c>
      <c r="B28" s="17">
        <v>28</v>
      </c>
      <c r="C28" s="17">
        <v>20</v>
      </c>
      <c r="D28" s="20">
        <v>11</v>
      </c>
      <c r="E28">
        <f t="shared" si="0"/>
        <v>19.666666666666668</v>
      </c>
      <c r="F28">
        <f t="shared" si="1"/>
        <v>3</v>
      </c>
      <c r="G28">
        <f t="shared" si="2"/>
        <v>4</v>
      </c>
      <c r="H28">
        <f t="shared" si="3"/>
        <v>0</v>
      </c>
      <c r="I28">
        <f t="shared" si="7"/>
        <v>28</v>
      </c>
      <c r="J28" t="str">
        <f t="shared" si="4"/>
        <v>NO MATCH</v>
      </c>
      <c r="K28">
        <f t="shared" si="5"/>
        <v>28</v>
      </c>
      <c r="L28" s="1">
        <f t="shared" si="6"/>
        <v>11</v>
      </c>
    </row>
    <row r="29" spans="1:12" x14ac:dyDescent="0.3">
      <c r="A29" s="16" t="s">
        <v>85</v>
      </c>
      <c r="B29" s="17">
        <v>81</v>
      </c>
      <c r="C29" s="17">
        <v>100</v>
      </c>
      <c r="D29" s="20">
        <v>6</v>
      </c>
      <c r="E29">
        <f t="shared" si="0"/>
        <v>62.333333333333336</v>
      </c>
      <c r="F29">
        <f t="shared" si="1"/>
        <v>3</v>
      </c>
      <c r="G29">
        <f t="shared" si="2"/>
        <v>4</v>
      </c>
      <c r="H29">
        <f t="shared" si="3"/>
        <v>0</v>
      </c>
      <c r="I29">
        <f t="shared" si="7"/>
        <v>81</v>
      </c>
      <c r="J29" t="str">
        <f t="shared" si="4"/>
        <v>NO MATCH</v>
      </c>
      <c r="K29">
        <f t="shared" si="5"/>
        <v>100</v>
      </c>
      <c r="L29" s="1">
        <f t="shared" si="6"/>
        <v>6</v>
      </c>
    </row>
    <row r="30" spans="1:12" x14ac:dyDescent="0.3">
      <c r="A30" s="16" t="s">
        <v>86</v>
      </c>
      <c r="B30" s="17">
        <v>55</v>
      </c>
      <c r="C30" s="17">
        <v>55</v>
      </c>
      <c r="D30" s="20">
        <v>57</v>
      </c>
      <c r="E30">
        <f t="shared" si="0"/>
        <v>55.666666666666664</v>
      </c>
      <c r="F30">
        <f t="shared" si="1"/>
        <v>3</v>
      </c>
      <c r="G30">
        <f t="shared" si="2"/>
        <v>4</v>
      </c>
      <c r="H30">
        <f t="shared" si="3"/>
        <v>0</v>
      </c>
      <c r="I30">
        <f t="shared" si="7"/>
        <v>55</v>
      </c>
      <c r="J30" t="str">
        <f t="shared" si="4"/>
        <v>MATCH</v>
      </c>
      <c r="K30">
        <f t="shared" si="5"/>
        <v>57</v>
      </c>
      <c r="L30" s="1">
        <f t="shared" si="6"/>
        <v>55</v>
      </c>
    </row>
    <row r="31" spans="1:12" x14ac:dyDescent="0.3">
      <c r="A31" s="16" t="s">
        <v>87</v>
      </c>
      <c r="B31" s="17">
        <v>89</v>
      </c>
      <c r="C31" s="17">
        <v>57</v>
      </c>
      <c r="D31" s="20">
        <v>89</v>
      </c>
      <c r="E31">
        <f t="shared" si="0"/>
        <v>78.333333333333329</v>
      </c>
      <c r="F31">
        <f t="shared" si="1"/>
        <v>3</v>
      </c>
      <c r="G31">
        <f t="shared" si="2"/>
        <v>4</v>
      </c>
      <c r="H31">
        <f t="shared" si="3"/>
        <v>0</v>
      </c>
      <c r="I31">
        <f t="shared" si="7"/>
        <v>89</v>
      </c>
      <c r="J31" t="str">
        <f t="shared" si="4"/>
        <v>NO MATCH</v>
      </c>
      <c r="K31">
        <f t="shared" si="5"/>
        <v>89</v>
      </c>
      <c r="L31" s="1">
        <f t="shared" si="6"/>
        <v>57</v>
      </c>
    </row>
    <row r="32" spans="1:12" x14ac:dyDescent="0.3">
      <c r="A32" s="16" t="s">
        <v>88</v>
      </c>
      <c r="B32" s="17">
        <v>13</v>
      </c>
      <c r="C32" s="17">
        <v>9</v>
      </c>
      <c r="D32" s="20">
        <v>40</v>
      </c>
      <c r="E32">
        <f t="shared" si="0"/>
        <v>20.666666666666668</v>
      </c>
      <c r="F32">
        <f t="shared" si="1"/>
        <v>3</v>
      </c>
      <c r="G32">
        <f t="shared" si="2"/>
        <v>4</v>
      </c>
      <c r="H32">
        <f t="shared" si="3"/>
        <v>0</v>
      </c>
      <c r="I32">
        <f t="shared" si="7"/>
        <v>13</v>
      </c>
      <c r="J32" t="str">
        <f t="shared" si="4"/>
        <v>NO MATCH</v>
      </c>
      <c r="K32">
        <f t="shared" si="5"/>
        <v>40</v>
      </c>
      <c r="L32" s="1">
        <f t="shared" si="6"/>
        <v>9</v>
      </c>
    </row>
    <row r="33" spans="1:12" x14ac:dyDescent="0.3">
      <c r="A33" s="16" t="s">
        <v>89</v>
      </c>
      <c r="B33" s="17">
        <v>16</v>
      </c>
      <c r="C33" s="17">
        <v>41</v>
      </c>
      <c r="D33" s="20">
        <v>29</v>
      </c>
      <c r="E33">
        <f t="shared" si="0"/>
        <v>28.666666666666668</v>
      </c>
      <c r="F33">
        <f t="shared" si="1"/>
        <v>3</v>
      </c>
      <c r="G33">
        <f t="shared" si="2"/>
        <v>4</v>
      </c>
      <c r="H33">
        <f t="shared" si="3"/>
        <v>0</v>
      </c>
      <c r="I33">
        <f t="shared" si="7"/>
        <v>16</v>
      </c>
      <c r="J33" t="str">
        <f t="shared" si="4"/>
        <v>NO MATCH</v>
      </c>
      <c r="K33">
        <f t="shared" si="5"/>
        <v>41</v>
      </c>
      <c r="L33" s="1">
        <f t="shared" si="6"/>
        <v>16</v>
      </c>
    </row>
    <row r="34" spans="1:12" x14ac:dyDescent="0.3">
      <c r="A34" s="16" t="s">
        <v>90</v>
      </c>
      <c r="B34" s="17">
        <v>3</v>
      </c>
      <c r="C34" s="17"/>
      <c r="D34" s="20">
        <v>14</v>
      </c>
      <c r="E34">
        <f t="shared" si="0"/>
        <v>8.5</v>
      </c>
      <c r="F34">
        <f t="shared" si="1"/>
        <v>2</v>
      </c>
      <c r="G34">
        <f t="shared" si="2"/>
        <v>3</v>
      </c>
      <c r="H34">
        <f t="shared" si="3"/>
        <v>1</v>
      </c>
      <c r="I34">
        <f t="shared" si="7"/>
        <v>3</v>
      </c>
      <c r="J34" t="str">
        <f t="shared" si="4"/>
        <v>NO MATCH</v>
      </c>
      <c r="K34">
        <f t="shared" si="5"/>
        <v>14</v>
      </c>
      <c r="L34" s="1">
        <f t="shared" si="6"/>
        <v>3</v>
      </c>
    </row>
    <row r="35" spans="1:12" x14ac:dyDescent="0.3">
      <c r="A35" s="16" t="s">
        <v>91</v>
      </c>
      <c r="B35" s="17">
        <v>89</v>
      </c>
      <c r="C35" s="17">
        <v>27</v>
      </c>
      <c r="D35" s="20">
        <v>10</v>
      </c>
      <c r="E35">
        <f t="shared" si="0"/>
        <v>42</v>
      </c>
      <c r="F35">
        <f t="shared" si="1"/>
        <v>3</v>
      </c>
      <c r="G35">
        <f t="shared" si="2"/>
        <v>4</v>
      </c>
      <c r="H35">
        <f t="shared" si="3"/>
        <v>0</v>
      </c>
      <c r="I35">
        <f t="shared" si="7"/>
        <v>89</v>
      </c>
      <c r="J35" t="str">
        <f t="shared" si="4"/>
        <v>NO MATCH</v>
      </c>
      <c r="K35">
        <f t="shared" si="5"/>
        <v>89</v>
      </c>
      <c r="L35" s="1">
        <f t="shared" si="6"/>
        <v>10</v>
      </c>
    </row>
    <row r="36" spans="1:12" x14ac:dyDescent="0.3">
      <c r="A36" s="16" t="s">
        <v>92</v>
      </c>
      <c r="B36" s="17">
        <v>43</v>
      </c>
      <c r="C36" s="17">
        <v>43</v>
      </c>
      <c r="D36" s="20">
        <v>79</v>
      </c>
      <c r="E36">
        <f t="shared" si="0"/>
        <v>55</v>
      </c>
      <c r="F36">
        <f t="shared" si="1"/>
        <v>3</v>
      </c>
      <c r="G36">
        <f t="shared" si="2"/>
        <v>4</v>
      </c>
      <c r="H36">
        <f t="shared" si="3"/>
        <v>0</v>
      </c>
      <c r="I36">
        <f t="shared" si="7"/>
        <v>43</v>
      </c>
      <c r="J36" t="str">
        <f t="shared" si="4"/>
        <v>MATCH</v>
      </c>
      <c r="K36">
        <f t="shared" si="5"/>
        <v>79</v>
      </c>
      <c r="L36" s="1">
        <f t="shared" si="6"/>
        <v>43</v>
      </c>
    </row>
    <row r="37" spans="1:12" x14ac:dyDescent="0.3">
      <c r="A37" s="16" t="s">
        <v>93</v>
      </c>
      <c r="B37" s="17">
        <v>43</v>
      </c>
      <c r="C37" s="17">
        <v>51</v>
      </c>
      <c r="D37" s="20">
        <v>43</v>
      </c>
      <c r="E37">
        <f t="shared" si="0"/>
        <v>45.666666666666664</v>
      </c>
      <c r="F37">
        <f t="shared" si="1"/>
        <v>3</v>
      </c>
      <c r="G37">
        <f t="shared" si="2"/>
        <v>4</v>
      </c>
      <c r="H37">
        <f t="shared" si="3"/>
        <v>0</v>
      </c>
      <c r="I37">
        <f t="shared" si="7"/>
        <v>43</v>
      </c>
      <c r="J37" t="str">
        <f t="shared" si="4"/>
        <v>NO MATCH</v>
      </c>
      <c r="K37">
        <f t="shared" si="5"/>
        <v>51</v>
      </c>
      <c r="L37" s="1">
        <f t="shared" si="6"/>
        <v>43</v>
      </c>
    </row>
    <row r="38" spans="1:12" x14ac:dyDescent="0.3">
      <c r="A38" s="16" t="s">
        <v>94</v>
      </c>
      <c r="B38" s="17">
        <v>52</v>
      </c>
      <c r="C38" s="17">
        <v>38</v>
      </c>
      <c r="D38" s="20">
        <v>34</v>
      </c>
      <c r="E38">
        <f t="shared" si="0"/>
        <v>41.333333333333336</v>
      </c>
      <c r="F38">
        <f t="shared" si="1"/>
        <v>3</v>
      </c>
      <c r="G38">
        <f t="shared" si="2"/>
        <v>4</v>
      </c>
      <c r="H38">
        <f t="shared" si="3"/>
        <v>0</v>
      </c>
      <c r="I38">
        <f t="shared" si="7"/>
        <v>52</v>
      </c>
      <c r="J38" t="str">
        <f t="shared" si="4"/>
        <v>NO MATCH</v>
      </c>
      <c r="K38">
        <f t="shared" si="5"/>
        <v>52</v>
      </c>
      <c r="L38" s="1">
        <f t="shared" si="6"/>
        <v>34</v>
      </c>
    </row>
    <row r="39" spans="1:12" x14ac:dyDescent="0.3">
      <c r="A39" s="16" t="s">
        <v>95</v>
      </c>
      <c r="B39" s="17"/>
      <c r="C39" s="17">
        <v>73</v>
      </c>
      <c r="D39" s="20"/>
      <c r="E39">
        <f t="shared" si="0"/>
        <v>73</v>
      </c>
      <c r="F39">
        <f t="shared" si="1"/>
        <v>1</v>
      </c>
      <c r="G39">
        <f t="shared" si="2"/>
        <v>2</v>
      </c>
      <c r="H39">
        <f t="shared" si="3"/>
        <v>2</v>
      </c>
      <c r="I39">
        <f t="shared" si="7"/>
        <v>0</v>
      </c>
      <c r="J39" t="str">
        <f t="shared" si="4"/>
        <v>NO MATCH</v>
      </c>
      <c r="K39">
        <f t="shared" si="5"/>
        <v>73</v>
      </c>
      <c r="L39" s="1">
        <f t="shared" si="6"/>
        <v>73</v>
      </c>
    </row>
    <row r="40" spans="1:12" x14ac:dyDescent="0.3">
      <c r="A40" s="16" t="s">
        <v>96</v>
      </c>
      <c r="B40" s="17">
        <v>88</v>
      </c>
      <c r="C40" s="17">
        <v>51</v>
      </c>
      <c r="D40" s="20">
        <v>45</v>
      </c>
      <c r="E40">
        <f t="shared" si="0"/>
        <v>61.333333333333336</v>
      </c>
      <c r="F40">
        <f t="shared" si="1"/>
        <v>3</v>
      </c>
      <c r="G40">
        <f t="shared" si="2"/>
        <v>4</v>
      </c>
      <c r="H40">
        <f t="shared" si="3"/>
        <v>0</v>
      </c>
      <c r="I40">
        <f t="shared" si="7"/>
        <v>88</v>
      </c>
      <c r="J40" t="str">
        <f t="shared" si="4"/>
        <v>NO MATCH</v>
      </c>
      <c r="K40">
        <f t="shared" si="5"/>
        <v>88</v>
      </c>
      <c r="L40" s="1">
        <f t="shared" si="6"/>
        <v>45</v>
      </c>
    </row>
    <row r="41" spans="1:12" x14ac:dyDescent="0.3">
      <c r="A41" s="16" t="s">
        <v>97</v>
      </c>
      <c r="B41" s="17">
        <v>63</v>
      </c>
      <c r="C41" s="17">
        <v>63</v>
      </c>
      <c r="D41" s="20">
        <v>45</v>
      </c>
      <c r="E41">
        <f t="shared" si="0"/>
        <v>57</v>
      </c>
      <c r="F41">
        <f t="shared" si="1"/>
        <v>3</v>
      </c>
      <c r="G41">
        <f t="shared" si="2"/>
        <v>4</v>
      </c>
      <c r="H41">
        <f t="shared" si="3"/>
        <v>0</v>
      </c>
      <c r="I41" t="e">
        <f t="shared" si="7"/>
        <v>#N/A</v>
      </c>
      <c r="J41" t="str">
        <f t="shared" si="4"/>
        <v>MATCH</v>
      </c>
      <c r="K41">
        <f t="shared" si="5"/>
        <v>63</v>
      </c>
      <c r="L41" s="1">
        <f t="shared" si="6"/>
        <v>45</v>
      </c>
    </row>
    <row r="42" spans="1:12" x14ac:dyDescent="0.3">
      <c r="A42" s="16" t="s">
        <v>98</v>
      </c>
      <c r="B42" s="17">
        <v>48</v>
      </c>
      <c r="C42" s="17">
        <v>40</v>
      </c>
      <c r="D42" s="20">
        <v>17</v>
      </c>
      <c r="E42">
        <f t="shared" si="0"/>
        <v>35</v>
      </c>
      <c r="F42">
        <f t="shared" si="1"/>
        <v>3</v>
      </c>
      <c r="G42">
        <f t="shared" si="2"/>
        <v>4</v>
      </c>
      <c r="H42">
        <f t="shared" si="3"/>
        <v>0</v>
      </c>
      <c r="I42">
        <f t="shared" si="7"/>
        <v>48</v>
      </c>
      <c r="J42" t="str">
        <f t="shared" si="4"/>
        <v>NO MATCH</v>
      </c>
      <c r="K42">
        <f t="shared" si="5"/>
        <v>48</v>
      </c>
      <c r="L42" s="1">
        <f t="shared" si="6"/>
        <v>17</v>
      </c>
    </row>
    <row r="43" spans="1:12" x14ac:dyDescent="0.3">
      <c r="A43" s="16" t="s">
        <v>99</v>
      </c>
      <c r="B43" s="17">
        <v>59</v>
      </c>
      <c r="C43" s="17">
        <v>9</v>
      </c>
      <c r="D43" s="20">
        <v>0</v>
      </c>
      <c r="E43">
        <f t="shared" si="0"/>
        <v>22.666666666666668</v>
      </c>
      <c r="F43">
        <f t="shared" si="1"/>
        <v>3</v>
      </c>
      <c r="G43">
        <f t="shared" si="2"/>
        <v>4</v>
      </c>
      <c r="H43">
        <f t="shared" si="3"/>
        <v>0</v>
      </c>
      <c r="I43">
        <f t="shared" si="7"/>
        <v>59</v>
      </c>
      <c r="J43" t="str">
        <f t="shared" si="4"/>
        <v>NO MATCH</v>
      </c>
      <c r="K43">
        <f t="shared" si="5"/>
        <v>59</v>
      </c>
      <c r="L43" s="1">
        <f t="shared" si="6"/>
        <v>0</v>
      </c>
    </row>
    <row r="44" spans="1:12" x14ac:dyDescent="0.3">
      <c r="A44" s="16" t="s">
        <v>100</v>
      </c>
      <c r="B44" s="17">
        <v>92</v>
      </c>
      <c r="C44" s="17">
        <v>66</v>
      </c>
      <c r="D44" s="20"/>
      <c r="E44">
        <f t="shared" si="0"/>
        <v>79</v>
      </c>
      <c r="F44">
        <f t="shared" si="1"/>
        <v>2</v>
      </c>
      <c r="G44">
        <f t="shared" si="2"/>
        <v>3</v>
      </c>
      <c r="H44">
        <f t="shared" si="3"/>
        <v>1</v>
      </c>
      <c r="I44">
        <f t="shared" si="7"/>
        <v>92</v>
      </c>
      <c r="J44" t="str">
        <f t="shared" si="4"/>
        <v>NO MATCH</v>
      </c>
      <c r="K44">
        <f t="shared" si="5"/>
        <v>92</v>
      </c>
      <c r="L44" s="1">
        <f t="shared" si="6"/>
        <v>66</v>
      </c>
    </row>
    <row r="45" spans="1:12" x14ac:dyDescent="0.3">
      <c r="A45" s="16" t="s">
        <v>101</v>
      </c>
      <c r="B45" s="17"/>
      <c r="C45" s="17">
        <v>59</v>
      </c>
      <c r="D45" s="20">
        <v>13</v>
      </c>
      <c r="E45">
        <f t="shared" si="0"/>
        <v>36</v>
      </c>
      <c r="F45">
        <f t="shared" si="1"/>
        <v>2</v>
      </c>
      <c r="G45">
        <f t="shared" si="2"/>
        <v>3</v>
      </c>
      <c r="H45">
        <f t="shared" si="3"/>
        <v>1</v>
      </c>
      <c r="I45">
        <f t="shared" si="7"/>
        <v>0</v>
      </c>
      <c r="J45" t="str">
        <f t="shared" si="4"/>
        <v>NO MATCH</v>
      </c>
      <c r="K45">
        <f t="shared" si="5"/>
        <v>59</v>
      </c>
      <c r="L45" s="1">
        <f t="shared" si="6"/>
        <v>13</v>
      </c>
    </row>
    <row r="46" spans="1:12" x14ac:dyDescent="0.3">
      <c r="A46" s="16" t="s">
        <v>102</v>
      </c>
      <c r="B46" s="17">
        <v>84</v>
      </c>
      <c r="C46" s="17">
        <v>81</v>
      </c>
      <c r="D46" s="20">
        <v>9</v>
      </c>
      <c r="E46">
        <f t="shared" si="0"/>
        <v>58</v>
      </c>
      <c r="F46">
        <f t="shared" si="1"/>
        <v>3</v>
      </c>
      <c r="G46">
        <f t="shared" si="2"/>
        <v>4</v>
      </c>
      <c r="H46">
        <f t="shared" si="3"/>
        <v>0</v>
      </c>
      <c r="I46">
        <f t="shared" si="7"/>
        <v>84</v>
      </c>
      <c r="J46" t="str">
        <f t="shared" si="4"/>
        <v>NO MATCH</v>
      </c>
      <c r="K46">
        <f t="shared" si="5"/>
        <v>84</v>
      </c>
      <c r="L46" s="1">
        <f t="shared" si="6"/>
        <v>9</v>
      </c>
    </row>
    <row r="47" spans="1:12" x14ac:dyDescent="0.3">
      <c r="A47" s="16" t="s">
        <v>103</v>
      </c>
      <c r="B47" s="17">
        <v>5</v>
      </c>
      <c r="C47" s="17">
        <v>26</v>
      </c>
      <c r="D47" s="20">
        <v>30</v>
      </c>
      <c r="E47">
        <f t="shared" si="0"/>
        <v>20.333333333333332</v>
      </c>
      <c r="F47">
        <f t="shared" si="1"/>
        <v>3</v>
      </c>
      <c r="G47">
        <f t="shared" si="2"/>
        <v>4</v>
      </c>
      <c r="H47">
        <f t="shared" si="3"/>
        <v>0</v>
      </c>
      <c r="I47" t="e">
        <f t="shared" si="7"/>
        <v>#N/A</v>
      </c>
      <c r="J47" t="str">
        <f t="shared" si="4"/>
        <v>NO MATCH</v>
      </c>
      <c r="K47">
        <f t="shared" si="5"/>
        <v>30</v>
      </c>
      <c r="L47" s="1">
        <f t="shared" si="6"/>
        <v>5</v>
      </c>
    </row>
    <row r="48" spans="1:12" x14ac:dyDescent="0.3">
      <c r="A48" s="16" t="s">
        <v>104</v>
      </c>
      <c r="B48" s="17">
        <v>47</v>
      </c>
      <c r="C48" s="17">
        <v>47</v>
      </c>
      <c r="D48" s="20">
        <v>45</v>
      </c>
      <c r="E48">
        <f t="shared" si="0"/>
        <v>46.333333333333336</v>
      </c>
      <c r="F48">
        <f t="shared" si="1"/>
        <v>3</v>
      </c>
      <c r="G48">
        <f t="shared" si="2"/>
        <v>4</v>
      </c>
      <c r="H48">
        <f t="shared" si="3"/>
        <v>0</v>
      </c>
      <c r="I48">
        <f t="shared" si="7"/>
        <v>47</v>
      </c>
      <c r="J48" t="str">
        <f t="shared" si="4"/>
        <v>MATCH</v>
      </c>
      <c r="K48">
        <f t="shared" si="5"/>
        <v>47</v>
      </c>
      <c r="L48" s="1">
        <f t="shared" si="6"/>
        <v>45</v>
      </c>
    </row>
    <row r="49" spans="1:12" x14ac:dyDescent="0.3">
      <c r="A49" s="16" t="s">
        <v>105</v>
      </c>
      <c r="B49" s="17">
        <v>15</v>
      </c>
      <c r="C49" s="17"/>
      <c r="D49" s="20">
        <v>97</v>
      </c>
      <c r="E49">
        <f t="shared" si="0"/>
        <v>56</v>
      </c>
      <c r="F49">
        <f t="shared" si="1"/>
        <v>2</v>
      </c>
      <c r="G49">
        <f t="shared" si="2"/>
        <v>3</v>
      </c>
      <c r="H49">
        <f t="shared" si="3"/>
        <v>1</v>
      </c>
      <c r="I49">
        <f t="shared" si="7"/>
        <v>15</v>
      </c>
      <c r="J49" t="str">
        <f t="shared" si="4"/>
        <v>NO MATCH</v>
      </c>
      <c r="K49">
        <f t="shared" si="5"/>
        <v>97</v>
      </c>
      <c r="L49" s="1">
        <f t="shared" si="6"/>
        <v>15</v>
      </c>
    </row>
    <row r="50" spans="1:12" x14ac:dyDescent="0.3">
      <c r="A50" s="16" t="s">
        <v>106</v>
      </c>
      <c r="B50" s="17">
        <v>84</v>
      </c>
      <c r="C50" s="17">
        <v>50</v>
      </c>
      <c r="D50" s="20">
        <v>79</v>
      </c>
      <c r="E50">
        <f t="shared" si="0"/>
        <v>71</v>
      </c>
      <c r="F50">
        <f t="shared" si="1"/>
        <v>3</v>
      </c>
      <c r="G50">
        <f t="shared" si="2"/>
        <v>4</v>
      </c>
      <c r="H50">
        <f t="shared" si="3"/>
        <v>0</v>
      </c>
      <c r="I50">
        <f t="shared" si="7"/>
        <v>84</v>
      </c>
      <c r="J50" t="str">
        <f t="shared" si="4"/>
        <v>NO MATCH</v>
      </c>
      <c r="K50">
        <f t="shared" si="5"/>
        <v>84</v>
      </c>
      <c r="L50" s="1">
        <f t="shared" si="6"/>
        <v>50</v>
      </c>
    </row>
    <row r="51" spans="1:12" x14ac:dyDescent="0.3">
      <c r="A51" s="16" t="s">
        <v>107</v>
      </c>
      <c r="B51" s="17">
        <v>56</v>
      </c>
      <c r="C51" s="17">
        <v>87</v>
      </c>
      <c r="D51" s="20">
        <v>39</v>
      </c>
      <c r="E51">
        <f t="shared" si="0"/>
        <v>60.666666666666664</v>
      </c>
      <c r="F51">
        <f t="shared" si="1"/>
        <v>3</v>
      </c>
      <c r="G51">
        <f t="shared" si="2"/>
        <v>4</v>
      </c>
      <c r="H51">
        <f t="shared" si="3"/>
        <v>0</v>
      </c>
      <c r="I51">
        <f t="shared" si="7"/>
        <v>56</v>
      </c>
      <c r="J51" t="str">
        <f t="shared" si="4"/>
        <v>NO MATCH</v>
      </c>
      <c r="K51">
        <f t="shared" si="5"/>
        <v>87</v>
      </c>
      <c r="L51" s="1">
        <f t="shared" si="6"/>
        <v>39</v>
      </c>
    </row>
    <row r="52" spans="1:12" ht="15" thickBot="1" x14ac:dyDescent="0.35">
      <c r="A52" s="18" t="s">
        <v>108</v>
      </c>
      <c r="B52" s="19">
        <v>89</v>
      </c>
      <c r="C52" s="19">
        <v>36</v>
      </c>
      <c r="D52" s="21">
        <v>6</v>
      </c>
      <c r="E52" s="2">
        <f t="shared" si="0"/>
        <v>43.666666666666664</v>
      </c>
      <c r="F52" s="2">
        <f t="shared" si="1"/>
        <v>3</v>
      </c>
      <c r="G52" s="2">
        <f t="shared" si="2"/>
        <v>4</v>
      </c>
      <c r="H52" s="2">
        <f t="shared" si="3"/>
        <v>0</v>
      </c>
      <c r="I52" s="2">
        <f t="shared" si="7"/>
        <v>89</v>
      </c>
      <c r="J52" s="2" t="str">
        <f t="shared" si="4"/>
        <v>NO MATCH</v>
      </c>
      <c r="K52" s="2">
        <f t="shared" si="5"/>
        <v>89</v>
      </c>
      <c r="L52" s="3">
        <f t="shared" si="6"/>
        <v>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6D0-86E1-4119-8E18-81A0AA854627}">
  <dimension ref="A1:R62"/>
  <sheetViews>
    <sheetView workbookViewId="0">
      <selection activeCell="H9" sqref="H9"/>
    </sheetView>
  </sheetViews>
  <sheetFormatPr defaultRowHeight="14.4" x14ac:dyDescent="0.3"/>
  <cols>
    <col min="1" max="1" width="7.77734375" customWidth="1"/>
    <col min="2" max="2" width="14.77734375" bestFit="1" customWidth="1"/>
    <col min="3" max="3" width="8" customWidth="1"/>
    <col min="4" max="7" width="11.6640625" customWidth="1"/>
    <col min="8" max="8" width="12.109375" bestFit="1" customWidth="1"/>
    <col min="9" max="9" width="21.5546875" customWidth="1"/>
    <col min="10" max="10" width="12" customWidth="1"/>
    <col min="12" max="12" width="11.5546875" customWidth="1"/>
    <col min="15" max="15" width="10.33203125" customWidth="1"/>
    <col min="17" max="17" width="13.21875" customWidth="1"/>
  </cols>
  <sheetData>
    <row r="1" spans="1:18" x14ac:dyDescent="0.3">
      <c r="A1" s="38" t="s">
        <v>11</v>
      </c>
      <c r="B1" s="40" t="s">
        <v>0</v>
      </c>
      <c r="C1" s="40" t="s">
        <v>1</v>
      </c>
      <c r="D1" s="40" t="s">
        <v>119</v>
      </c>
      <c r="E1" s="40" t="s">
        <v>120</v>
      </c>
      <c r="F1" s="28" t="s">
        <v>121</v>
      </c>
      <c r="G1" s="28" t="s">
        <v>109</v>
      </c>
      <c r="H1" s="28" t="s">
        <v>122</v>
      </c>
      <c r="I1" s="42" t="s">
        <v>117</v>
      </c>
      <c r="J1" s="32" t="s">
        <v>118</v>
      </c>
      <c r="K1" s="26" t="s">
        <v>123</v>
      </c>
      <c r="L1" s="30" t="s">
        <v>124</v>
      </c>
      <c r="M1" s="34" t="s">
        <v>125</v>
      </c>
      <c r="N1" s="37" t="s">
        <v>127</v>
      </c>
      <c r="O1" s="36" t="s">
        <v>126</v>
      </c>
      <c r="P1" s="37" t="s">
        <v>128</v>
      </c>
      <c r="Q1" s="36" t="s">
        <v>129</v>
      </c>
      <c r="R1" s="25"/>
    </row>
    <row r="2" spans="1:18" ht="14.4" customHeight="1" thickBot="1" x14ac:dyDescent="0.35">
      <c r="A2" s="39"/>
      <c r="B2" s="41"/>
      <c r="C2" s="41"/>
      <c r="D2" s="41"/>
      <c r="E2" s="41"/>
      <c r="F2" s="29"/>
      <c r="G2" s="29"/>
      <c r="H2" s="29"/>
      <c r="I2" s="43"/>
      <c r="J2" s="33"/>
      <c r="K2" s="27"/>
      <c r="L2" s="31"/>
      <c r="M2" s="35"/>
      <c r="N2" s="37"/>
      <c r="O2" s="36"/>
      <c r="P2" s="37"/>
      <c r="Q2" s="36"/>
      <c r="R2" s="25"/>
    </row>
    <row r="3" spans="1:18" x14ac:dyDescent="0.3">
      <c r="A3" s="14">
        <v>1</v>
      </c>
      <c r="B3" s="15" t="s">
        <v>2</v>
      </c>
      <c r="C3" s="15">
        <v>20</v>
      </c>
      <c r="D3" s="15">
        <v>59</v>
      </c>
      <c r="E3" s="15">
        <v>54</v>
      </c>
      <c r="F3">
        <f>SUM(D3,E3)</f>
        <v>113</v>
      </c>
      <c r="G3">
        <f>AVERAGE(D3,E3)</f>
        <v>56.5</v>
      </c>
      <c r="H3" s="4">
        <f>F3/200</f>
        <v>0.56499999999999995</v>
      </c>
      <c r="I3" t="str">
        <f>IF(C3&gt;=18,"Yes","No")</f>
        <v>Yes</v>
      </c>
      <c r="J3" t="str">
        <f>IF(C3&gt;=18,"Minor","Adult")</f>
        <v>Minor</v>
      </c>
      <c r="K3" t="str">
        <f>IF(G3&gt;=90,"A+",IF(G3&gt;=80,"A",IF(G3&gt;=70,"B+",IF(G3&gt;=60,"B",IF(G3&gt;=50,"C+",IF(G3&gt;=40,"C","D"))))))</f>
        <v>C+</v>
      </c>
      <c r="L3" s="1" t="str">
        <f>IF(K3="A+","100%","50%")</f>
        <v>50%</v>
      </c>
      <c r="M3" t="str" cm="1">
        <f t="array" ref="M3">_xlfn.IFS(G3&gt;=80,"Excellent",G3&gt;=60,"Good",G3&lt;60,"Failed")</f>
        <v>Failed</v>
      </c>
      <c r="N3">
        <f>MAX(D3:E3)</f>
        <v>59</v>
      </c>
      <c r="O3" t="str">
        <f>IF(N3&gt;=99,"yes"," ")</f>
        <v xml:space="preserve"> </v>
      </c>
      <c r="P3">
        <f>MIN(D3:E3)</f>
        <v>54</v>
      </c>
      <c r="Q3" t="str">
        <f>IF(P3&lt;35,"Fail"," ")</f>
        <v xml:space="preserve"> </v>
      </c>
    </row>
    <row r="4" spans="1:18" x14ac:dyDescent="0.3">
      <c r="A4" s="16">
        <v>2</v>
      </c>
      <c r="B4" s="17" t="s">
        <v>3</v>
      </c>
      <c r="C4" s="17">
        <v>12</v>
      </c>
      <c r="D4" s="17">
        <v>82</v>
      </c>
      <c r="E4" s="17">
        <v>75</v>
      </c>
      <c r="F4">
        <f t="shared" ref="F4:F62" si="0">SUM(D4,E4)</f>
        <v>157</v>
      </c>
      <c r="G4">
        <f t="shared" ref="G4:G62" si="1">AVERAGE(D4,E4)</f>
        <v>78.5</v>
      </c>
      <c r="H4" s="4">
        <f t="shared" ref="H4:H62" si="2">F4/200</f>
        <v>0.78500000000000003</v>
      </c>
      <c r="I4" t="str">
        <f t="shared" ref="I4:I62" si="3">IF(C4&gt;=18,"Yes","No")</f>
        <v>No</v>
      </c>
      <c r="J4" t="str">
        <f t="shared" ref="J4:J62" si="4">IF(C4&gt;=18,"Minor","Adult")</f>
        <v>Adult</v>
      </c>
      <c r="K4" t="str">
        <f t="shared" ref="K4:K62" si="5">IF(G4&gt;=90,"A+",IF(G4&gt;=80,"A",IF(G4&gt;=70,"B+",IF(G4&gt;=60,"B",IF(G4&gt;=50,"C+",IF(G4&gt;=40,"C","D"))))))</f>
        <v>B+</v>
      </c>
      <c r="L4" s="1" t="str">
        <f t="shared" ref="L4:L62" si="6">IF(K4="A+","100%","50%")</f>
        <v>50%</v>
      </c>
      <c r="M4" t="str" cm="1">
        <f t="array" ref="M4">_xlfn.IFS(G4&gt;=80,"Excellent",G4&gt;=60,"Good",G4&lt;60,"Failed")</f>
        <v>Good</v>
      </c>
      <c r="N4">
        <f t="shared" ref="N4:N62" si="7">MAX(D4:E4)</f>
        <v>82</v>
      </c>
      <c r="O4" t="str">
        <f t="shared" ref="O4:O62" si="8">IF(N4&gt;=99,"yes"," ")</f>
        <v xml:space="preserve"> </v>
      </c>
      <c r="P4">
        <f t="shared" ref="P4:P62" si="9">MIN(D4:E4)</f>
        <v>75</v>
      </c>
      <c r="Q4" t="str">
        <f t="shared" ref="Q4:Q62" si="10">IF(P4&lt;35,"Fail"," ")</f>
        <v xml:space="preserve"> </v>
      </c>
    </row>
    <row r="5" spans="1:18" x14ac:dyDescent="0.3">
      <c r="A5" s="16">
        <v>3</v>
      </c>
      <c r="B5" s="17" t="s">
        <v>4</v>
      </c>
      <c r="C5" s="17">
        <v>26</v>
      </c>
      <c r="D5" s="17">
        <v>62</v>
      </c>
      <c r="E5" s="17">
        <v>93</v>
      </c>
      <c r="F5">
        <f t="shared" si="0"/>
        <v>155</v>
      </c>
      <c r="G5">
        <f t="shared" si="1"/>
        <v>77.5</v>
      </c>
      <c r="H5" s="4">
        <f t="shared" si="2"/>
        <v>0.77500000000000002</v>
      </c>
      <c r="I5" t="str">
        <f t="shared" si="3"/>
        <v>Yes</v>
      </c>
      <c r="J5" t="str">
        <f t="shared" si="4"/>
        <v>Minor</v>
      </c>
      <c r="K5" t="str">
        <f t="shared" si="5"/>
        <v>B+</v>
      </c>
      <c r="L5" s="1" t="str">
        <f t="shared" si="6"/>
        <v>50%</v>
      </c>
      <c r="M5" t="str" cm="1">
        <f t="array" ref="M5">_xlfn.IFS(G5&gt;=80,"Excellent",G5&gt;=60,"Good",G5&lt;60,"Failed")</f>
        <v>Good</v>
      </c>
      <c r="N5">
        <f t="shared" si="7"/>
        <v>93</v>
      </c>
      <c r="O5" t="str">
        <f t="shared" si="8"/>
        <v xml:space="preserve"> </v>
      </c>
      <c r="P5">
        <f t="shared" si="9"/>
        <v>62</v>
      </c>
      <c r="Q5" t="str">
        <f t="shared" si="10"/>
        <v xml:space="preserve"> </v>
      </c>
    </row>
    <row r="6" spans="1:18" x14ac:dyDescent="0.3">
      <c r="A6" s="16">
        <v>4</v>
      </c>
      <c r="B6" s="17" t="s">
        <v>5</v>
      </c>
      <c r="C6" s="17">
        <v>24</v>
      </c>
      <c r="D6" s="17">
        <v>100</v>
      </c>
      <c r="E6" s="17">
        <v>84</v>
      </c>
      <c r="F6">
        <f t="shared" si="0"/>
        <v>184</v>
      </c>
      <c r="G6">
        <f t="shared" si="1"/>
        <v>92</v>
      </c>
      <c r="H6" s="4">
        <f t="shared" si="2"/>
        <v>0.92</v>
      </c>
      <c r="I6" t="str">
        <f t="shared" si="3"/>
        <v>Yes</v>
      </c>
      <c r="J6" t="str">
        <f t="shared" si="4"/>
        <v>Minor</v>
      </c>
      <c r="K6" t="str">
        <f t="shared" si="5"/>
        <v>A+</v>
      </c>
      <c r="L6" s="1" t="str">
        <f t="shared" si="6"/>
        <v>100%</v>
      </c>
      <c r="M6" t="str" cm="1">
        <f t="array" ref="M6">_xlfn.IFS(G6&gt;=80,"Excellent",G6&gt;=60,"Good",G6&lt;60,"Failed")</f>
        <v>Excellent</v>
      </c>
      <c r="N6">
        <f t="shared" si="7"/>
        <v>100</v>
      </c>
      <c r="O6" t="str">
        <f t="shared" si="8"/>
        <v>yes</v>
      </c>
      <c r="P6">
        <f t="shared" si="9"/>
        <v>84</v>
      </c>
      <c r="Q6" t="str">
        <f t="shared" si="10"/>
        <v xml:space="preserve"> </v>
      </c>
    </row>
    <row r="7" spans="1:18" x14ac:dyDescent="0.3">
      <c r="A7" s="16">
        <v>5</v>
      </c>
      <c r="B7" s="17" t="s">
        <v>6</v>
      </c>
      <c r="C7" s="17">
        <v>24</v>
      </c>
      <c r="D7" s="17">
        <v>45</v>
      </c>
      <c r="E7" s="17">
        <v>62</v>
      </c>
      <c r="F7">
        <f t="shared" si="0"/>
        <v>107</v>
      </c>
      <c r="G7">
        <f t="shared" si="1"/>
        <v>53.5</v>
      </c>
      <c r="H7" s="4">
        <f t="shared" si="2"/>
        <v>0.53500000000000003</v>
      </c>
      <c r="I7" t="str">
        <f t="shared" si="3"/>
        <v>Yes</v>
      </c>
      <c r="J7" t="str">
        <f t="shared" si="4"/>
        <v>Minor</v>
      </c>
      <c r="K7" t="str">
        <f t="shared" si="5"/>
        <v>C+</v>
      </c>
      <c r="L7" s="1" t="str">
        <f t="shared" si="6"/>
        <v>50%</v>
      </c>
      <c r="M7" t="str" cm="1">
        <f t="array" ref="M7">_xlfn.IFS(G7&gt;=80,"Excellent",G7&gt;=60,"Good",G7&lt;60,"Failed")</f>
        <v>Failed</v>
      </c>
      <c r="N7">
        <f t="shared" si="7"/>
        <v>62</v>
      </c>
      <c r="O7" t="str">
        <f t="shared" si="8"/>
        <v xml:space="preserve"> </v>
      </c>
      <c r="P7">
        <f t="shared" si="9"/>
        <v>45</v>
      </c>
      <c r="Q7" t="str">
        <f t="shared" si="10"/>
        <v xml:space="preserve"> </v>
      </c>
    </row>
    <row r="8" spans="1:18" x14ac:dyDescent="0.3">
      <c r="A8" s="16">
        <v>6</v>
      </c>
      <c r="B8" s="17" t="s">
        <v>7</v>
      </c>
      <c r="C8" s="17">
        <v>18</v>
      </c>
      <c r="D8" s="17">
        <v>85</v>
      </c>
      <c r="E8" s="17">
        <v>96</v>
      </c>
      <c r="F8">
        <f t="shared" si="0"/>
        <v>181</v>
      </c>
      <c r="G8">
        <f t="shared" si="1"/>
        <v>90.5</v>
      </c>
      <c r="H8" s="4">
        <f t="shared" si="2"/>
        <v>0.90500000000000003</v>
      </c>
      <c r="I8" t="str">
        <f t="shared" si="3"/>
        <v>Yes</v>
      </c>
      <c r="J8" t="str">
        <f t="shared" si="4"/>
        <v>Minor</v>
      </c>
      <c r="K8" t="str">
        <f t="shared" si="5"/>
        <v>A+</v>
      </c>
      <c r="L8" s="1" t="str">
        <f t="shared" si="6"/>
        <v>100%</v>
      </c>
      <c r="M8" t="str" cm="1">
        <f t="array" ref="M8">_xlfn.IFS(G8&gt;=80,"Excellent",G8&gt;=60,"Good",G8&lt;60,"Failed")</f>
        <v>Excellent</v>
      </c>
      <c r="N8">
        <f t="shared" si="7"/>
        <v>96</v>
      </c>
      <c r="O8" t="str">
        <f t="shared" si="8"/>
        <v xml:space="preserve"> </v>
      </c>
      <c r="P8">
        <f t="shared" si="9"/>
        <v>85</v>
      </c>
      <c r="Q8" t="str">
        <f t="shared" si="10"/>
        <v xml:space="preserve"> </v>
      </c>
    </row>
    <row r="9" spans="1:18" x14ac:dyDescent="0.3">
      <c r="A9" s="16">
        <v>7</v>
      </c>
      <c r="B9" s="17" t="s">
        <v>8</v>
      </c>
      <c r="C9" s="17">
        <v>14</v>
      </c>
      <c r="D9" s="17">
        <v>44</v>
      </c>
      <c r="E9" s="17">
        <v>78</v>
      </c>
      <c r="F9">
        <f t="shared" si="0"/>
        <v>122</v>
      </c>
      <c r="G9">
        <f t="shared" si="1"/>
        <v>61</v>
      </c>
      <c r="H9" s="4">
        <f t="shared" si="2"/>
        <v>0.61</v>
      </c>
      <c r="I9" t="str">
        <f t="shared" si="3"/>
        <v>No</v>
      </c>
      <c r="J9" t="str">
        <f t="shared" si="4"/>
        <v>Adult</v>
      </c>
      <c r="K9" t="str">
        <f t="shared" si="5"/>
        <v>B</v>
      </c>
      <c r="L9" s="1" t="str">
        <f t="shared" si="6"/>
        <v>50%</v>
      </c>
      <c r="M9" t="str" cm="1">
        <f t="array" ref="M9">_xlfn.IFS(G9&gt;=80,"Excellent",G9&gt;=60,"Good",G9&lt;60,"Failed")</f>
        <v>Good</v>
      </c>
      <c r="N9">
        <f t="shared" si="7"/>
        <v>78</v>
      </c>
      <c r="O9" t="str">
        <f t="shared" si="8"/>
        <v xml:space="preserve"> </v>
      </c>
      <c r="P9">
        <f t="shared" si="9"/>
        <v>44</v>
      </c>
      <c r="Q9" t="str">
        <f t="shared" si="10"/>
        <v xml:space="preserve"> </v>
      </c>
    </row>
    <row r="10" spans="1:18" x14ac:dyDescent="0.3">
      <c r="A10" s="16">
        <v>8</v>
      </c>
      <c r="B10" s="17" t="s">
        <v>9</v>
      </c>
      <c r="C10" s="17">
        <v>28</v>
      </c>
      <c r="D10" s="17">
        <v>88</v>
      </c>
      <c r="E10" s="17">
        <v>55</v>
      </c>
      <c r="F10">
        <f t="shared" si="0"/>
        <v>143</v>
      </c>
      <c r="G10">
        <f t="shared" si="1"/>
        <v>71.5</v>
      </c>
      <c r="H10" s="4">
        <f t="shared" si="2"/>
        <v>0.71499999999999997</v>
      </c>
      <c r="I10" t="str">
        <f t="shared" si="3"/>
        <v>Yes</v>
      </c>
      <c r="J10" t="str">
        <f t="shared" si="4"/>
        <v>Minor</v>
      </c>
      <c r="K10" t="str">
        <f t="shared" si="5"/>
        <v>B+</v>
      </c>
      <c r="L10" s="1" t="str">
        <f t="shared" si="6"/>
        <v>50%</v>
      </c>
      <c r="M10" t="str" cm="1">
        <f t="array" ref="M10">_xlfn.IFS(G10&gt;=80,"Excellent",G10&gt;=60,"Good",G10&lt;60,"Failed")</f>
        <v>Good</v>
      </c>
      <c r="N10">
        <f t="shared" si="7"/>
        <v>88</v>
      </c>
      <c r="O10" t="str">
        <f t="shared" si="8"/>
        <v xml:space="preserve"> </v>
      </c>
      <c r="P10">
        <f t="shared" si="9"/>
        <v>55</v>
      </c>
      <c r="Q10" t="str">
        <f t="shared" si="10"/>
        <v xml:space="preserve"> </v>
      </c>
    </row>
    <row r="11" spans="1:18" x14ac:dyDescent="0.3">
      <c r="A11" s="16">
        <v>9</v>
      </c>
      <c r="B11" s="17" t="s">
        <v>10</v>
      </c>
      <c r="C11" s="17">
        <v>26</v>
      </c>
      <c r="D11" s="17">
        <v>49</v>
      </c>
      <c r="E11" s="17">
        <v>48</v>
      </c>
      <c r="F11">
        <f t="shared" si="0"/>
        <v>97</v>
      </c>
      <c r="G11">
        <f t="shared" si="1"/>
        <v>48.5</v>
      </c>
      <c r="H11" s="4">
        <f t="shared" si="2"/>
        <v>0.48499999999999999</v>
      </c>
      <c r="I11" t="str">
        <f t="shared" si="3"/>
        <v>Yes</v>
      </c>
      <c r="J11" t="str">
        <f t="shared" si="4"/>
        <v>Minor</v>
      </c>
      <c r="K11" t="str">
        <f t="shared" si="5"/>
        <v>C</v>
      </c>
      <c r="L11" s="1" t="str">
        <f t="shared" si="6"/>
        <v>50%</v>
      </c>
      <c r="M11" t="str" cm="1">
        <f t="array" ref="M11">_xlfn.IFS(G11&gt;=80,"Excellent",G11&gt;=60,"Good",G11&lt;60,"Failed")</f>
        <v>Failed</v>
      </c>
      <c r="N11">
        <f t="shared" si="7"/>
        <v>49</v>
      </c>
      <c r="O11" t="str">
        <f t="shared" si="8"/>
        <v xml:space="preserve"> </v>
      </c>
      <c r="P11">
        <f t="shared" si="9"/>
        <v>48</v>
      </c>
      <c r="Q11" t="str">
        <f t="shared" si="10"/>
        <v xml:space="preserve"> </v>
      </c>
    </row>
    <row r="12" spans="1:18" x14ac:dyDescent="0.3">
      <c r="A12" s="16">
        <v>10</v>
      </c>
      <c r="B12" s="17" t="s">
        <v>12</v>
      </c>
      <c r="C12" s="17">
        <v>26</v>
      </c>
      <c r="D12" s="17">
        <v>34</v>
      </c>
      <c r="E12" s="17">
        <v>36</v>
      </c>
      <c r="F12">
        <f t="shared" si="0"/>
        <v>70</v>
      </c>
      <c r="G12">
        <f t="shared" si="1"/>
        <v>35</v>
      </c>
      <c r="H12" s="4">
        <f t="shared" si="2"/>
        <v>0.35</v>
      </c>
      <c r="I12" t="str">
        <f t="shared" si="3"/>
        <v>Yes</v>
      </c>
      <c r="J12" t="str">
        <f t="shared" si="4"/>
        <v>Minor</v>
      </c>
      <c r="K12" t="str">
        <f t="shared" si="5"/>
        <v>D</v>
      </c>
      <c r="L12" s="1" t="str">
        <f t="shared" si="6"/>
        <v>50%</v>
      </c>
      <c r="M12" t="str" cm="1">
        <f t="array" ref="M12">_xlfn.IFS(G12&gt;=80,"Excellent",G12&gt;=60,"Good",G12&lt;60,"Failed")</f>
        <v>Failed</v>
      </c>
      <c r="N12">
        <f t="shared" si="7"/>
        <v>36</v>
      </c>
      <c r="O12" t="str">
        <f t="shared" si="8"/>
        <v xml:space="preserve"> </v>
      </c>
      <c r="P12">
        <f t="shared" si="9"/>
        <v>34</v>
      </c>
      <c r="Q12" t="str">
        <f t="shared" si="10"/>
        <v>Fail</v>
      </c>
    </row>
    <row r="13" spans="1:18" x14ac:dyDescent="0.3">
      <c r="A13" s="16">
        <v>11</v>
      </c>
      <c r="B13" s="17" t="s">
        <v>54</v>
      </c>
      <c r="C13" s="17">
        <v>29</v>
      </c>
      <c r="D13" s="17">
        <v>73</v>
      </c>
      <c r="E13" s="17">
        <v>55</v>
      </c>
      <c r="F13">
        <f t="shared" si="0"/>
        <v>128</v>
      </c>
      <c r="G13">
        <f t="shared" si="1"/>
        <v>64</v>
      </c>
      <c r="H13" s="4">
        <f t="shared" si="2"/>
        <v>0.64</v>
      </c>
      <c r="I13" t="str">
        <f t="shared" si="3"/>
        <v>Yes</v>
      </c>
      <c r="J13" t="str">
        <f t="shared" si="4"/>
        <v>Minor</v>
      </c>
      <c r="K13" t="str">
        <f t="shared" si="5"/>
        <v>B</v>
      </c>
      <c r="L13" s="1" t="str">
        <f t="shared" si="6"/>
        <v>50%</v>
      </c>
      <c r="M13" t="str" cm="1">
        <f t="array" ref="M13">_xlfn.IFS(G13&gt;=80,"Excellent",G13&gt;=60,"Good",G13&lt;60,"Failed")</f>
        <v>Good</v>
      </c>
      <c r="N13">
        <f t="shared" si="7"/>
        <v>73</v>
      </c>
      <c r="O13" t="str">
        <f t="shared" si="8"/>
        <v xml:space="preserve"> </v>
      </c>
      <c r="P13">
        <f t="shared" si="9"/>
        <v>55</v>
      </c>
      <c r="Q13" t="str">
        <f t="shared" si="10"/>
        <v xml:space="preserve"> </v>
      </c>
    </row>
    <row r="14" spans="1:18" x14ac:dyDescent="0.3">
      <c r="A14" s="16">
        <v>12</v>
      </c>
      <c r="B14" s="17" t="s">
        <v>13</v>
      </c>
      <c r="C14" s="17">
        <v>30</v>
      </c>
      <c r="D14" s="17">
        <v>83</v>
      </c>
      <c r="E14" s="17">
        <v>42</v>
      </c>
      <c r="F14">
        <f t="shared" si="0"/>
        <v>125</v>
      </c>
      <c r="G14">
        <f t="shared" si="1"/>
        <v>62.5</v>
      </c>
      <c r="H14" s="4">
        <f t="shared" si="2"/>
        <v>0.625</v>
      </c>
      <c r="I14" t="str">
        <f t="shared" si="3"/>
        <v>Yes</v>
      </c>
      <c r="J14" t="str">
        <f t="shared" si="4"/>
        <v>Minor</v>
      </c>
      <c r="K14" t="str">
        <f t="shared" si="5"/>
        <v>B</v>
      </c>
      <c r="L14" s="1" t="str">
        <f t="shared" si="6"/>
        <v>50%</v>
      </c>
      <c r="M14" t="str" cm="1">
        <f t="array" ref="M14">_xlfn.IFS(G14&gt;=80,"Excellent",G14&gt;=60,"Good",G14&lt;60,"Failed")</f>
        <v>Good</v>
      </c>
      <c r="N14">
        <f t="shared" si="7"/>
        <v>83</v>
      </c>
      <c r="O14" t="str">
        <f t="shared" si="8"/>
        <v xml:space="preserve"> </v>
      </c>
      <c r="P14">
        <f t="shared" si="9"/>
        <v>42</v>
      </c>
      <c r="Q14" t="str">
        <f t="shared" si="10"/>
        <v xml:space="preserve"> </v>
      </c>
    </row>
    <row r="15" spans="1:18" x14ac:dyDescent="0.3">
      <c r="A15" s="16">
        <v>13</v>
      </c>
      <c r="B15" s="17" t="s">
        <v>9</v>
      </c>
      <c r="C15" s="17">
        <v>21</v>
      </c>
      <c r="D15" s="17">
        <v>91</v>
      </c>
      <c r="E15" s="17">
        <v>82</v>
      </c>
      <c r="F15">
        <f t="shared" si="0"/>
        <v>173</v>
      </c>
      <c r="G15">
        <f t="shared" si="1"/>
        <v>86.5</v>
      </c>
      <c r="H15" s="4">
        <f t="shared" si="2"/>
        <v>0.86499999999999999</v>
      </c>
      <c r="I15" t="str">
        <f t="shared" si="3"/>
        <v>Yes</v>
      </c>
      <c r="J15" t="str">
        <f t="shared" si="4"/>
        <v>Minor</v>
      </c>
      <c r="K15" t="str">
        <f t="shared" si="5"/>
        <v>A</v>
      </c>
      <c r="L15" s="1" t="str">
        <f t="shared" si="6"/>
        <v>50%</v>
      </c>
      <c r="M15" t="str" cm="1">
        <f t="array" ref="M15">_xlfn.IFS(G15&gt;=80,"Excellent",G15&gt;=60,"Good",G15&lt;60,"Failed")</f>
        <v>Excellent</v>
      </c>
      <c r="N15">
        <f t="shared" si="7"/>
        <v>91</v>
      </c>
      <c r="O15" t="str">
        <f t="shared" si="8"/>
        <v xml:space="preserve"> </v>
      </c>
      <c r="P15">
        <f t="shared" si="9"/>
        <v>82</v>
      </c>
      <c r="Q15" t="str">
        <f t="shared" si="10"/>
        <v xml:space="preserve"> </v>
      </c>
    </row>
    <row r="16" spans="1:18" x14ac:dyDescent="0.3">
      <c r="A16" s="16">
        <v>14</v>
      </c>
      <c r="B16" s="17" t="s">
        <v>14</v>
      </c>
      <c r="C16" s="17">
        <v>21</v>
      </c>
      <c r="D16" s="17">
        <v>97</v>
      </c>
      <c r="E16" s="17">
        <v>46</v>
      </c>
      <c r="F16">
        <f t="shared" si="0"/>
        <v>143</v>
      </c>
      <c r="G16">
        <f t="shared" si="1"/>
        <v>71.5</v>
      </c>
      <c r="H16" s="4">
        <f t="shared" si="2"/>
        <v>0.71499999999999997</v>
      </c>
      <c r="I16" t="str">
        <f t="shared" si="3"/>
        <v>Yes</v>
      </c>
      <c r="J16" t="str">
        <f t="shared" si="4"/>
        <v>Minor</v>
      </c>
      <c r="K16" t="str">
        <f t="shared" si="5"/>
        <v>B+</v>
      </c>
      <c r="L16" s="1" t="str">
        <f t="shared" si="6"/>
        <v>50%</v>
      </c>
      <c r="M16" t="str" cm="1">
        <f t="array" ref="M16">_xlfn.IFS(G16&gt;=80,"Excellent",G16&gt;=60,"Good",G16&lt;60,"Failed")</f>
        <v>Good</v>
      </c>
      <c r="N16">
        <f t="shared" si="7"/>
        <v>97</v>
      </c>
      <c r="O16" t="str">
        <f t="shared" si="8"/>
        <v xml:space="preserve"> </v>
      </c>
      <c r="P16">
        <f t="shared" si="9"/>
        <v>46</v>
      </c>
      <c r="Q16" t="str">
        <f t="shared" si="10"/>
        <v xml:space="preserve"> </v>
      </c>
    </row>
    <row r="17" spans="1:17" x14ac:dyDescent="0.3">
      <c r="A17" s="16">
        <v>15</v>
      </c>
      <c r="B17" s="17" t="s">
        <v>15</v>
      </c>
      <c r="C17" s="17">
        <v>27</v>
      </c>
      <c r="D17" s="17">
        <v>48</v>
      </c>
      <c r="E17" s="17">
        <v>57</v>
      </c>
      <c r="F17">
        <f t="shared" si="0"/>
        <v>105</v>
      </c>
      <c r="G17">
        <f t="shared" si="1"/>
        <v>52.5</v>
      </c>
      <c r="H17" s="4">
        <f t="shared" si="2"/>
        <v>0.52500000000000002</v>
      </c>
      <c r="I17" t="str">
        <f t="shared" si="3"/>
        <v>Yes</v>
      </c>
      <c r="J17" t="str">
        <f t="shared" si="4"/>
        <v>Minor</v>
      </c>
      <c r="K17" t="str">
        <f t="shared" si="5"/>
        <v>C+</v>
      </c>
      <c r="L17" s="1" t="str">
        <f t="shared" si="6"/>
        <v>50%</v>
      </c>
      <c r="M17" t="str" cm="1">
        <f t="array" ref="M17">_xlfn.IFS(G17&gt;=80,"Excellent",G17&gt;=60,"Good",G17&lt;60,"Failed")</f>
        <v>Failed</v>
      </c>
      <c r="N17">
        <f t="shared" si="7"/>
        <v>57</v>
      </c>
      <c r="O17" t="str">
        <f t="shared" si="8"/>
        <v xml:space="preserve"> </v>
      </c>
      <c r="P17">
        <f t="shared" si="9"/>
        <v>48</v>
      </c>
      <c r="Q17" t="str">
        <f t="shared" si="10"/>
        <v xml:space="preserve"> </v>
      </c>
    </row>
    <row r="18" spans="1:17" x14ac:dyDescent="0.3">
      <c r="A18" s="16">
        <v>16</v>
      </c>
      <c r="B18" s="17" t="s">
        <v>3</v>
      </c>
      <c r="C18" s="17">
        <v>26</v>
      </c>
      <c r="D18" s="17">
        <v>88</v>
      </c>
      <c r="E18" s="17">
        <v>66</v>
      </c>
      <c r="F18">
        <f t="shared" si="0"/>
        <v>154</v>
      </c>
      <c r="G18">
        <f t="shared" si="1"/>
        <v>77</v>
      </c>
      <c r="H18" s="4">
        <f t="shared" si="2"/>
        <v>0.77</v>
      </c>
      <c r="I18" t="str">
        <f t="shared" si="3"/>
        <v>Yes</v>
      </c>
      <c r="J18" t="str">
        <f t="shared" si="4"/>
        <v>Minor</v>
      </c>
      <c r="K18" t="str">
        <f t="shared" si="5"/>
        <v>B+</v>
      </c>
      <c r="L18" s="1" t="str">
        <f t="shared" si="6"/>
        <v>50%</v>
      </c>
      <c r="M18" t="str" cm="1">
        <f t="array" ref="M18">_xlfn.IFS(G18&gt;=80,"Excellent",G18&gt;=60,"Good",G18&lt;60,"Failed")</f>
        <v>Good</v>
      </c>
      <c r="N18">
        <f t="shared" si="7"/>
        <v>88</v>
      </c>
      <c r="O18" t="str">
        <f t="shared" si="8"/>
        <v xml:space="preserve"> </v>
      </c>
      <c r="P18">
        <f t="shared" si="9"/>
        <v>66</v>
      </c>
      <c r="Q18" t="str">
        <f t="shared" si="10"/>
        <v xml:space="preserve"> </v>
      </c>
    </row>
    <row r="19" spans="1:17" x14ac:dyDescent="0.3">
      <c r="A19" s="16">
        <v>17</v>
      </c>
      <c r="B19" s="17" t="s">
        <v>16</v>
      </c>
      <c r="C19" s="17">
        <v>24</v>
      </c>
      <c r="D19" s="17">
        <v>67</v>
      </c>
      <c r="E19" s="17">
        <v>93</v>
      </c>
      <c r="F19">
        <f t="shared" si="0"/>
        <v>160</v>
      </c>
      <c r="G19">
        <f t="shared" si="1"/>
        <v>80</v>
      </c>
      <c r="H19" s="4">
        <f t="shared" si="2"/>
        <v>0.8</v>
      </c>
      <c r="I19" t="str">
        <f t="shared" si="3"/>
        <v>Yes</v>
      </c>
      <c r="J19" t="str">
        <f t="shared" si="4"/>
        <v>Minor</v>
      </c>
      <c r="K19" t="str">
        <f t="shared" si="5"/>
        <v>A</v>
      </c>
      <c r="L19" s="1" t="str">
        <f t="shared" si="6"/>
        <v>50%</v>
      </c>
      <c r="M19" t="str" cm="1">
        <f t="array" ref="M19">_xlfn.IFS(G19&gt;=80,"Excellent",G19&gt;=60,"Good",G19&lt;60,"Failed")</f>
        <v>Excellent</v>
      </c>
      <c r="N19">
        <f t="shared" si="7"/>
        <v>93</v>
      </c>
      <c r="O19" t="str">
        <f t="shared" si="8"/>
        <v xml:space="preserve"> </v>
      </c>
      <c r="P19">
        <f t="shared" si="9"/>
        <v>67</v>
      </c>
      <c r="Q19" t="str">
        <f t="shared" si="10"/>
        <v xml:space="preserve"> </v>
      </c>
    </row>
    <row r="20" spans="1:17" x14ac:dyDescent="0.3">
      <c r="A20" s="16">
        <v>18</v>
      </c>
      <c r="B20" s="17" t="s">
        <v>17</v>
      </c>
      <c r="C20" s="17">
        <v>24</v>
      </c>
      <c r="D20" s="17">
        <v>97</v>
      </c>
      <c r="E20" s="17">
        <v>38</v>
      </c>
      <c r="F20">
        <f t="shared" si="0"/>
        <v>135</v>
      </c>
      <c r="G20">
        <f t="shared" si="1"/>
        <v>67.5</v>
      </c>
      <c r="H20" s="4">
        <f t="shared" si="2"/>
        <v>0.67500000000000004</v>
      </c>
      <c r="I20" t="str">
        <f t="shared" si="3"/>
        <v>Yes</v>
      </c>
      <c r="J20" t="str">
        <f t="shared" si="4"/>
        <v>Minor</v>
      </c>
      <c r="K20" t="str">
        <f t="shared" si="5"/>
        <v>B</v>
      </c>
      <c r="L20" s="1" t="str">
        <f t="shared" si="6"/>
        <v>50%</v>
      </c>
      <c r="M20" t="str" cm="1">
        <f t="array" ref="M20">_xlfn.IFS(G20&gt;=80,"Excellent",G20&gt;=60,"Good",G20&lt;60,"Failed")</f>
        <v>Good</v>
      </c>
      <c r="N20">
        <f t="shared" si="7"/>
        <v>97</v>
      </c>
      <c r="O20" t="str">
        <f t="shared" si="8"/>
        <v xml:space="preserve"> </v>
      </c>
      <c r="P20">
        <f t="shared" si="9"/>
        <v>38</v>
      </c>
      <c r="Q20" t="str">
        <f t="shared" si="10"/>
        <v xml:space="preserve"> </v>
      </c>
    </row>
    <row r="21" spans="1:17" x14ac:dyDescent="0.3">
      <c r="A21" s="16">
        <v>19</v>
      </c>
      <c r="B21" s="17" t="s">
        <v>18</v>
      </c>
      <c r="C21" s="17">
        <v>25</v>
      </c>
      <c r="D21" s="17">
        <v>65</v>
      </c>
      <c r="E21" s="17">
        <v>89</v>
      </c>
      <c r="F21">
        <f t="shared" si="0"/>
        <v>154</v>
      </c>
      <c r="G21">
        <f t="shared" si="1"/>
        <v>77</v>
      </c>
      <c r="H21" s="4">
        <f t="shared" si="2"/>
        <v>0.77</v>
      </c>
      <c r="I21" t="str">
        <f t="shared" si="3"/>
        <v>Yes</v>
      </c>
      <c r="J21" t="str">
        <f t="shared" si="4"/>
        <v>Minor</v>
      </c>
      <c r="K21" t="str">
        <f t="shared" si="5"/>
        <v>B+</v>
      </c>
      <c r="L21" s="1" t="str">
        <f t="shared" si="6"/>
        <v>50%</v>
      </c>
      <c r="M21" t="str" cm="1">
        <f t="array" ref="M21">_xlfn.IFS(G21&gt;=80,"Excellent",G21&gt;=60,"Good",G21&lt;60,"Failed")</f>
        <v>Good</v>
      </c>
      <c r="N21">
        <f t="shared" si="7"/>
        <v>89</v>
      </c>
      <c r="O21" t="str">
        <f t="shared" si="8"/>
        <v xml:space="preserve"> </v>
      </c>
      <c r="P21">
        <f t="shared" si="9"/>
        <v>65</v>
      </c>
      <c r="Q21" t="str">
        <f t="shared" si="10"/>
        <v xml:space="preserve"> </v>
      </c>
    </row>
    <row r="22" spans="1:17" x14ac:dyDescent="0.3">
      <c r="A22" s="16">
        <v>20</v>
      </c>
      <c r="B22" s="17" t="s">
        <v>19</v>
      </c>
      <c r="C22" s="17">
        <v>24</v>
      </c>
      <c r="D22" s="17">
        <v>74</v>
      </c>
      <c r="E22" s="17">
        <v>78</v>
      </c>
      <c r="F22">
        <f t="shared" si="0"/>
        <v>152</v>
      </c>
      <c r="G22">
        <f t="shared" si="1"/>
        <v>76</v>
      </c>
      <c r="H22" s="4">
        <f t="shared" si="2"/>
        <v>0.76</v>
      </c>
      <c r="I22" t="str">
        <f t="shared" si="3"/>
        <v>Yes</v>
      </c>
      <c r="J22" t="str">
        <f t="shared" si="4"/>
        <v>Minor</v>
      </c>
      <c r="K22" t="str">
        <f t="shared" si="5"/>
        <v>B+</v>
      </c>
      <c r="L22" s="1" t="str">
        <f t="shared" si="6"/>
        <v>50%</v>
      </c>
      <c r="M22" t="str" cm="1">
        <f t="array" ref="M22">_xlfn.IFS(G22&gt;=80,"Excellent",G22&gt;=60,"Good",G22&lt;60,"Failed")</f>
        <v>Good</v>
      </c>
      <c r="N22">
        <f t="shared" si="7"/>
        <v>78</v>
      </c>
      <c r="O22" t="str">
        <f t="shared" si="8"/>
        <v xml:space="preserve"> </v>
      </c>
      <c r="P22">
        <f t="shared" si="9"/>
        <v>74</v>
      </c>
      <c r="Q22" t="str">
        <f t="shared" si="10"/>
        <v xml:space="preserve"> </v>
      </c>
    </row>
    <row r="23" spans="1:17" x14ac:dyDescent="0.3">
      <c r="A23" s="16">
        <v>21</v>
      </c>
      <c r="B23" s="17" t="s">
        <v>7</v>
      </c>
      <c r="C23" s="17">
        <v>19</v>
      </c>
      <c r="D23" s="17">
        <v>48</v>
      </c>
      <c r="E23" s="17">
        <v>52</v>
      </c>
      <c r="F23">
        <f t="shared" si="0"/>
        <v>100</v>
      </c>
      <c r="G23">
        <f t="shared" si="1"/>
        <v>50</v>
      </c>
      <c r="H23" s="4">
        <f t="shared" si="2"/>
        <v>0.5</v>
      </c>
      <c r="I23" t="str">
        <f t="shared" si="3"/>
        <v>Yes</v>
      </c>
      <c r="J23" t="str">
        <f t="shared" si="4"/>
        <v>Minor</v>
      </c>
      <c r="K23" t="str">
        <f t="shared" si="5"/>
        <v>C+</v>
      </c>
      <c r="L23" s="1" t="str">
        <f t="shared" si="6"/>
        <v>50%</v>
      </c>
      <c r="M23" t="str" cm="1">
        <f t="array" ref="M23">_xlfn.IFS(G23&gt;=80,"Excellent",G23&gt;=60,"Good",G23&lt;60,"Failed")</f>
        <v>Failed</v>
      </c>
      <c r="N23">
        <f t="shared" si="7"/>
        <v>52</v>
      </c>
      <c r="O23" t="str">
        <f t="shared" si="8"/>
        <v xml:space="preserve"> </v>
      </c>
      <c r="P23">
        <f t="shared" si="9"/>
        <v>48</v>
      </c>
      <c r="Q23" t="str">
        <f t="shared" si="10"/>
        <v xml:space="preserve"> </v>
      </c>
    </row>
    <row r="24" spans="1:17" x14ac:dyDescent="0.3">
      <c r="A24" s="16">
        <v>22</v>
      </c>
      <c r="B24" s="17" t="s">
        <v>3</v>
      </c>
      <c r="C24" s="17">
        <v>19</v>
      </c>
      <c r="D24" s="17">
        <v>77</v>
      </c>
      <c r="E24" s="17">
        <v>58</v>
      </c>
      <c r="F24">
        <f t="shared" si="0"/>
        <v>135</v>
      </c>
      <c r="G24">
        <f t="shared" si="1"/>
        <v>67.5</v>
      </c>
      <c r="H24" s="4">
        <f t="shared" si="2"/>
        <v>0.67500000000000004</v>
      </c>
      <c r="I24" t="str">
        <f t="shared" si="3"/>
        <v>Yes</v>
      </c>
      <c r="J24" t="str">
        <f t="shared" si="4"/>
        <v>Minor</v>
      </c>
      <c r="K24" t="str">
        <f t="shared" si="5"/>
        <v>B</v>
      </c>
      <c r="L24" s="1" t="str">
        <f t="shared" si="6"/>
        <v>50%</v>
      </c>
      <c r="M24" t="str" cm="1">
        <f t="array" ref="M24">_xlfn.IFS(G24&gt;=80,"Excellent",G24&gt;=60,"Good",G24&lt;60,"Failed")</f>
        <v>Good</v>
      </c>
      <c r="N24">
        <f t="shared" si="7"/>
        <v>77</v>
      </c>
      <c r="O24" t="str">
        <f t="shared" si="8"/>
        <v xml:space="preserve"> </v>
      </c>
      <c r="P24">
        <f t="shared" si="9"/>
        <v>58</v>
      </c>
      <c r="Q24" t="str">
        <f t="shared" si="10"/>
        <v xml:space="preserve"> </v>
      </c>
    </row>
    <row r="25" spans="1:17" x14ac:dyDescent="0.3">
      <c r="A25" s="16">
        <v>23</v>
      </c>
      <c r="B25" s="17" t="s">
        <v>20</v>
      </c>
      <c r="C25" s="17">
        <v>29</v>
      </c>
      <c r="D25" s="17">
        <v>88</v>
      </c>
      <c r="E25" s="17">
        <v>81</v>
      </c>
      <c r="F25">
        <f t="shared" si="0"/>
        <v>169</v>
      </c>
      <c r="G25">
        <f t="shared" si="1"/>
        <v>84.5</v>
      </c>
      <c r="H25" s="4">
        <f t="shared" si="2"/>
        <v>0.84499999999999997</v>
      </c>
      <c r="I25" t="str">
        <f t="shared" si="3"/>
        <v>Yes</v>
      </c>
      <c r="J25" t="str">
        <f t="shared" si="4"/>
        <v>Minor</v>
      </c>
      <c r="K25" t="str">
        <f t="shared" si="5"/>
        <v>A</v>
      </c>
      <c r="L25" s="1" t="str">
        <f t="shared" si="6"/>
        <v>50%</v>
      </c>
      <c r="M25" t="str" cm="1">
        <f t="array" ref="M25">_xlfn.IFS(G25&gt;=80,"Excellent",G25&gt;=60,"Good",G25&lt;60,"Failed")</f>
        <v>Excellent</v>
      </c>
      <c r="N25">
        <f t="shared" si="7"/>
        <v>88</v>
      </c>
      <c r="O25" t="str">
        <f t="shared" si="8"/>
        <v xml:space="preserve"> </v>
      </c>
      <c r="P25">
        <f t="shared" si="9"/>
        <v>81</v>
      </c>
      <c r="Q25" t="str">
        <f t="shared" si="10"/>
        <v xml:space="preserve"> </v>
      </c>
    </row>
    <row r="26" spans="1:17" x14ac:dyDescent="0.3">
      <c r="A26" s="16">
        <v>24</v>
      </c>
      <c r="B26" s="17" t="s">
        <v>21</v>
      </c>
      <c r="C26" s="17">
        <v>16</v>
      </c>
      <c r="D26" s="17">
        <v>50</v>
      </c>
      <c r="E26" s="17">
        <v>39</v>
      </c>
      <c r="F26">
        <f t="shared" si="0"/>
        <v>89</v>
      </c>
      <c r="G26">
        <f t="shared" si="1"/>
        <v>44.5</v>
      </c>
      <c r="H26" s="4">
        <f t="shared" si="2"/>
        <v>0.44500000000000001</v>
      </c>
      <c r="I26" t="str">
        <f t="shared" si="3"/>
        <v>No</v>
      </c>
      <c r="J26" t="str">
        <f t="shared" si="4"/>
        <v>Adult</v>
      </c>
      <c r="K26" t="str">
        <f t="shared" si="5"/>
        <v>C</v>
      </c>
      <c r="L26" s="1" t="str">
        <f t="shared" si="6"/>
        <v>50%</v>
      </c>
      <c r="M26" t="str" cm="1">
        <f t="array" ref="M26">_xlfn.IFS(G26&gt;=80,"Excellent",G26&gt;=60,"Good",G26&lt;60,"Failed")</f>
        <v>Failed</v>
      </c>
      <c r="N26">
        <f t="shared" si="7"/>
        <v>50</v>
      </c>
      <c r="O26" t="str">
        <f t="shared" si="8"/>
        <v xml:space="preserve"> </v>
      </c>
      <c r="P26">
        <f t="shared" si="9"/>
        <v>39</v>
      </c>
      <c r="Q26" t="str">
        <f t="shared" si="10"/>
        <v xml:space="preserve"> </v>
      </c>
    </row>
    <row r="27" spans="1:17" x14ac:dyDescent="0.3">
      <c r="A27" s="16">
        <v>25</v>
      </c>
      <c r="B27" s="17" t="s">
        <v>22</v>
      </c>
      <c r="C27" s="17">
        <v>20</v>
      </c>
      <c r="D27" s="17">
        <v>57</v>
      </c>
      <c r="E27" s="17">
        <v>41</v>
      </c>
      <c r="F27">
        <f t="shared" si="0"/>
        <v>98</v>
      </c>
      <c r="G27">
        <f t="shared" si="1"/>
        <v>49</v>
      </c>
      <c r="H27" s="4">
        <f t="shared" si="2"/>
        <v>0.49</v>
      </c>
      <c r="I27" t="str">
        <f t="shared" si="3"/>
        <v>Yes</v>
      </c>
      <c r="J27" t="str">
        <f t="shared" si="4"/>
        <v>Minor</v>
      </c>
      <c r="K27" t="str">
        <f t="shared" si="5"/>
        <v>C</v>
      </c>
      <c r="L27" s="1" t="str">
        <f t="shared" si="6"/>
        <v>50%</v>
      </c>
      <c r="M27" t="str" cm="1">
        <f t="array" ref="M27">_xlfn.IFS(G27&gt;=80,"Excellent",G27&gt;=60,"Good",G27&lt;60,"Failed")</f>
        <v>Failed</v>
      </c>
      <c r="N27">
        <f t="shared" si="7"/>
        <v>57</v>
      </c>
      <c r="O27" t="str">
        <f t="shared" si="8"/>
        <v xml:space="preserve"> </v>
      </c>
      <c r="P27">
        <f t="shared" si="9"/>
        <v>41</v>
      </c>
      <c r="Q27" t="str">
        <f t="shared" si="10"/>
        <v xml:space="preserve"> </v>
      </c>
    </row>
    <row r="28" spans="1:17" x14ac:dyDescent="0.3">
      <c r="A28" s="16">
        <v>26</v>
      </c>
      <c r="B28" s="17" t="s">
        <v>23</v>
      </c>
      <c r="C28" s="17">
        <v>19</v>
      </c>
      <c r="D28" s="17">
        <v>69</v>
      </c>
      <c r="E28" s="17">
        <v>65</v>
      </c>
      <c r="F28">
        <f t="shared" si="0"/>
        <v>134</v>
      </c>
      <c r="G28">
        <f t="shared" si="1"/>
        <v>67</v>
      </c>
      <c r="H28" s="4">
        <f t="shared" si="2"/>
        <v>0.67</v>
      </c>
      <c r="I28" t="str">
        <f t="shared" si="3"/>
        <v>Yes</v>
      </c>
      <c r="J28" t="str">
        <f t="shared" si="4"/>
        <v>Minor</v>
      </c>
      <c r="K28" t="str">
        <f t="shared" si="5"/>
        <v>B</v>
      </c>
      <c r="L28" s="1" t="str">
        <f t="shared" si="6"/>
        <v>50%</v>
      </c>
      <c r="M28" t="str" cm="1">
        <f t="array" ref="M28">_xlfn.IFS(G28&gt;=80,"Excellent",G28&gt;=60,"Good",G28&lt;60,"Failed")</f>
        <v>Good</v>
      </c>
      <c r="N28">
        <f t="shared" si="7"/>
        <v>69</v>
      </c>
      <c r="O28" t="str">
        <f t="shared" si="8"/>
        <v xml:space="preserve"> </v>
      </c>
      <c r="P28">
        <f t="shared" si="9"/>
        <v>65</v>
      </c>
      <c r="Q28" t="str">
        <f t="shared" si="10"/>
        <v xml:space="preserve"> </v>
      </c>
    </row>
    <row r="29" spans="1:17" x14ac:dyDescent="0.3">
      <c r="A29" s="16">
        <v>27</v>
      </c>
      <c r="B29" s="17" t="s">
        <v>24</v>
      </c>
      <c r="C29" s="17">
        <v>21</v>
      </c>
      <c r="D29" s="17">
        <v>72</v>
      </c>
      <c r="E29" s="17">
        <v>74</v>
      </c>
      <c r="F29">
        <f t="shared" si="0"/>
        <v>146</v>
      </c>
      <c r="G29">
        <f t="shared" si="1"/>
        <v>73</v>
      </c>
      <c r="H29" s="4">
        <f t="shared" si="2"/>
        <v>0.73</v>
      </c>
      <c r="I29" t="str">
        <f t="shared" si="3"/>
        <v>Yes</v>
      </c>
      <c r="J29" t="str">
        <f t="shared" si="4"/>
        <v>Minor</v>
      </c>
      <c r="K29" t="str">
        <f t="shared" si="5"/>
        <v>B+</v>
      </c>
      <c r="L29" s="1" t="str">
        <f t="shared" si="6"/>
        <v>50%</v>
      </c>
      <c r="M29" t="str" cm="1">
        <f t="array" ref="M29">_xlfn.IFS(G29&gt;=80,"Excellent",G29&gt;=60,"Good",G29&lt;60,"Failed")</f>
        <v>Good</v>
      </c>
      <c r="N29">
        <f t="shared" si="7"/>
        <v>74</v>
      </c>
      <c r="O29" t="str">
        <f t="shared" si="8"/>
        <v xml:space="preserve"> </v>
      </c>
      <c r="P29">
        <f t="shared" si="9"/>
        <v>72</v>
      </c>
      <c r="Q29" t="str">
        <f t="shared" si="10"/>
        <v xml:space="preserve"> </v>
      </c>
    </row>
    <row r="30" spans="1:17" x14ac:dyDescent="0.3">
      <c r="A30" s="16">
        <v>28</v>
      </c>
      <c r="B30" s="17" t="s">
        <v>25</v>
      </c>
      <c r="C30" s="17">
        <v>20</v>
      </c>
      <c r="D30" s="17">
        <v>56</v>
      </c>
      <c r="E30" s="17">
        <v>77</v>
      </c>
      <c r="F30">
        <f t="shared" si="0"/>
        <v>133</v>
      </c>
      <c r="G30">
        <f t="shared" si="1"/>
        <v>66.5</v>
      </c>
      <c r="H30" s="4">
        <f t="shared" si="2"/>
        <v>0.66500000000000004</v>
      </c>
      <c r="I30" t="str">
        <f t="shared" si="3"/>
        <v>Yes</v>
      </c>
      <c r="J30" t="str">
        <f t="shared" si="4"/>
        <v>Minor</v>
      </c>
      <c r="K30" t="str">
        <f t="shared" si="5"/>
        <v>B</v>
      </c>
      <c r="L30" s="1" t="str">
        <f t="shared" si="6"/>
        <v>50%</v>
      </c>
      <c r="M30" t="str" cm="1">
        <f t="array" ref="M30">_xlfn.IFS(G30&gt;=80,"Excellent",G30&gt;=60,"Good",G30&lt;60,"Failed")</f>
        <v>Good</v>
      </c>
      <c r="N30">
        <f t="shared" si="7"/>
        <v>77</v>
      </c>
      <c r="O30" t="str">
        <f t="shared" si="8"/>
        <v xml:space="preserve"> </v>
      </c>
      <c r="P30">
        <f t="shared" si="9"/>
        <v>56</v>
      </c>
      <c r="Q30" t="str">
        <f t="shared" si="10"/>
        <v xml:space="preserve"> </v>
      </c>
    </row>
    <row r="31" spans="1:17" x14ac:dyDescent="0.3">
      <c r="A31" s="16">
        <v>29</v>
      </c>
      <c r="B31" s="17" t="s">
        <v>26</v>
      </c>
      <c r="C31" s="17">
        <v>30</v>
      </c>
      <c r="D31" s="17">
        <v>57</v>
      </c>
      <c r="E31" s="17">
        <v>66</v>
      </c>
      <c r="F31">
        <f t="shared" si="0"/>
        <v>123</v>
      </c>
      <c r="G31">
        <f t="shared" si="1"/>
        <v>61.5</v>
      </c>
      <c r="H31" s="4">
        <f t="shared" si="2"/>
        <v>0.61499999999999999</v>
      </c>
      <c r="I31" t="str">
        <f t="shared" si="3"/>
        <v>Yes</v>
      </c>
      <c r="J31" t="str">
        <f t="shared" si="4"/>
        <v>Minor</v>
      </c>
      <c r="K31" t="str">
        <f t="shared" si="5"/>
        <v>B</v>
      </c>
      <c r="L31" s="1" t="str">
        <f t="shared" si="6"/>
        <v>50%</v>
      </c>
      <c r="M31" t="str" cm="1">
        <f t="array" ref="M31">_xlfn.IFS(G31&gt;=80,"Excellent",G31&gt;=60,"Good",G31&lt;60,"Failed")</f>
        <v>Good</v>
      </c>
      <c r="N31">
        <f t="shared" si="7"/>
        <v>66</v>
      </c>
      <c r="O31" t="str">
        <f t="shared" si="8"/>
        <v xml:space="preserve"> </v>
      </c>
      <c r="P31">
        <f t="shared" si="9"/>
        <v>57</v>
      </c>
      <c r="Q31" t="str">
        <f t="shared" si="10"/>
        <v xml:space="preserve"> </v>
      </c>
    </row>
    <row r="32" spans="1:17" x14ac:dyDescent="0.3">
      <c r="A32" s="16">
        <v>30</v>
      </c>
      <c r="B32" s="17" t="s">
        <v>27</v>
      </c>
      <c r="C32" s="17">
        <v>20</v>
      </c>
      <c r="D32" s="17">
        <v>83</v>
      </c>
      <c r="E32" s="17">
        <v>92</v>
      </c>
      <c r="F32">
        <f t="shared" si="0"/>
        <v>175</v>
      </c>
      <c r="G32">
        <f t="shared" si="1"/>
        <v>87.5</v>
      </c>
      <c r="H32" s="4">
        <f t="shared" si="2"/>
        <v>0.875</v>
      </c>
      <c r="I32" t="str">
        <f t="shared" si="3"/>
        <v>Yes</v>
      </c>
      <c r="J32" t="str">
        <f t="shared" si="4"/>
        <v>Minor</v>
      </c>
      <c r="K32" t="str">
        <f t="shared" si="5"/>
        <v>A</v>
      </c>
      <c r="L32" s="1" t="str">
        <f t="shared" si="6"/>
        <v>50%</v>
      </c>
      <c r="M32" t="str" cm="1">
        <f t="array" ref="M32">_xlfn.IFS(G32&gt;=80,"Excellent",G32&gt;=60,"Good",G32&lt;60,"Failed")</f>
        <v>Excellent</v>
      </c>
      <c r="N32">
        <f t="shared" si="7"/>
        <v>92</v>
      </c>
      <c r="O32" t="str">
        <f t="shared" si="8"/>
        <v xml:space="preserve"> </v>
      </c>
      <c r="P32">
        <f t="shared" si="9"/>
        <v>83</v>
      </c>
      <c r="Q32" t="str">
        <f t="shared" si="10"/>
        <v xml:space="preserve"> </v>
      </c>
    </row>
    <row r="33" spans="1:17" x14ac:dyDescent="0.3">
      <c r="A33" s="16">
        <v>31</v>
      </c>
      <c r="B33" s="17" t="s">
        <v>4</v>
      </c>
      <c r="C33" s="17">
        <v>18</v>
      </c>
      <c r="D33" s="17">
        <v>56</v>
      </c>
      <c r="E33" s="17">
        <v>55</v>
      </c>
      <c r="F33">
        <f t="shared" si="0"/>
        <v>111</v>
      </c>
      <c r="G33">
        <f t="shared" si="1"/>
        <v>55.5</v>
      </c>
      <c r="H33" s="4">
        <f t="shared" si="2"/>
        <v>0.55500000000000005</v>
      </c>
      <c r="I33" t="str">
        <f t="shared" si="3"/>
        <v>Yes</v>
      </c>
      <c r="J33" t="str">
        <f t="shared" si="4"/>
        <v>Minor</v>
      </c>
      <c r="K33" t="str">
        <f t="shared" si="5"/>
        <v>C+</v>
      </c>
      <c r="L33" s="1" t="str">
        <f t="shared" si="6"/>
        <v>50%</v>
      </c>
      <c r="M33" t="str" cm="1">
        <f t="array" ref="M33">_xlfn.IFS(G33&gt;=80,"Excellent",G33&gt;=60,"Good",G33&lt;60,"Failed")</f>
        <v>Failed</v>
      </c>
      <c r="N33">
        <f t="shared" si="7"/>
        <v>56</v>
      </c>
      <c r="O33" t="str">
        <f t="shared" si="8"/>
        <v xml:space="preserve"> </v>
      </c>
      <c r="P33">
        <f t="shared" si="9"/>
        <v>55</v>
      </c>
      <c r="Q33" t="str">
        <f t="shared" si="10"/>
        <v xml:space="preserve"> </v>
      </c>
    </row>
    <row r="34" spans="1:17" x14ac:dyDescent="0.3">
      <c r="A34" s="16">
        <v>32</v>
      </c>
      <c r="B34" s="17" t="s">
        <v>14</v>
      </c>
      <c r="C34" s="17">
        <v>29</v>
      </c>
      <c r="D34" s="17">
        <v>93</v>
      </c>
      <c r="E34" s="17">
        <v>98</v>
      </c>
      <c r="F34">
        <f t="shared" si="0"/>
        <v>191</v>
      </c>
      <c r="G34">
        <f t="shared" si="1"/>
        <v>95.5</v>
      </c>
      <c r="H34" s="4">
        <f t="shared" si="2"/>
        <v>0.95499999999999996</v>
      </c>
      <c r="I34" t="str">
        <f t="shared" si="3"/>
        <v>Yes</v>
      </c>
      <c r="J34" t="str">
        <f t="shared" si="4"/>
        <v>Minor</v>
      </c>
      <c r="K34" t="str">
        <f t="shared" si="5"/>
        <v>A+</v>
      </c>
      <c r="L34" s="1" t="str">
        <f t="shared" si="6"/>
        <v>100%</v>
      </c>
      <c r="M34" t="str" cm="1">
        <f t="array" ref="M34">_xlfn.IFS(G34&gt;=80,"Excellent",G34&gt;=60,"Good",G34&lt;60,"Failed")</f>
        <v>Excellent</v>
      </c>
      <c r="N34">
        <f t="shared" si="7"/>
        <v>98</v>
      </c>
      <c r="O34" t="str">
        <f t="shared" si="8"/>
        <v xml:space="preserve"> </v>
      </c>
      <c r="P34">
        <f t="shared" si="9"/>
        <v>93</v>
      </c>
      <c r="Q34" t="str">
        <f t="shared" si="10"/>
        <v xml:space="preserve"> </v>
      </c>
    </row>
    <row r="35" spans="1:17" x14ac:dyDescent="0.3">
      <c r="A35" s="16">
        <v>33</v>
      </c>
      <c r="B35" s="17" t="s">
        <v>28</v>
      </c>
      <c r="C35" s="17">
        <v>21</v>
      </c>
      <c r="D35" s="17">
        <v>65</v>
      </c>
      <c r="E35" s="17">
        <v>95</v>
      </c>
      <c r="F35">
        <f t="shared" si="0"/>
        <v>160</v>
      </c>
      <c r="G35">
        <f t="shared" si="1"/>
        <v>80</v>
      </c>
      <c r="H35" s="4">
        <f t="shared" si="2"/>
        <v>0.8</v>
      </c>
      <c r="I35" t="str">
        <f t="shared" si="3"/>
        <v>Yes</v>
      </c>
      <c r="J35" t="str">
        <f t="shared" si="4"/>
        <v>Minor</v>
      </c>
      <c r="K35" t="str">
        <f t="shared" si="5"/>
        <v>A</v>
      </c>
      <c r="L35" s="1" t="str">
        <f t="shared" si="6"/>
        <v>50%</v>
      </c>
      <c r="M35" t="str" cm="1">
        <f t="array" ref="M35">_xlfn.IFS(G35&gt;=80,"Excellent",G35&gt;=60,"Good",G35&lt;60,"Failed")</f>
        <v>Excellent</v>
      </c>
      <c r="N35">
        <f t="shared" si="7"/>
        <v>95</v>
      </c>
      <c r="O35" t="str">
        <f t="shared" si="8"/>
        <v xml:space="preserve"> </v>
      </c>
      <c r="P35">
        <f t="shared" si="9"/>
        <v>65</v>
      </c>
      <c r="Q35" t="str">
        <f t="shared" si="10"/>
        <v xml:space="preserve"> </v>
      </c>
    </row>
    <row r="36" spans="1:17" x14ac:dyDescent="0.3">
      <c r="A36" s="16">
        <v>34</v>
      </c>
      <c r="B36" s="17" t="s">
        <v>29</v>
      </c>
      <c r="C36" s="17">
        <v>24</v>
      </c>
      <c r="D36" s="17">
        <v>91</v>
      </c>
      <c r="E36" s="17">
        <v>55</v>
      </c>
      <c r="F36">
        <f t="shared" si="0"/>
        <v>146</v>
      </c>
      <c r="G36">
        <f t="shared" si="1"/>
        <v>73</v>
      </c>
      <c r="H36" s="4">
        <f t="shared" si="2"/>
        <v>0.73</v>
      </c>
      <c r="I36" t="str">
        <f t="shared" si="3"/>
        <v>Yes</v>
      </c>
      <c r="J36" t="str">
        <f t="shared" si="4"/>
        <v>Minor</v>
      </c>
      <c r="K36" t="str">
        <f t="shared" si="5"/>
        <v>B+</v>
      </c>
      <c r="L36" s="1" t="str">
        <f t="shared" si="6"/>
        <v>50%</v>
      </c>
      <c r="M36" t="str" cm="1">
        <f t="array" ref="M36">_xlfn.IFS(G36&gt;=80,"Excellent",G36&gt;=60,"Good",G36&lt;60,"Failed")</f>
        <v>Good</v>
      </c>
      <c r="N36">
        <f t="shared" si="7"/>
        <v>91</v>
      </c>
      <c r="O36" t="str">
        <f t="shared" si="8"/>
        <v xml:space="preserve"> </v>
      </c>
      <c r="P36">
        <f t="shared" si="9"/>
        <v>55</v>
      </c>
      <c r="Q36" t="str">
        <f t="shared" si="10"/>
        <v xml:space="preserve"> </v>
      </c>
    </row>
    <row r="37" spans="1:17" x14ac:dyDescent="0.3">
      <c r="A37" s="16">
        <v>35</v>
      </c>
      <c r="B37" s="17" t="s">
        <v>30</v>
      </c>
      <c r="C37" s="17">
        <v>27</v>
      </c>
      <c r="D37" s="17">
        <v>99</v>
      </c>
      <c r="E37" s="17">
        <v>87</v>
      </c>
      <c r="F37">
        <f t="shared" si="0"/>
        <v>186</v>
      </c>
      <c r="G37">
        <f t="shared" si="1"/>
        <v>93</v>
      </c>
      <c r="H37" s="4">
        <f t="shared" si="2"/>
        <v>0.93</v>
      </c>
      <c r="I37" t="str">
        <f t="shared" si="3"/>
        <v>Yes</v>
      </c>
      <c r="J37" t="str">
        <f t="shared" si="4"/>
        <v>Minor</v>
      </c>
      <c r="K37" t="str">
        <f t="shared" si="5"/>
        <v>A+</v>
      </c>
      <c r="L37" s="1" t="str">
        <f t="shared" si="6"/>
        <v>100%</v>
      </c>
      <c r="M37" t="str" cm="1">
        <f t="array" ref="M37">_xlfn.IFS(G37&gt;=80,"Excellent",G37&gt;=60,"Good",G37&lt;60,"Failed")</f>
        <v>Excellent</v>
      </c>
      <c r="N37">
        <f t="shared" si="7"/>
        <v>99</v>
      </c>
      <c r="O37" t="str">
        <f t="shared" si="8"/>
        <v>yes</v>
      </c>
      <c r="P37">
        <f t="shared" si="9"/>
        <v>87</v>
      </c>
      <c r="Q37" t="str">
        <f t="shared" si="10"/>
        <v xml:space="preserve"> </v>
      </c>
    </row>
    <row r="38" spans="1:17" x14ac:dyDescent="0.3">
      <c r="A38" s="16">
        <v>36</v>
      </c>
      <c r="B38" s="17" t="s">
        <v>31</v>
      </c>
      <c r="C38" s="17">
        <v>17</v>
      </c>
      <c r="D38" s="17">
        <v>73</v>
      </c>
      <c r="E38" s="17">
        <v>35</v>
      </c>
      <c r="F38">
        <f t="shared" si="0"/>
        <v>108</v>
      </c>
      <c r="G38">
        <f t="shared" si="1"/>
        <v>54</v>
      </c>
      <c r="H38" s="4">
        <f t="shared" si="2"/>
        <v>0.54</v>
      </c>
      <c r="I38" t="str">
        <f t="shared" si="3"/>
        <v>No</v>
      </c>
      <c r="J38" t="str">
        <f t="shared" si="4"/>
        <v>Adult</v>
      </c>
      <c r="K38" t="str">
        <f t="shared" si="5"/>
        <v>C+</v>
      </c>
      <c r="L38" s="1" t="str">
        <f t="shared" si="6"/>
        <v>50%</v>
      </c>
      <c r="M38" t="str" cm="1">
        <f t="array" ref="M38">_xlfn.IFS(G38&gt;=80,"Excellent",G38&gt;=60,"Good",G38&lt;60,"Failed")</f>
        <v>Failed</v>
      </c>
      <c r="N38">
        <f t="shared" si="7"/>
        <v>73</v>
      </c>
      <c r="O38" t="str">
        <f t="shared" si="8"/>
        <v xml:space="preserve"> </v>
      </c>
      <c r="P38">
        <f t="shared" si="9"/>
        <v>35</v>
      </c>
      <c r="Q38" t="str">
        <f t="shared" si="10"/>
        <v xml:space="preserve"> </v>
      </c>
    </row>
    <row r="39" spans="1:17" x14ac:dyDescent="0.3">
      <c r="A39" s="16">
        <v>37</v>
      </c>
      <c r="B39" s="17" t="s">
        <v>32</v>
      </c>
      <c r="C39" s="17">
        <v>30</v>
      </c>
      <c r="D39" s="17">
        <v>62</v>
      </c>
      <c r="E39" s="17">
        <v>42</v>
      </c>
      <c r="F39">
        <f t="shared" si="0"/>
        <v>104</v>
      </c>
      <c r="G39">
        <f t="shared" si="1"/>
        <v>52</v>
      </c>
      <c r="H39" s="4">
        <f t="shared" si="2"/>
        <v>0.52</v>
      </c>
      <c r="I39" t="str">
        <f t="shared" si="3"/>
        <v>Yes</v>
      </c>
      <c r="J39" t="str">
        <f t="shared" si="4"/>
        <v>Minor</v>
      </c>
      <c r="K39" t="str">
        <f t="shared" si="5"/>
        <v>C+</v>
      </c>
      <c r="L39" s="1" t="str">
        <f t="shared" si="6"/>
        <v>50%</v>
      </c>
      <c r="M39" t="str" cm="1">
        <f t="array" ref="M39">_xlfn.IFS(G39&gt;=80,"Excellent",G39&gt;=60,"Good",G39&lt;60,"Failed")</f>
        <v>Failed</v>
      </c>
      <c r="N39">
        <f t="shared" si="7"/>
        <v>62</v>
      </c>
      <c r="O39" t="str">
        <f t="shared" si="8"/>
        <v xml:space="preserve"> </v>
      </c>
      <c r="P39">
        <f t="shared" si="9"/>
        <v>42</v>
      </c>
      <c r="Q39" t="str">
        <f t="shared" si="10"/>
        <v xml:space="preserve"> </v>
      </c>
    </row>
    <row r="40" spans="1:17" x14ac:dyDescent="0.3">
      <c r="A40" s="16">
        <v>38</v>
      </c>
      <c r="B40" s="17" t="s">
        <v>33</v>
      </c>
      <c r="C40" s="17">
        <v>22</v>
      </c>
      <c r="D40" s="17">
        <v>58</v>
      </c>
      <c r="E40" s="17">
        <v>69</v>
      </c>
      <c r="F40">
        <f t="shared" si="0"/>
        <v>127</v>
      </c>
      <c r="G40">
        <f t="shared" si="1"/>
        <v>63.5</v>
      </c>
      <c r="H40" s="4">
        <f t="shared" si="2"/>
        <v>0.63500000000000001</v>
      </c>
      <c r="I40" t="str">
        <f t="shared" si="3"/>
        <v>Yes</v>
      </c>
      <c r="J40" t="str">
        <f t="shared" si="4"/>
        <v>Minor</v>
      </c>
      <c r="K40" t="str">
        <f t="shared" si="5"/>
        <v>B</v>
      </c>
      <c r="L40" s="1" t="str">
        <f t="shared" si="6"/>
        <v>50%</v>
      </c>
      <c r="M40" t="str" cm="1">
        <f t="array" ref="M40">_xlfn.IFS(G40&gt;=80,"Excellent",G40&gt;=60,"Good",G40&lt;60,"Failed")</f>
        <v>Good</v>
      </c>
      <c r="N40">
        <f t="shared" si="7"/>
        <v>69</v>
      </c>
      <c r="O40" t="str">
        <f t="shared" si="8"/>
        <v xml:space="preserve"> </v>
      </c>
      <c r="P40">
        <f t="shared" si="9"/>
        <v>58</v>
      </c>
      <c r="Q40" t="str">
        <f t="shared" si="10"/>
        <v xml:space="preserve"> </v>
      </c>
    </row>
    <row r="41" spans="1:17" x14ac:dyDescent="0.3">
      <c r="A41" s="16">
        <v>39</v>
      </c>
      <c r="B41" s="17" t="s">
        <v>34</v>
      </c>
      <c r="C41" s="17">
        <v>21</v>
      </c>
      <c r="D41" s="17">
        <v>64</v>
      </c>
      <c r="E41" s="17">
        <v>87</v>
      </c>
      <c r="F41">
        <f t="shared" si="0"/>
        <v>151</v>
      </c>
      <c r="G41">
        <f t="shared" si="1"/>
        <v>75.5</v>
      </c>
      <c r="H41" s="4">
        <f t="shared" si="2"/>
        <v>0.755</v>
      </c>
      <c r="I41" t="str">
        <f t="shared" si="3"/>
        <v>Yes</v>
      </c>
      <c r="J41" t="str">
        <f t="shared" si="4"/>
        <v>Minor</v>
      </c>
      <c r="K41" t="str">
        <f t="shared" si="5"/>
        <v>B+</v>
      </c>
      <c r="L41" s="1" t="str">
        <f t="shared" si="6"/>
        <v>50%</v>
      </c>
      <c r="M41" t="str" cm="1">
        <f t="array" ref="M41">_xlfn.IFS(G41&gt;=80,"Excellent",G41&gt;=60,"Good",G41&lt;60,"Failed")</f>
        <v>Good</v>
      </c>
      <c r="N41">
        <f t="shared" si="7"/>
        <v>87</v>
      </c>
      <c r="O41" t="str">
        <f t="shared" si="8"/>
        <v xml:space="preserve"> </v>
      </c>
      <c r="P41">
        <f t="shared" si="9"/>
        <v>64</v>
      </c>
      <c r="Q41" t="str">
        <f t="shared" si="10"/>
        <v xml:space="preserve"> </v>
      </c>
    </row>
    <row r="42" spans="1:17" x14ac:dyDescent="0.3">
      <c r="A42" s="16">
        <v>40</v>
      </c>
      <c r="B42" s="17" t="s">
        <v>35</v>
      </c>
      <c r="C42" s="17">
        <v>19</v>
      </c>
      <c r="D42" s="17">
        <v>48</v>
      </c>
      <c r="E42" s="17">
        <v>36</v>
      </c>
      <c r="F42">
        <f t="shared" si="0"/>
        <v>84</v>
      </c>
      <c r="G42">
        <f t="shared" si="1"/>
        <v>42</v>
      </c>
      <c r="H42" s="4">
        <f t="shared" si="2"/>
        <v>0.42</v>
      </c>
      <c r="I42" t="str">
        <f t="shared" si="3"/>
        <v>Yes</v>
      </c>
      <c r="J42" t="str">
        <f t="shared" si="4"/>
        <v>Minor</v>
      </c>
      <c r="K42" t="str">
        <f t="shared" si="5"/>
        <v>C</v>
      </c>
      <c r="L42" s="1" t="str">
        <f t="shared" si="6"/>
        <v>50%</v>
      </c>
      <c r="M42" t="str" cm="1">
        <f t="array" ref="M42">_xlfn.IFS(G42&gt;=80,"Excellent",G42&gt;=60,"Good",G42&lt;60,"Failed")</f>
        <v>Failed</v>
      </c>
      <c r="N42">
        <f t="shared" si="7"/>
        <v>48</v>
      </c>
      <c r="O42" t="str">
        <f t="shared" si="8"/>
        <v xml:space="preserve"> </v>
      </c>
      <c r="P42">
        <f t="shared" si="9"/>
        <v>36</v>
      </c>
      <c r="Q42" t="str">
        <f t="shared" si="10"/>
        <v xml:space="preserve"> </v>
      </c>
    </row>
    <row r="43" spans="1:17" x14ac:dyDescent="0.3">
      <c r="A43" s="16">
        <v>41</v>
      </c>
      <c r="B43" s="17" t="s">
        <v>36</v>
      </c>
      <c r="C43" s="17">
        <v>28</v>
      </c>
      <c r="D43" s="17">
        <v>81</v>
      </c>
      <c r="E43" s="17">
        <v>98</v>
      </c>
      <c r="F43">
        <f t="shared" si="0"/>
        <v>179</v>
      </c>
      <c r="G43">
        <f t="shared" si="1"/>
        <v>89.5</v>
      </c>
      <c r="H43" s="4">
        <f t="shared" si="2"/>
        <v>0.89500000000000002</v>
      </c>
      <c r="I43" t="str">
        <f t="shared" si="3"/>
        <v>Yes</v>
      </c>
      <c r="J43" t="str">
        <f t="shared" si="4"/>
        <v>Minor</v>
      </c>
      <c r="K43" t="str">
        <f t="shared" si="5"/>
        <v>A</v>
      </c>
      <c r="L43" s="1" t="str">
        <f t="shared" si="6"/>
        <v>50%</v>
      </c>
      <c r="M43" t="str" cm="1">
        <f t="array" ref="M43">_xlfn.IFS(G43&gt;=80,"Excellent",G43&gt;=60,"Good",G43&lt;60,"Failed")</f>
        <v>Excellent</v>
      </c>
      <c r="N43">
        <f t="shared" si="7"/>
        <v>98</v>
      </c>
      <c r="O43" t="str">
        <f t="shared" si="8"/>
        <v xml:space="preserve"> </v>
      </c>
      <c r="P43">
        <f t="shared" si="9"/>
        <v>81</v>
      </c>
      <c r="Q43" t="str">
        <f t="shared" si="10"/>
        <v xml:space="preserve"> </v>
      </c>
    </row>
    <row r="44" spans="1:17" x14ac:dyDescent="0.3">
      <c r="A44" s="16">
        <v>42</v>
      </c>
      <c r="B44" s="17" t="s">
        <v>37</v>
      </c>
      <c r="C44" s="17">
        <v>30</v>
      </c>
      <c r="D44" s="17">
        <v>33</v>
      </c>
      <c r="E44" s="17">
        <v>74</v>
      </c>
      <c r="F44">
        <f t="shared" si="0"/>
        <v>107</v>
      </c>
      <c r="G44">
        <f t="shared" si="1"/>
        <v>53.5</v>
      </c>
      <c r="H44" s="4">
        <f t="shared" si="2"/>
        <v>0.53500000000000003</v>
      </c>
      <c r="I44" t="str">
        <f t="shared" si="3"/>
        <v>Yes</v>
      </c>
      <c r="J44" t="str">
        <f t="shared" si="4"/>
        <v>Minor</v>
      </c>
      <c r="K44" t="str">
        <f t="shared" si="5"/>
        <v>C+</v>
      </c>
      <c r="L44" s="1" t="str">
        <f t="shared" si="6"/>
        <v>50%</v>
      </c>
      <c r="M44" t="str" cm="1">
        <f t="array" ref="M44">_xlfn.IFS(G44&gt;=80,"Excellent",G44&gt;=60,"Good",G44&lt;60,"Failed")</f>
        <v>Failed</v>
      </c>
      <c r="N44">
        <f t="shared" si="7"/>
        <v>74</v>
      </c>
      <c r="O44" t="str">
        <f t="shared" si="8"/>
        <v xml:space="preserve"> </v>
      </c>
      <c r="P44">
        <f t="shared" si="9"/>
        <v>33</v>
      </c>
      <c r="Q44" t="str">
        <f t="shared" si="10"/>
        <v>Fail</v>
      </c>
    </row>
    <row r="45" spans="1:17" x14ac:dyDescent="0.3">
      <c r="A45" s="16">
        <v>43</v>
      </c>
      <c r="B45" s="17" t="s">
        <v>38</v>
      </c>
      <c r="C45" s="17">
        <v>21</v>
      </c>
      <c r="D45" s="17">
        <v>72</v>
      </c>
      <c r="E45" s="17">
        <v>84</v>
      </c>
      <c r="F45">
        <f t="shared" si="0"/>
        <v>156</v>
      </c>
      <c r="G45">
        <f t="shared" si="1"/>
        <v>78</v>
      </c>
      <c r="H45" s="4">
        <f t="shared" si="2"/>
        <v>0.78</v>
      </c>
      <c r="I45" t="str">
        <f t="shared" si="3"/>
        <v>Yes</v>
      </c>
      <c r="J45" t="str">
        <f t="shared" si="4"/>
        <v>Minor</v>
      </c>
      <c r="K45" t="str">
        <f t="shared" si="5"/>
        <v>B+</v>
      </c>
      <c r="L45" s="1" t="str">
        <f t="shared" si="6"/>
        <v>50%</v>
      </c>
      <c r="M45" t="str" cm="1">
        <f t="array" ref="M45">_xlfn.IFS(G45&gt;=80,"Excellent",G45&gt;=60,"Good",G45&lt;60,"Failed")</f>
        <v>Good</v>
      </c>
      <c r="N45">
        <f t="shared" si="7"/>
        <v>84</v>
      </c>
      <c r="O45" t="str">
        <f t="shared" si="8"/>
        <v xml:space="preserve"> </v>
      </c>
      <c r="P45">
        <f t="shared" si="9"/>
        <v>72</v>
      </c>
      <c r="Q45" t="str">
        <f t="shared" si="10"/>
        <v xml:space="preserve"> </v>
      </c>
    </row>
    <row r="46" spans="1:17" x14ac:dyDescent="0.3">
      <c r="A46" s="16">
        <v>44</v>
      </c>
      <c r="B46" s="17" t="s">
        <v>39</v>
      </c>
      <c r="C46" s="17">
        <v>18</v>
      </c>
      <c r="D46" s="17">
        <v>41</v>
      </c>
      <c r="E46" s="17">
        <v>80</v>
      </c>
      <c r="F46">
        <f t="shared" si="0"/>
        <v>121</v>
      </c>
      <c r="G46">
        <f t="shared" si="1"/>
        <v>60.5</v>
      </c>
      <c r="H46" s="4">
        <f t="shared" si="2"/>
        <v>0.60499999999999998</v>
      </c>
      <c r="I46" t="str">
        <f t="shared" si="3"/>
        <v>Yes</v>
      </c>
      <c r="J46" t="str">
        <f t="shared" si="4"/>
        <v>Minor</v>
      </c>
      <c r="K46" t="str">
        <f t="shared" si="5"/>
        <v>B</v>
      </c>
      <c r="L46" s="1" t="str">
        <f t="shared" si="6"/>
        <v>50%</v>
      </c>
      <c r="M46" t="str" cm="1">
        <f t="array" ref="M46">_xlfn.IFS(G46&gt;=80,"Excellent",G46&gt;=60,"Good",G46&lt;60,"Failed")</f>
        <v>Good</v>
      </c>
      <c r="N46">
        <f t="shared" si="7"/>
        <v>80</v>
      </c>
      <c r="O46" t="str">
        <f t="shared" si="8"/>
        <v xml:space="preserve"> </v>
      </c>
      <c r="P46">
        <f t="shared" si="9"/>
        <v>41</v>
      </c>
      <c r="Q46" t="str">
        <f t="shared" si="10"/>
        <v xml:space="preserve"> </v>
      </c>
    </row>
    <row r="47" spans="1:17" x14ac:dyDescent="0.3">
      <c r="A47" s="16">
        <v>45</v>
      </c>
      <c r="B47" s="17" t="s">
        <v>40</v>
      </c>
      <c r="C47" s="17">
        <v>18</v>
      </c>
      <c r="D47" s="17">
        <v>54</v>
      </c>
      <c r="E47" s="17">
        <v>53</v>
      </c>
      <c r="F47">
        <f t="shared" si="0"/>
        <v>107</v>
      </c>
      <c r="G47">
        <f t="shared" si="1"/>
        <v>53.5</v>
      </c>
      <c r="H47" s="4">
        <f t="shared" si="2"/>
        <v>0.53500000000000003</v>
      </c>
      <c r="I47" t="str">
        <f t="shared" si="3"/>
        <v>Yes</v>
      </c>
      <c r="J47" t="str">
        <f t="shared" si="4"/>
        <v>Minor</v>
      </c>
      <c r="K47" t="str">
        <f t="shared" si="5"/>
        <v>C+</v>
      </c>
      <c r="L47" s="1" t="str">
        <f t="shared" si="6"/>
        <v>50%</v>
      </c>
      <c r="M47" t="str" cm="1">
        <f t="array" ref="M47">_xlfn.IFS(G47&gt;=80,"Excellent",G47&gt;=60,"Good",G47&lt;60,"Failed")</f>
        <v>Failed</v>
      </c>
      <c r="N47">
        <f t="shared" si="7"/>
        <v>54</v>
      </c>
      <c r="O47" t="str">
        <f t="shared" si="8"/>
        <v xml:space="preserve"> </v>
      </c>
      <c r="P47">
        <f t="shared" si="9"/>
        <v>53</v>
      </c>
      <c r="Q47" t="str">
        <f t="shared" si="10"/>
        <v xml:space="preserve"> </v>
      </c>
    </row>
    <row r="48" spans="1:17" x14ac:dyDescent="0.3">
      <c r="A48" s="16">
        <v>46</v>
      </c>
      <c r="B48" s="17" t="s">
        <v>41</v>
      </c>
      <c r="C48" s="17">
        <v>30</v>
      </c>
      <c r="D48" s="17">
        <v>73</v>
      </c>
      <c r="E48" s="17">
        <v>82</v>
      </c>
      <c r="F48">
        <f t="shared" si="0"/>
        <v>155</v>
      </c>
      <c r="G48">
        <f t="shared" si="1"/>
        <v>77.5</v>
      </c>
      <c r="H48" s="4">
        <f t="shared" si="2"/>
        <v>0.77500000000000002</v>
      </c>
      <c r="I48" t="str">
        <f t="shared" si="3"/>
        <v>Yes</v>
      </c>
      <c r="J48" t="str">
        <f t="shared" si="4"/>
        <v>Minor</v>
      </c>
      <c r="K48" t="str">
        <f t="shared" si="5"/>
        <v>B+</v>
      </c>
      <c r="L48" s="1" t="str">
        <f t="shared" si="6"/>
        <v>50%</v>
      </c>
      <c r="M48" t="str" cm="1">
        <f t="array" ref="M48">_xlfn.IFS(G48&gt;=80,"Excellent",G48&gt;=60,"Good",G48&lt;60,"Failed")</f>
        <v>Good</v>
      </c>
      <c r="N48">
        <f t="shared" si="7"/>
        <v>82</v>
      </c>
      <c r="O48" t="str">
        <f t="shared" si="8"/>
        <v xml:space="preserve"> </v>
      </c>
      <c r="P48">
        <f t="shared" si="9"/>
        <v>73</v>
      </c>
      <c r="Q48" t="str">
        <f t="shared" si="10"/>
        <v xml:space="preserve"> </v>
      </c>
    </row>
    <row r="49" spans="1:17" x14ac:dyDescent="0.3">
      <c r="A49" s="16">
        <v>47</v>
      </c>
      <c r="B49" s="17" t="s">
        <v>42</v>
      </c>
      <c r="C49" s="17">
        <v>15</v>
      </c>
      <c r="D49" s="17">
        <v>74</v>
      </c>
      <c r="E49" s="17">
        <v>94</v>
      </c>
      <c r="F49">
        <f t="shared" si="0"/>
        <v>168</v>
      </c>
      <c r="G49">
        <f t="shared" si="1"/>
        <v>84</v>
      </c>
      <c r="H49" s="4">
        <f t="shared" si="2"/>
        <v>0.84</v>
      </c>
      <c r="I49" t="str">
        <f t="shared" si="3"/>
        <v>No</v>
      </c>
      <c r="J49" t="str">
        <f t="shared" si="4"/>
        <v>Adult</v>
      </c>
      <c r="K49" t="str">
        <f t="shared" si="5"/>
        <v>A</v>
      </c>
      <c r="L49" s="1" t="str">
        <f t="shared" si="6"/>
        <v>50%</v>
      </c>
      <c r="M49" t="str" cm="1">
        <f t="array" ref="M49">_xlfn.IFS(G49&gt;=80,"Excellent",G49&gt;=60,"Good",G49&lt;60,"Failed")</f>
        <v>Excellent</v>
      </c>
      <c r="N49">
        <f t="shared" si="7"/>
        <v>94</v>
      </c>
      <c r="O49" t="str">
        <f t="shared" si="8"/>
        <v xml:space="preserve"> </v>
      </c>
      <c r="P49">
        <f t="shared" si="9"/>
        <v>74</v>
      </c>
      <c r="Q49" t="str">
        <f t="shared" si="10"/>
        <v xml:space="preserve"> </v>
      </c>
    </row>
    <row r="50" spans="1:17" x14ac:dyDescent="0.3">
      <c r="A50" s="16">
        <v>48</v>
      </c>
      <c r="B50" s="17" t="s">
        <v>6</v>
      </c>
      <c r="C50" s="17">
        <v>24</v>
      </c>
      <c r="D50" s="17">
        <v>84</v>
      </c>
      <c r="E50" s="17">
        <v>91</v>
      </c>
      <c r="F50">
        <f t="shared" si="0"/>
        <v>175</v>
      </c>
      <c r="G50">
        <f t="shared" si="1"/>
        <v>87.5</v>
      </c>
      <c r="H50" s="4">
        <f t="shared" si="2"/>
        <v>0.875</v>
      </c>
      <c r="I50" t="str">
        <f t="shared" si="3"/>
        <v>Yes</v>
      </c>
      <c r="J50" t="str">
        <f t="shared" si="4"/>
        <v>Minor</v>
      </c>
      <c r="K50" t="str">
        <f t="shared" si="5"/>
        <v>A</v>
      </c>
      <c r="L50" s="1" t="str">
        <f t="shared" si="6"/>
        <v>50%</v>
      </c>
      <c r="M50" t="str" cm="1">
        <f t="array" ref="M50">_xlfn.IFS(G50&gt;=80,"Excellent",G50&gt;=60,"Good",G50&lt;60,"Failed")</f>
        <v>Excellent</v>
      </c>
      <c r="N50">
        <f t="shared" si="7"/>
        <v>91</v>
      </c>
      <c r="O50" t="str">
        <f t="shared" si="8"/>
        <v xml:space="preserve"> </v>
      </c>
      <c r="P50">
        <f t="shared" si="9"/>
        <v>84</v>
      </c>
      <c r="Q50" t="str">
        <f t="shared" si="10"/>
        <v xml:space="preserve"> </v>
      </c>
    </row>
    <row r="51" spans="1:17" x14ac:dyDescent="0.3">
      <c r="A51" s="16">
        <v>49</v>
      </c>
      <c r="B51" s="17" t="s">
        <v>5</v>
      </c>
      <c r="C51" s="17">
        <v>20</v>
      </c>
      <c r="D51" s="17">
        <v>61</v>
      </c>
      <c r="E51" s="17">
        <v>98</v>
      </c>
      <c r="F51">
        <f t="shared" si="0"/>
        <v>159</v>
      </c>
      <c r="G51">
        <f t="shared" si="1"/>
        <v>79.5</v>
      </c>
      <c r="H51" s="4">
        <f t="shared" si="2"/>
        <v>0.79500000000000004</v>
      </c>
      <c r="I51" t="str">
        <f t="shared" si="3"/>
        <v>Yes</v>
      </c>
      <c r="J51" t="str">
        <f t="shared" si="4"/>
        <v>Minor</v>
      </c>
      <c r="K51" t="str">
        <f t="shared" si="5"/>
        <v>B+</v>
      </c>
      <c r="L51" s="1" t="str">
        <f t="shared" si="6"/>
        <v>50%</v>
      </c>
      <c r="M51" t="str" cm="1">
        <f t="array" ref="M51">_xlfn.IFS(G51&gt;=80,"Excellent",G51&gt;=60,"Good",G51&lt;60,"Failed")</f>
        <v>Good</v>
      </c>
      <c r="N51">
        <f t="shared" si="7"/>
        <v>98</v>
      </c>
      <c r="O51" t="str">
        <f t="shared" si="8"/>
        <v xml:space="preserve"> </v>
      </c>
      <c r="P51">
        <f t="shared" si="9"/>
        <v>61</v>
      </c>
      <c r="Q51" t="str">
        <f t="shared" si="10"/>
        <v xml:space="preserve"> </v>
      </c>
    </row>
    <row r="52" spans="1:17" x14ac:dyDescent="0.3">
      <c r="A52" s="16">
        <v>50</v>
      </c>
      <c r="B52" s="17" t="s">
        <v>43</v>
      </c>
      <c r="C52" s="17">
        <v>26</v>
      </c>
      <c r="D52" s="17">
        <v>49</v>
      </c>
      <c r="E52" s="17">
        <v>81</v>
      </c>
      <c r="F52">
        <f t="shared" si="0"/>
        <v>130</v>
      </c>
      <c r="G52">
        <f t="shared" si="1"/>
        <v>65</v>
      </c>
      <c r="H52" s="4">
        <f t="shared" si="2"/>
        <v>0.65</v>
      </c>
      <c r="I52" t="str">
        <f t="shared" si="3"/>
        <v>Yes</v>
      </c>
      <c r="J52" t="str">
        <f t="shared" si="4"/>
        <v>Minor</v>
      </c>
      <c r="K52" t="str">
        <f t="shared" si="5"/>
        <v>B</v>
      </c>
      <c r="L52" s="1" t="str">
        <f t="shared" si="6"/>
        <v>50%</v>
      </c>
      <c r="M52" t="str" cm="1">
        <f t="array" ref="M52">_xlfn.IFS(G52&gt;=80,"Excellent",G52&gt;=60,"Good",G52&lt;60,"Failed")</f>
        <v>Good</v>
      </c>
      <c r="N52">
        <f t="shared" si="7"/>
        <v>81</v>
      </c>
      <c r="O52" t="str">
        <f t="shared" si="8"/>
        <v xml:space="preserve"> </v>
      </c>
      <c r="P52">
        <f t="shared" si="9"/>
        <v>49</v>
      </c>
      <c r="Q52" t="str">
        <f t="shared" si="10"/>
        <v xml:space="preserve"> </v>
      </c>
    </row>
    <row r="53" spans="1:17" x14ac:dyDescent="0.3">
      <c r="A53" s="16">
        <v>51</v>
      </c>
      <c r="B53" s="17" t="s">
        <v>44</v>
      </c>
      <c r="C53" s="17">
        <v>22</v>
      </c>
      <c r="D53" s="17">
        <v>44</v>
      </c>
      <c r="E53" s="17">
        <v>79</v>
      </c>
      <c r="F53">
        <f t="shared" si="0"/>
        <v>123</v>
      </c>
      <c r="G53">
        <f t="shared" si="1"/>
        <v>61.5</v>
      </c>
      <c r="H53" s="4">
        <f t="shared" si="2"/>
        <v>0.61499999999999999</v>
      </c>
      <c r="I53" t="str">
        <f t="shared" si="3"/>
        <v>Yes</v>
      </c>
      <c r="J53" t="str">
        <f t="shared" si="4"/>
        <v>Minor</v>
      </c>
      <c r="K53" t="str">
        <f t="shared" si="5"/>
        <v>B</v>
      </c>
      <c r="L53" s="1" t="str">
        <f t="shared" si="6"/>
        <v>50%</v>
      </c>
      <c r="M53" t="str" cm="1">
        <f t="array" ref="M53">_xlfn.IFS(G53&gt;=80,"Excellent",G53&gt;=60,"Good",G53&lt;60,"Failed")</f>
        <v>Good</v>
      </c>
      <c r="N53">
        <f t="shared" si="7"/>
        <v>79</v>
      </c>
      <c r="O53" t="str">
        <f t="shared" si="8"/>
        <v xml:space="preserve"> </v>
      </c>
      <c r="P53">
        <f t="shared" si="9"/>
        <v>44</v>
      </c>
      <c r="Q53" t="str">
        <f t="shared" si="10"/>
        <v xml:space="preserve"> </v>
      </c>
    </row>
    <row r="54" spans="1:17" x14ac:dyDescent="0.3">
      <c r="A54" s="16">
        <v>52</v>
      </c>
      <c r="B54" s="17" t="s">
        <v>45</v>
      </c>
      <c r="C54" s="17">
        <v>20</v>
      </c>
      <c r="D54" s="17">
        <v>42</v>
      </c>
      <c r="E54" s="17">
        <v>42</v>
      </c>
      <c r="F54">
        <f t="shared" si="0"/>
        <v>84</v>
      </c>
      <c r="G54">
        <f t="shared" si="1"/>
        <v>42</v>
      </c>
      <c r="H54" s="4">
        <f t="shared" si="2"/>
        <v>0.42</v>
      </c>
      <c r="I54" t="str">
        <f t="shared" si="3"/>
        <v>Yes</v>
      </c>
      <c r="J54" t="str">
        <f t="shared" si="4"/>
        <v>Minor</v>
      </c>
      <c r="K54" t="str">
        <f t="shared" si="5"/>
        <v>C</v>
      </c>
      <c r="L54" s="1" t="str">
        <f t="shared" si="6"/>
        <v>50%</v>
      </c>
      <c r="M54" t="str" cm="1">
        <f t="array" ref="M54">_xlfn.IFS(G54&gt;=80,"Excellent",G54&gt;=60,"Good",G54&lt;60,"Failed")</f>
        <v>Failed</v>
      </c>
      <c r="N54">
        <f t="shared" si="7"/>
        <v>42</v>
      </c>
      <c r="O54" t="str">
        <f t="shared" si="8"/>
        <v xml:space="preserve"> </v>
      </c>
      <c r="P54">
        <f t="shared" si="9"/>
        <v>42</v>
      </c>
      <c r="Q54" t="str">
        <f t="shared" si="10"/>
        <v xml:space="preserve"> </v>
      </c>
    </row>
    <row r="55" spans="1:17" x14ac:dyDescent="0.3">
      <c r="A55" s="16">
        <v>53</v>
      </c>
      <c r="B55" s="17" t="s">
        <v>46</v>
      </c>
      <c r="C55" s="17">
        <v>26</v>
      </c>
      <c r="D55" s="17">
        <v>84</v>
      </c>
      <c r="E55" s="17">
        <v>75</v>
      </c>
      <c r="F55">
        <f t="shared" si="0"/>
        <v>159</v>
      </c>
      <c r="G55">
        <f t="shared" si="1"/>
        <v>79.5</v>
      </c>
      <c r="H55" s="4">
        <f t="shared" si="2"/>
        <v>0.79500000000000004</v>
      </c>
      <c r="I55" t="str">
        <f t="shared" si="3"/>
        <v>Yes</v>
      </c>
      <c r="J55" t="str">
        <f t="shared" si="4"/>
        <v>Minor</v>
      </c>
      <c r="K55" t="str">
        <f t="shared" si="5"/>
        <v>B+</v>
      </c>
      <c r="L55" s="1" t="str">
        <f t="shared" si="6"/>
        <v>50%</v>
      </c>
      <c r="M55" t="str" cm="1">
        <f t="array" ref="M55">_xlfn.IFS(G55&gt;=80,"Excellent",G55&gt;=60,"Good",G55&lt;60,"Failed")</f>
        <v>Good</v>
      </c>
      <c r="N55">
        <f t="shared" si="7"/>
        <v>84</v>
      </c>
      <c r="O55" t="str">
        <f t="shared" si="8"/>
        <v xml:space="preserve"> </v>
      </c>
      <c r="P55">
        <f t="shared" si="9"/>
        <v>75</v>
      </c>
      <c r="Q55" t="str">
        <f t="shared" si="10"/>
        <v xml:space="preserve"> </v>
      </c>
    </row>
    <row r="56" spans="1:17" x14ac:dyDescent="0.3">
      <c r="A56" s="16">
        <v>54</v>
      </c>
      <c r="B56" s="17" t="s">
        <v>47</v>
      </c>
      <c r="C56" s="17">
        <v>26</v>
      </c>
      <c r="D56" s="17">
        <v>36</v>
      </c>
      <c r="E56" s="17">
        <v>55</v>
      </c>
      <c r="F56">
        <f t="shared" si="0"/>
        <v>91</v>
      </c>
      <c r="G56">
        <f t="shared" si="1"/>
        <v>45.5</v>
      </c>
      <c r="H56" s="4">
        <f t="shared" si="2"/>
        <v>0.45500000000000002</v>
      </c>
      <c r="I56" t="str">
        <f t="shared" si="3"/>
        <v>Yes</v>
      </c>
      <c r="J56" t="str">
        <f t="shared" si="4"/>
        <v>Minor</v>
      </c>
      <c r="K56" t="str">
        <f t="shared" si="5"/>
        <v>C</v>
      </c>
      <c r="L56" s="1" t="str">
        <f t="shared" si="6"/>
        <v>50%</v>
      </c>
      <c r="M56" t="str" cm="1">
        <f t="array" ref="M56">_xlfn.IFS(G56&gt;=80,"Excellent",G56&gt;=60,"Good",G56&lt;60,"Failed")</f>
        <v>Failed</v>
      </c>
      <c r="N56">
        <f t="shared" si="7"/>
        <v>55</v>
      </c>
      <c r="O56" t="str">
        <f t="shared" si="8"/>
        <v xml:space="preserve"> </v>
      </c>
      <c r="P56">
        <f t="shared" si="9"/>
        <v>36</v>
      </c>
      <c r="Q56" t="str">
        <f t="shared" si="10"/>
        <v xml:space="preserve"> </v>
      </c>
    </row>
    <row r="57" spans="1:17" x14ac:dyDescent="0.3">
      <c r="A57" s="16">
        <v>55</v>
      </c>
      <c r="B57" s="17" t="s">
        <v>48</v>
      </c>
      <c r="C57" s="17">
        <v>24</v>
      </c>
      <c r="D57" s="17">
        <v>80</v>
      </c>
      <c r="E57" s="17">
        <v>93</v>
      </c>
      <c r="F57">
        <f t="shared" si="0"/>
        <v>173</v>
      </c>
      <c r="G57">
        <f t="shared" si="1"/>
        <v>86.5</v>
      </c>
      <c r="H57" s="4">
        <f t="shared" si="2"/>
        <v>0.86499999999999999</v>
      </c>
      <c r="I57" t="str">
        <f t="shared" si="3"/>
        <v>Yes</v>
      </c>
      <c r="J57" t="str">
        <f t="shared" si="4"/>
        <v>Minor</v>
      </c>
      <c r="K57" t="str">
        <f t="shared" si="5"/>
        <v>A</v>
      </c>
      <c r="L57" s="1" t="str">
        <f t="shared" si="6"/>
        <v>50%</v>
      </c>
      <c r="M57" t="str" cm="1">
        <f t="array" ref="M57">_xlfn.IFS(G57&gt;=80,"Excellent",G57&gt;=60,"Good",G57&lt;60,"Failed")</f>
        <v>Excellent</v>
      </c>
      <c r="N57">
        <f t="shared" si="7"/>
        <v>93</v>
      </c>
      <c r="O57" t="str">
        <f t="shared" si="8"/>
        <v xml:space="preserve"> </v>
      </c>
      <c r="P57">
        <f t="shared" si="9"/>
        <v>80</v>
      </c>
      <c r="Q57" t="str">
        <f t="shared" si="10"/>
        <v xml:space="preserve"> </v>
      </c>
    </row>
    <row r="58" spans="1:17" x14ac:dyDescent="0.3">
      <c r="A58" s="16">
        <v>56</v>
      </c>
      <c r="B58" s="17" t="s">
        <v>49</v>
      </c>
      <c r="C58" s="17">
        <v>24</v>
      </c>
      <c r="D58" s="17">
        <v>39</v>
      </c>
      <c r="E58" s="17">
        <v>87</v>
      </c>
      <c r="F58">
        <f t="shared" si="0"/>
        <v>126</v>
      </c>
      <c r="G58">
        <f t="shared" si="1"/>
        <v>63</v>
      </c>
      <c r="H58" s="4">
        <f t="shared" si="2"/>
        <v>0.63</v>
      </c>
      <c r="I58" t="str">
        <f t="shared" si="3"/>
        <v>Yes</v>
      </c>
      <c r="J58" t="str">
        <f t="shared" si="4"/>
        <v>Minor</v>
      </c>
      <c r="K58" t="str">
        <f t="shared" si="5"/>
        <v>B</v>
      </c>
      <c r="L58" s="1" t="str">
        <f t="shared" si="6"/>
        <v>50%</v>
      </c>
      <c r="M58" t="str" cm="1">
        <f t="array" ref="M58">_xlfn.IFS(G58&gt;=80,"Excellent",G58&gt;=60,"Good",G58&lt;60,"Failed")</f>
        <v>Good</v>
      </c>
      <c r="N58">
        <f t="shared" si="7"/>
        <v>87</v>
      </c>
      <c r="O58" t="str">
        <f t="shared" si="8"/>
        <v xml:space="preserve"> </v>
      </c>
      <c r="P58">
        <f t="shared" si="9"/>
        <v>39</v>
      </c>
      <c r="Q58" t="str">
        <f t="shared" si="10"/>
        <v xml:space="preserve"> </v>
      </c>
    </row>
    <row r="59" spans="1:17" x14ac:dyDescent="0.3">
      <c r="A59" s="16">
        <v>57</v>
      </c>
      <c r="B59" s="17" t="s">
        <v>50</v>
      </c>
      <c r="C59" s="17">
        <v>16</v>
      </c>
      <c r="D59" s="17">
        <v>99</v>
      </c>
      <c r="E59" s="17">
        <v>53</v>
      </c>
      <c r="F59">
        <f t="shared" si="0"/>
        <v>152</v>
      </c>
      <c r="G59">
        <f t="shared" si="1"/>
        <v>76</v>
      </c>
      <c r="H59" s="4">
        <f t="shared" si="2"/>
        <v>0.76</v>
      </c>
      <c r="I59" t="str">
        <f t="shared" si="3"/>
        <v>No</v>
      </c>
      <c r="J59" t="str">
        <f t="shared" si="4"/>
        <v>Adult</v>
      </c>
      <c r="K59" t="str">
        <f t="shared" si="5"/>
        <v>B+</v>
      </c>
      <c r="L59" s="1" t="str">
        <f t="shared" si="6"/>
        <v>50%</v>
      </c>
      <c r="M59" t="str" cm="1">
        <f t="array" ref="M59">_xlfn.IFS(G59&gt;=80,"Excellent",G59&gt;=60,"Good",G59&lt;60,"Failed")</f>
        <v>Good</v>
      </c>
      <c r="N59">
        <f t="shared" si="7"/>
        <v>99</v>
      </c>
      <c r="O59" t="str">
        <f t="shared" si="8"/>
        <v>yes</v>
      </c>
      <c r="P59">
        <f t="shared" si="9"/>
        <v>53</v>
      </c>
      <c r="Q59" t="str">
        <f t="shared" si="10"/>
        <v xml:space="preserve"> </v>
      </c>
    </row>
    <row r="60" spans="1:17" x14ac:dyDescent="0.3">
      <c r="A60" s="16">
        <v>58</v>
      </c>
      <c r="B60" s="17" t="s">
        <v>51</v>
      </c>
      <c r="C60" s="17">
        <v>25</v>
      </c>
      <c r="D60" s="17">
        <v>66</v>
      </c>
      <c r="E60" s="17">
        <v>98</v>
      </c>
      <c r="F60">
        <f t="shared" si="0"/>
        <v>164</v>
      </c>
      <c r="G60">
        <f t="shared" si="1"/>
        <v>82</v>
      </c>
      <c r="H60" s="4">
        <f t="shared" si="2"/>
        <v>0.82</v>
      </c>
      <c r="I60" t="str">
        <f t="shared" si="3"/>
        <v>Yes</v>
      </c>
      <c r="J60" t="str">
        <f t="shared" si="4"/>
        <v>Minor</v>
      </c>
      <c r="K60" t="str">
        <f t="shared" si="5"/>
        <v>A</v>
      </c>
      <c r="L60" s="1" t="str">
        <f t="shared" si="6"/>
        <v>50%</v>
      </c>
      <c r="M60" t="str" cm="1">
        <f t="array" ref="M60">_xlfn.IFS(G60&gt;=80,"Excellent",G60&gt;=60,"Good",G60&lt;60,"Failed")</f>
        <v>Excellent</v>
      </c>
      <c r="N60">
        <f t="shared" si="7"/>
        <v>98</v>
      </c>
      <c r="O60" t="str">
        <f t="shared" si="8"/>
        <v xml:space="preserve"> </v>
      </c>
      <c r="P60">
        <f t="shared" si="9"/>
        <v>66</v>
      </c>
      <c r="Q60" t="str">
        <f t="shared" si="10"/>
        <v xml:space="preserve"> </v>
      </c>
    </row>
    <row r="61" spans="1:17" x14ac:dyDescent="0.3">
      <c r="A61" s="16">
        <v>59</v>
      </c>
      <c r="B61" s="17" t="s">
        <v>52</v>
      </c>
      <c r="C61" s="17">
        <v>28</v>
      </c>
      <c r="D61" s="17">
        <v>81</v>
      </c>
      <c r="E61" s="17">
        <v>56</v>
      </c>
      <c r="F61">
        <f t="shared" si="0"/>
        <v>137</v>
      </c>
      <c r="G61">
        <f t="shared" si="1"/>
        <v>68.5</v>
      </c>
      <c r="H61" s="4">
        <f t="shared" si="2"/>
        <v>0.68500000000000005</v>
      </c>
      <c r="I61" t="str">
        <f t="shared" si="3"/>
        <v>Yes</v>
      </c>
      <c r="J61" t="str">
        <f t="shared" si="4"/>
        <v>Minor</v>
      </c>
      <c r="K61" t="str">
        <f t="shared" si="5"/>
        <v>B</v>
      </c>
      <c r="L61" s="1" t="str">
        <f t="shared" si="6"/>
        <v>50%</v>
      </c>
      <c r="M61" t="str" cm="1">
        <f t="array" ref="M61">_xlfn.IFS(G61&gt;=80,"Excellent",G61&gt;=60,"Good",G61&lt;60,"Failed")</f>
        <v>Good</v>
      </c>
      <c r="N61">
        <f t="shared" si="7"/>
        <v>81</v>
      </c>
      <c r="O61" t="str">
        <f t="shared" si="8"/>
        <v xml:space="preserve"> </v>
      </c>
      <c r="P61">
        <f t="shared" si="9"/>
        <v>56</v>
      </c>
      <c r="Q61" t="str">
        <f t="shared" si="10"/>
        <v xml:space="preserve"> </v>
      </c>
    </row>
    <row r="62" spans="1:17" ht="15" thickBot="1" x14ac:dyDescent="0.35">
      <c r="A62" s="18">
        <v>60</v>
      </c>
      <c r="B62" s="19" t="s">
        <v>53</v>
      </c>
      <c r="C62" s="19">
        <v>26</v>
      </c>
      <c r="D62" s="19">
        <v>89</v>
      </c>
      <c r="E62" s="19">
        <v>50</v>
      </c>
      <c r="F62" s="2">
        <f t="shared" si="0"/>
        <v>139</v>
      </c>
      <c r="G62" s="2">
        <f t="shared" si="1"/>
        <v>69.5</v>
      </c>
      <c r="H62" s="5">
        <f t="shared" si="2"/>
        <v>0.69499999999999995</v>
      </c>
      <c r="I62" s="2" t="str">
        <f t="shared" si="3"/>
        <v>Yes</v>
      </c>
      <c r="J62" s="2" t="str">
        <f t="shared" si="4"/>
        <v>Minor</v>
      </c>
      <c r="K62" s="2" t="str">
        <f t="shared" si="5"/>
        <v>B</v>
      </c>
      <c r="L62" s="3" t="str">
        <f t="shared" si="6"/>
        <v>50%</v>
      </c>
      <c r="M62" t="str" cm="1">
        <f t="array" ref="M62">_xlfn.IFS(G62&gt;=80,"Excellent",G62&gt;=60,"Good",G62&lt;60,"Failed")</f>
        <v>Good</v>
      </c>
      <c r="N62">
        <f t="shared" si="7"/>
        <v>89</v>
      </c>
      <c r="O62" t="str">
        <f t="shared" si="8"/>
        <v xml:space="preserve"> </v>
      </c>
      <c r="P62">
        <f t="shared" si="9"/>
        <v>50</v>
      </c>
      <c r="Q62" t="str">
        <f t="shared" si="10"/>
        <v xml:space="preserve"> </v>
      </c>
    </row>
  </sheetData>
  <mergeCells count="18">
    <mergeCell ref="A1:A2"/>
    <mergeCell ref="B1:B2"/>
    <mergeCell ref="C1:C2"/>
    <mergeCell ref="D1:D2"/>
    <mergeCell ref="I1:I2"/>
    <mergeCell ref="E1:E2"/>
    <mergeCell ref="F1:F2"/>
    <mergeCell ref="H1:H2"/>
    <mergeCell ref="R1:R2"/>
    <mergeCell ref="K1:K2"/>
    <mergeCell ref="G1:G2"/>
    <mergeCell ref="L1:L2"/>
    <mergeCell ref="J1:J2"/>
    <mergeCell ref="M1:M2"/>
    <mergeCell ref="O1:O2"/>
    <mergeCell ref="N1:N2"/>
    <mergeCell ref="P1:P2"/>
    <mergeCell ref="Q1:Q2"/>
  </mergeCells>
  <conditionalFormatting sqref="B13:B62">
    <cfRule type="cellIs" dxfId="2" priority="1" operator="equal">
      <formula>"A"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4D5-E235-4E2F-B4F1-805810677AF5}">
  <dimension ref="A1:E102"/>
  <sheetViews>
    <sheetView workbookViewId="0">
      <selection activeCell="I7" sqref="I7"/>
    </sheetView>
  </sheetViews>
  <sheetFormatPr defaultRowHeight="14.4" x14ac:dyDescent="0.3"/>
  <cols>
    <col min="1" max="1" width="6.21875" bestFit="1" customWidth="1"/>
    <col min="2" max="2" width="18.88671875" bestFit="1" customWidth="1"/>
    <col min="3" max="3" width="12.44140625" bestFit="1" customWidth="1"/>
    <col min="4" max="4" width="10.33203125" bestFit="1" customWidth="1"/>
    <col min="5" max="5" width="13.88671875" bestFit="1" customWidth="1"/>
  </cols>
  <sheetData>
    <row r="1" spans="1:5" x14ac:dyDescent="0.3">
      <c r="A1" t="s">
        <v>11</v>
      </c>
      <c r="B1" t="s">
        <v>235</v>
      </c>
      <c r="C1" t="s">
        <v>131</v>
      </c>
      <c r="D1" t="s">
        <v>132</v>
      </c>
      <c r="E1" t="s">
        <v>236</v>
      </c>
    </row>
    <row r="2" spans="1:5" x14ac:dyDescent="0.3">
      <c r="A2">
        <v>1</v>
      </c>
      <c r="B2" s="44" t="s">
        <v>133</v>
      </c>
      <c r="C2">
        <v>1411750000</v>
      </c>
      <c r="D2" s="45">
        <v>44926</v>
      </c>
      <c r="E2">
        <v>1411750000</v>
      </c>
    </row>
    <row r="3" spans="1:5" x14ac:dyDescent="0.3">
      <c r="A3">
        <v>2</v>
      </c>
      <c r="B3" s="44" t="s">
        <v>134</v>
      </c>
      <c r="C3">
        <v>1392329000</v>
      </c>
      <c r="D3" s="45">
        <v>45108</v>
      </c>
      <c r="E3">
        <v>1392329000</v>
      </c>
    </row>
    <row r="4" spans="1:5" x14ac:dyDescent="0.3">
      <c r="A4">
        <v>3</v>
      </c>
      <c r="B4" s="44" t="s">
        <v>135</v>
      </c>
      <c r="C4">
        <v>335305000</v>
      </c>
      <c r="D4" s="45">
        <v>45163</v>
      </c>
      <c r="E4">
        <v>335305000</v>
      </c>
    </row>
    <row r="5" spans="1:5" x14ac:dyDescent="0.3">
      <c r="A5">
        <v>4</v>
      </c>
      <c r="B5" s="44" t="s">
        <v>136</v>
      </c>
      <c r="C5">
        <v>277749853</v>
      </c>
      <c r="D5" s="45">
        <v>44926</v>
      </c>
      <c r="E5">
        <v>277749853</v>
      </c>
    </row>
    <row r="6" spans="1:5" x14ac:dyDescent="0.3">
      <c r="A6">
        <v>5</v>
      </c>
      <c r="B6" s="44" t="s">
        <v>137</v>
      </c>
      <c r="C6">
        <v>241499431</v>
      </c>
      <c r="D6" s="45">
        <v>44986</v>
      </c>
      <c r="E6">
        <v>241499431</v>
      </c>
    </row>
    <row r="7" spans="1:5" x14ac:dyDescent="0.3">
      <c r="A7">
        <v>6</v>
      </c>
      <c r="B7" s="44" t="s">
        <v>138</v>
      </c>
      <c r="C7">
        <v>216783400</v>
      </c>
      <c r="D7" s="45">
        <v>44641</v>
      </c>
      <c r="E7">
        <v>216783400</v>
      </c>
    </row>
    <row r="8" spans="1:5" x14ac:dyDescent="0.3">
      <c r="A8">
        <v>7</v>
      </c>
      <c r="B8" s="44" t="s">
        <v>139</v>
      </c>
      <c r="C8">
        <v>203062512</v>
      </c>
      <c r="D8" s="45">
        <v>44774</v>
      </c>
      <c r="E8">
        <v>203062512</v>
      </c>
    </row>
    <row r="9" spans="1:5" x14ac:dyDescent="0.3">
      <c r="A9">
        <v>8</v>
      </c>
      <c r="B9" s="44" t="s">
        <v>140</v>
      </c>
      <c r="C9">
        <v>169828911</v>
      </c>
      <c r="D9" s="45">
        <v>44726</v>
      </c>
      <c r="E9">
        <v>169828911</v>
      </c>
    </row>
    <row r="10" spans="1:5" x14ac:dyDescent="0.3">
      <c r="A10">
        <v>9</v>
      </c>
      <c r="B10" s="44" t="s">
        <v>141</v>
      </c>
      <c r="C10">
        <v>146424729</v>
      </c>
      <c r="D10" s="45">
        <v>44927</v>
      </c>
      <c r="E10">
        <v>146424729</v>
      </c>
    </row>
    <row r="11" spans="1:5" x14ac:dyDescent="0.3">
      <c r="A11">
        <v>10</v>
      </c>
      <c r="B11" s="44" t="s">
        <v>142</v>
      </c>
      <c r="C11">
        <v>129035733</v>
      </c>
      <c r="D11" s="45">
        <v>45016</v>
      </c>
      <c r="E11">
        <v>129035733</v>
      </c>
    </row>
    <row r="12" spans="1:5" x14ac:dyDescent="0.3">
      <c r="A12">
        <v>11</v>
      </c>
      <c r="B12" s="44" t="s">
        <v>143</v>
      </c>
      <c r="C12">
        <v>124560000</v>
      </c>
      <c r="D12" s="45">
        <v>45108</v>
      </c>
      <c r="E12">
        <v>124560000</v>
      </c>
    </row>
    <row r="13" spans="1:5" x14ac:dyDescent="0.3">
      <c r="A13">
        <v>12</v>
      </c>
      <c r="B13" s="44" t="s">
        <v>144</v>
      </c>
      <c r="C13">
        <v>110682000</v>
      </c>
      <c r="D13" s="45">
        <v>45163</v>
      </c>
      <c r="E13">
        <v>110682000</v>
      </c>
    </row>
    <row r="14" spans="1:5" x14ac:dyDescent="0.3">
      <c r="A14">
        <v>13</v>
      </c>
      <c r="B14" s="44" t="s">
        <v>145</v>
      </c>
      <c r="C14">
        <v>105223000</v>
      </c>
      <c r="D14" s="45">
        <v>45163</v>
      </c>
      <c r="E14">
        <v>105223000</v>
      </c>
    </row>
    <row r="15" spans="1:5" x14ac:dyDescent="0.3">
      <c r="A15">
        <v>14</v>
      </c>
      <c r="B15" s="44" t="s">
        <v>146</v>
      </c>
      <c r="C15">
        <v>105163988</v>
      </c>
      <c r="D15" s="45">
        <v>44743</v>
      </c>
      <c r="E15">
        <v>105163988</v>
      </c>
    </row>
    <row r="16" spans="1:5" x14ac:dyDescent="0.3">
      <c r="A16">
        <v>15</v>
      </c>
      <c r="B16" s="44" t="s">
        <v>147</v>
      </c>
      <c r="C16">
        <v>100000000</v>
      </c>
      <c r="D16" s="45">
        <v>45017</v>
      </c>
      <c r="E16">
        <v>100000000</v>
      </c>
    </row>
    <row r="17" spans="1:5" x14ac:dyDescent="0.3">
      <c r="A17">
        <v>16</v>
      </c>
      <c r="B17" s="44" t="s">
        <v>148</v>
      </c>
      <c r="C17">
        <v>95370000</v>
      </c>
      <c r="D17" s="45">
        <v>43647</v>
      </c>
      <c r="E17">
        <v>95370000</v>
      </c>
    </row>
    <row r="18" spans="1:5" x14ac:dyDescent="0.3">
      <c r="A18">
        <v>17</v>
      </c>
      <c r="B18" s="44" t="s">
        <v>149</v>
      </c>
      <c r="C18">
        <v>85279553</v>
      </c>
      <c r="D18" s="45">
        <v>44926</v>
      </c>
      <c r="E18">
        <v>85279553</v>
      </c>
    </row>
    <row r="19" spans="1:5" x14ac:dyDescent="0.3">
      <c r="A19">
        <v>18</v>
      </c>
      <c r="B19" s="44" t="s">
        <v>150</v>
      </c>
      <c r="C19">
        <v>85227900</v>
      </c>
      <c r="D19" s="45">
        <v>45163</v>
      </c>
      <c r="E19">
        <v>85227900</v>
      </c>
    </row>
    <row r="20" spans="1:5" x14ac:dyDescent="0.3">
      <c r="A20">
        <v>19</v>
      </c>
      <c r="B20" s="44" t="s">
        <v>151</v>
      </c>
      <c r="C20">
        <v>84432670</v>
      </c>
      <c r="D20" s="45">
        <v>45016</v>
      </c>
      <c r="E20">
        <v>84432670</v>
      </c>
    </row>
    <row r="21" spans="1:5" x14ac:dyDescent="0.3">
      <c r="A21">
        <v>20</v>
      </c>
      <c r="B21" s="44" t="s">
        <v>152</v>
      </c>
      <c r="C21">
        <v>68263022</v>
      </c>
      <c r="D21" s="45">
        <v>44378</v>
      </c>
      <c r="E21">
        <v>68263022</v>
      </c>
    </row>
    <row r="22" spans="1:5" x14ac:dyDescent="0.3">
      <c r="A22">
        <v>21</v>
      </c>
      <c r="B22" s="44" t="s">
        <v>153</v>
      </c>
      <c r="C22">
        <v>68128000</v>
      </c>
      <c r="D22" s="45">
        <v>45108</v>
      </c>
      <c r="E22">
        <v>68128000</v>
      </c>
    </row>
    <row r="23" spans="1:5" x14ac:dyDescent="0.3">
      <c r="A23">
        <v>22</v>
      </c>
      <c r="B23" s="44" t="s">
        <v>154</v>
      </c>
      <c r="C23">
        <v>67026292</v>
      </c>
      <c r="D23" s="45">
        <v>44377</v>
      </c>
      <c r="E23">
        <v>67026292</v>
      </c>
    </row>
    <row r="24" spans="1:5" x14ac:dyDescent="0.3">
      <c r="A24">
        <v>23</v>
      </c>
      <c r="B24" s="44" t="s">
        <v>155</v>
      </c>
      <c r="C24">
        <v>61741120</v>
      </c>
      <c r="D24" s="45">
        <v>44796</v>
      </c>
      <c r="E24">
        <v>61741120</v>
      </c>
    </row>
    <row r="25" spans="1:5" x14ac:dyDescent="0.3">
      <c r="A25">
        <v>24</v>
      </c>
      <c r="B25" s="44" t="s">
        <v>156</v>
      </c>
      <c r="C25">
        <v>60604992</v>
      </c>
      <c r="D25" s="45">
        <v>44743</v>
      </c>
      <c r="E25">
        <v>60604992</v>
      </c>
    </row>
    <row r="26" spans="1:5" x14ac:dyDescent="0.3">
      <c r="A26">
        <v>25</v>
      </c>
      <c r="B26" s="44" t="s">
        <v>157</v>
      </c>
      <c r="C26">
        <v>58784790</v>
      </c>
      <c r="D26" s="45">
        <v>45077</v>
      </c>
      <c r="E26">
        <v>58784790</v>
      </c>
    </row>
    <row r="27" spans="1:5" x14ac:dyDescent="0.3">
      <c r="A27">
        <v>26</v>
      </c>
      <c r="B27" s="44" t="s">
        <v>158</v>
      </c>
      <c r="C27">
        <v>55770232</v>
      </c>
      <c r="D27" s="45">
        <v>44743</v>
      </c>
      <c r="E27">
        <v>55770232</v>
      </c>
    </row>
    <row r="28" spans="1:5" x14ac:dyDescent="0.3">
      <c r="A28">
        <v>27</v>
      </c>
      <c r="B28" s="44" t="s">
        <v>159</v>
      </c>
      <c r="C28">
        <v>52215503</v>
      </c>
      <c r="D28" s="45">
        <v>45107</v>
      </c>
      <c r="E28">
        <v>52215503</v>
      </c>
    </row>
    <row r="29" spans="1:5" x14ac:dyDescent="0.3">
      <c r="A29">
        <v>28</v>
      </c>
      <c r="B29" s="44" t="s">
        <v>160</v>
      </c>
      <c r="C29">
        <v>51526000</v>
      </c>
      <c r="D29" s="45">
        <v>44927</v>
      </c>
      <c r="E29">
        <v>51526000</v>
      </c>
    </row>
    <row r="30" spans="1:5" x14ac:dyDescent="0.3">
      <c r="A30">
        <v>29</v>
      </c>
      <c r="B30" s="44" t="s">
        <v>161</v>
      </c>
      <c r="C30">
        <v>51439038</v>
      </c>
      <c r="D30" s="45">
        <v>44926</v>
      </c>
      <c r="E30">
        <v>51439038</v>
      </c>
    </row>
    <row r="31" spans="1:5" x14ac:dyDescent="0.3">
      <c r="A31">
        <v>30</v>
      </c>
      <c r="B31" s="44" t="s">
        <v>162</v>
      </c>
      <c r="C31">
        <v>48345223</v>
      </c>
      <c r="D31" s="45">
        <v>45108</v>
      </c>
      <c r="E31">
        <v>48345223</v>
      </c>
    </row>
    <row r="32" spans="1:5" x14ac:dyDescent="0.3">
      <c r="A32">
        <v>31</v>
      </c>
      <c r="B32" s="44" t="s">
        <v>163</v>
      </c>
      <c r="C32">
        <v>46044703</v>
      </c>
      <c r="D32" s="45">
        <v>44699</v>
      </c>
      <c r="E32">
        <v>46044703</v>
      </c>
    </row>
    <row r="33" spans="1:5" x14ac:dyDescent="0.3">
      <c r="A33">
        <v>32</v>
      </c>
      <c r="B33" s="44" t="s">
        <v>164</v>
      </c>
      <c r="C33">
        <v>45400000</v>
      </c>
      <c r="D33" s="45">
        <v>44562</v>
      </c>
      <c r="E33">
        <v>45400000</v>
      </c>
    </row>
    <row r="34" spans="1:5" x14ac:dyDescent="0.3">
      <c r="A34">
        <v>33</v>
      </c>
      <c r="B34" s="44" t="s">
        <v>165</v>
      </c>
      <c r="C34">
        <v>43324000</v>
      </c>
      <c r="D34" s="45">
        <v>45108</v>
      </c>
      <c r="E34">
        <v>43324000</v>
      </c>
    </row>
    <row r="35" spans="1:5" x14ac:dyDescent="0.3">
      <c r="A35">
        <v>34</v>
      </c>
      <c r="B35" s="44" t="s">
        <v>166</v>
      </c>
      <c r="C35">
        <v>42885900</v>
      </c>
      <c r="D35" s="45">
        <v>44378</v>
      </c>
      <c r="E35">
        <v>42885900</v>
      </c>
    </row>
    <row r="36" spans="1:5" x14ac:dyDescent="0.3">
      <c r="A36">
        <v>35</v>
      </c>
      <c r="B36" s="44" t="s">
        <v>167</v>
      </c>
      <c r="C36">
        <v>41984500</v>
      </c>
      <c r="D36" s="45">
        <v>43282</v>
      </c>
      <c r="E36">
        <v>41984500</v>
      </c>
    </row>
    <row r="37" spans="1:5" x14ac:dyDescent="0.3">
      <c r="A37">
        <v>36</v>
      </c>
      <c r="B37" s="44" t="s">
        <v>168</v>
      </c>
      <c r="C37">
        <v>41130432</v>
      </c>
      <c r="D37" s="45">
        <v>44593</v>
      </c>
      <c r="E37">
        <v>41130432</v>
      </c>
    </row>
    <row r="38" spans="1:5" x14ac:dyDescent="0.3">
      <c r="A38">
        <v>37</v>
      </c>
      <c r="B38" s="44" t="s">
        <v>169</v>
      </c>
      <c r="C38">
        <v>40276000</v>
      </c>
      <c r="D38" s="45">
        <v>45163</v>
      </c>
      <c r="E38">
        <v>40276000</v>
      </c>
    </row>
    <row r="39" spans="1:5" x14ac:dyDescent="0.3">
      <c r="A39">
        <v>38</v>
      </c>
      <c r="B39" s="44" t="s">
        <v>170</v>
      </c>
      <c r="C39">
        <v>37706000</v>
      </c>
      <c r="D39" s="45">
        <v>45077</v>
      </c>
      <c r="E39">
        <v>37706000</v>
      </c>
    </row>
    <row r="40" spans="1:5" x14ac:dyDescent="0.3">
      <c r="A40">
        <v>39</v>
      </c>
      <c r="B40" s="44" t="s">
        <v>171</v>
      </c>
      <c r="C40">
        <v>37074400</v>
      </c>
      <c r="D40" s="45">
        <v>45163</v>
      </c>
      <c r="E40">
        <v>37074400</v>
      </c>
    </row>
    <row r="41" spans="1:5" x14ac:dyDescent="0.3">
      <c r="A41">
        <v>40</v>
      </c>
      <c r="B41" s="44" t="s">
        <v>172</v>
      </c>
      <c r="C41">
        <v>36197788</v>
      </c>
      <c r="D41" s="45">
        <v>45017</v>
      </c>
      <c r="E41">
        <v>36197788</v>
      </c>
    </row>
    <row r="42" spans="1:5" x14ac:dyDescent="0.3">
      <c r="A42">
        <v>41</v>
      </c>
      <c r="B42" s="44" t="s">
        <v>173</v>
      </c>
      <c r="C42">
        <v>34262840</v>
      </c>
      <c r="D42" s="45">
        <v>44927</v>
      </c>
      <c r="E42">
        <v>34262840</v>
      </c>
    </row>
    <row r="43" spans="1:5" x14ac:dyDescent="0.3">
      <c r="A43">
        <v>42</v>
      </c>
      <c r="B43" s="44" t="s">
        <v>174</v>
      </c>
      <c r="C43">
        <v>33396698</v>
      </c>
      <c r="D43" s="45">
        <v>44743</v>
      </c>
      <c r="E43">
        <v>33396698</v>
      </c>
    </row>
    <row r="44" spans="1:5" x14ac:dyDescent="0.3">
      <c r="A44">
        <v>43</v>
      </c>
      <c r="B44" s="44" t="s">
        <v>175</v>
      </c>
      <c r="C44">
        <v>33200000</v>
      </c>
      <c r="D44" s="45">
        <v>45153</v>
      </c>
      <c r="E44">
        <v>33200000</v>
      </c>
    </row>
    <row r="45" spans="1:5" x14ac:dyDescent="0.3">
      <c r="A45">
        <v>44</v>
      </c>
      <c r="B45" s="44" t="s">
        <v>176</v>
      </c>
      <c r="C45">
        <v>33086278</v>
      </c>
      <c r="D45" s="45">
        <v>44742</v>
      </c>
      <c r="E45">
        <v>33086278</v>
      </c>
    </row>
    <row r="46" spans="1:5" x14ac:dyDescent="0.3">
      <c r="A46">
        <v>45</v>
      </c>
      <c r="B46" s="44" t="s">
        <v>177</v>
      </c>
      <c r="C46">
        <v>32419747</v>
      </c>
      <c r="D46" s="45">
        <v>44743</v>
      </c>
      <c r="E46">
        <v>32419747</v>
      </c>
    </row>
    <row r="47" spans="1:5" x14ac:dyDescent="0.3">
      <c r="A47">
        <v>46</v>
      </c>
      <c r="B47" s="44" t="s">
        <v>178</v>
      </c>
      <c r="C47">
        <v>32175224</v>
      </c>
      <c r="D47" s="45">
        <v>44691</v>
      </c>
      <c r="E47">
        <v>32175224</v>
      </c>
    </row>
    <row r="48" spans="1:5" x14ac:dyDescent="0.3">
      <c r="A48">
        <v>47</v>
      </c>
      <c r="B48" s="44" t="s">
        <v>179</v>
      </c>
      <c r="C48">
        <v>31890000</v>
      </c>
      <c r="D48" s="45">
        <v>44743</v>
      </c>
      <c r="E48">
        <v>31890000</v>
      </c>
    </row>
    <row r="49" spans="1:5" x14ac:dyDescent="0.3">
      <c r="A49">
        <v>48</v>
      </c>
      <c r="B49" s="44" t="s">
        <v>180</v>
      </c>
      <c r="C49">
        <v>30832019</v>
      </c>
      <c r="D49" s="45">
        <v>44374</v>
      </c>
      <c r="E49">
        <v>30832019</v>
      </c>
    </row>
    <row r="50" spans="1:5" x14ac:dyDescent="0.3">
      <c r="A50">
        <v>49</v>
      </c>
      <c r="B50" s="44" t="s">
        <v>181</v>
      </c>
      <c r="C50">
        <v>29389150</v>
      </c>
      <c r="D50" s="45">
        <v>44544</v>
      </c>
      <c r="E50">
        <v>29389150</v>
      </c>
    </row>
    <row r="51" spans="1:5" x14ac:dyDescent="0.3">
      <c r="A51">
        <v>50</v>
      </c>
      <c r="B51" s="44" t="s">
        <v>182</v>
      </c>
      <c r="C51">
        <v>29164578</v>
      </c>
      <c r="D51" s="45">
        <v>44525</v>
      </c>
      <c r="E51">
        <v>29164578</v>
      </c>
    </row>
    <row r="52" spans="1:5" x14ac:dyDescent="0.3">
      <c r="A52">
        <v>51</v>
      </c>
      <c r="B52" s="44" t="s">
        <v>183</v>
      </c>
      <c r="C52">
        <v>28302000</v>
      </c>
      <c r="D52" s="45">
        <v>43646</v>
      </c>
      <c r="E52">
        <v>28302000</v>
      </c>
    </row>
    <row r="53" spans="1:5" x14ac:dyDescent="0.3">
      <c r="A53">
        <v>52</v>
      </c>
      <c r="B53" s="44" t="s">
        <v>184</v>
      </c>
      <c r="C53">
        <v>26923353</v>
      </c>
      <c r="D53" s="45">
        <v>44378</v>
      </c>
      <c r="E53">
        <v>26923353</v>
      </c>
    </row>
    <row r="54" spans="1:5" x14ac:dyDescent="0.3">
      <c r="A54">
        <v>53</v>
      </c>
      <c r="B54" s="44" t="s">
        <v>185</v>
      </c>
      <c r="C54">
        <v>26705200</v>
      </c>
      <c r="D54" s="45">
        <v>45163</v>
      </c>
      <c r="E54">
        <v>26705200</v>
      </c>
    </row>
    <row r="55" spans="1:5" x14ac:dyDescent="0.3">
      <c r="A55">
        <v>54</v>
      </c>
      <c r="B55" s="44" t="s">
        <v>186</v>
      </c>
      <c r="C55">
        <v>25660000</v>
      </c>
      <c r="D55" s="45">
        <v>44378</v>
      </c>
      <c r="E55">
        <v>25660000</v>
      </c>
    </row>
    <row r="56" spans="1:5" x14ac:dyDescent="0.3">
      <c r="A56">
        <v>55</v>
      </c>
      <c r="B56" s="44" t="s">
        <v>187</v>
      </c>
      <c r="C56">
        <v>24348251</v>
      </c>
      <c r="D56" s="45">
        <v>43647</v>
      </c>
      <c r="E56">
        <v>24348251</v>
      </c>
    </row>
    <row r="57" spans="1:5" x14ac:dyDescent="0.3">
      <c r="A57">
        <v>56</v>
      </c>
      <c r="B57" s="44" t="s">
        <v>188</v>
      </c>
      <c r="C57">
        <v>24112753</v>
      </c>
      <c r="D57" s="45">
        <v>44378</v>
      </c>
      <c r="E57">
        <v>24112753</v>
      </c>
    </row>
    <row r="58" spans="1:5" x14ac:dyDescent="0.3">
      <c r="A58" t="s">
        <v>189</v>
      </c>
      <c r="B58" s="44" t="s">
        <v>190</v>
      </c>
      <c r="C58">
        <v>23373283</v>
      </c>
      <c r="D58" s="45">
        <v>45107</v>
      </c>
      <c r="E58">
        <v>23373283</v>
      </c>
    </row>
    <row r="59" spans="1:5" x14ac:dyDescent="0.3">
      <c r="A59">
        <v>57</v>
      </c>
      <c r="B59" s="44" t="s">
        <v>191</v>
      </c>
      <c r="C59">
        <v>23293699</v>
      </c>
      <c r="D59" s="45">
        <v>45108</v>
      </c>
      <c r="E59">
        <v>23293699</v>
      </c>
    </row>
    <row r="60" spans="1:5" x14ac:dyDescent="0.3">
      <c r="A60">
        <v>58</v>
      </c>
      <c r="B60" s="44" t="s">
        <v>192</v>
      </c>
      <c r="C60">
        <v>22923000</v>
      </c>
      <c r="D60" s="45">
        <v>44378</v>
      </c>
      <c r="E60">
        <v>22923000</v>
      </c>
    </row>
    <row r="61" spans="1:5" x14ac:dyDescent="0.3">
      <c r="A61">
        <v>59</v>
      </c>
      <c r="B61" s="44" t="s">
        <v>193</v>
      </c>
      <c r="C61">
        <v>22185654</v>
      </c>
      <c r="D61" s="45">
        <v>44743</v>
      </c>
      <c r="E61">
        <v>22185654</v>
      </c>
    </row>
    <row r="62" spans="1:5" x14ac:dyDescent="0.3">
      <c r="A62">
        <v>60</v>
      </c>
      <c r="B62" s="44" t="s">
        <v>194</v>
      </c>
      <c r="C62">
        <v>22181000</v>
      </c>
      <c r="D62" s="45">
        <v>44743</v>
      </c>
      <c r="E62">
        <v>22181000</v>
      </c>
    </row>
    <row r="63" spans="1:5" x14ac:dyDescent="0.3">
      <c r="A63">
        <v>61</v>
      </c>
      <c r="B63" s="44" t="s">
        <v>195</v>
      </c>
      <c r="C63">
        <v>21507723</v>
      </c>
      <c r="D63" s="45">
        <v>44743</v>
      </c>
      <c r="E63">
        <v>21507723</v>
      </c>
    </row>
    <row r="64" spans="1:5" x14ac:dyDescent="0.3">
      <c r="A64">
        <v>62</v>
      </c>
      <c r="B64" s="44" t="s">
        <v>196</v>
      </c>
      <c r="C64">
        <v>19960889</v>
      </c>
      <c r="D64" s="45">
        <v>45107</v>
      </c>
      <c r="E64">
        <v>19960889</v>
      </c>
    </row>
    <row r="65" spans="1:5" x14ac:dyDescent="0.3">
      <c r="A65">
        <v>63</v>
      </c>
      <c r="B65" s="44" t="s">
        <v>197</v>
      </c>
      <c r="C65">
        <v>19899377</v>
      </c>
      <c r="D65" s="45">
        <v>45108</v>
      </c>
      <c r="E65">
        <v>19899377</v>
      </c>
    </row>
    <row r="66" spans="1:5" x14ac:dyDescent="0.3">
      <c r="A66">
        <v>64</v>
      </c>
      <c r="B66" s="44" t="s">
        <v>198</v>
      </c>
      <c r="C66">
        <v>19610769</v>
      </c>
      <c r="D66" s="45">
        <v>44818</v>
      </c>
      <c r="E66">
        <v>19610769</v>
      </c>
    </row>
    <row r="67" spans="1:5" x14ac:dyDescent="0.3">
      <c r="A67">
        <v>65</v>
      </c>
      <c r="B67" s="44" t="s">
        <v>199</v>
      </c>
      <c r="C67">
        <v>19053815</v>
      </c>
      <c r="D67" s="45">
        <v>44759</v>
      </c>
      <c r="E67">
        <v>19053815</v>
      </c>
    </row>
    <row r="68" spans="1:5" x14ac:dyDescent="0.3">
      <c r="A68">
        <v>66</v>
      </c>
      <c r="B68" s="44" t="s">
        <v>200</v>
      </c>
      <c r="C68">
        <v>18354600</v>
      </c>
      <c r="D68" s="45">
        <v>45163</v>
      </c>
      <c r="E68">
        <v>18354600</v>
      </c>
    </row>
    <row r="69" spans="1:5" x14ac:dyDescent="0.3">
      <c r="A69">
        <v>67</v>
      </c>
      <c r="B69" s="44" t="s">
        <v>201</v>
      </c>
      <c r="C69">
        <v>18143379</v>
      </c>
      <c r="D69" s="45">
        <v>45108</v>
      </c>
      <c r="E69">
        <v>18143379</v>
      </c>
    </row>
    <row r="70" spans="1:5" x14ac:dyDescent="0.3">
      <c r="A70">
        <v>68</v>
      </c>
      <c r="B70" s="44" t="s">
        <v>202</v>
      </c>
      <c r="C70">
        <v>17904300</v>
      </c>
      <c r="D70" s="45">
        <v>45163</v>
      </c>
      <c r="E70">
        <v>17904300</v>
      </c>
    </row>
    <row r="71" spans="1:5" x14ac:dyDescent="0.3">
      <c r="A71">
        <v>69</v>
      </c>
      <c r="B71" s="44" t="s">
        <v>203</v>
      </c>
      <c r="C71">
        <v>17223497</v>
      </c>
      <c r="D71" s="45">
        <v>44378</v>
      </c>
      <c r="E71">
        <v>17223497</v>
      </c>
    </row>
    <row r="72" spans="1:5" x14ac:dyDescent="0.3">
      <c r="A72">
        <v>70</v>
      </c>
      <c r="B72" s="44" t="s">
        <v>204</v>
      </c>
      <c r="C72">
        <v>17109746</v>
      </c>
      <c r="D72" s="45">
        <v>44378</v>
      </c>
      <c r="E72">
        <v>17109746</v>
      </c>
    </row>
    <row r="73" spans="1:5" x14ac:dyDescent="0.3">
      <c r="A73">
        <v>71</v>
      </c>
      <c r="B73" s="44" t="s">
        <v>205</v>
      </c>
      <c r="C73">
        <v>16818391</v>
      </c>
      <c r="D73" s="45">
        <v>44378</v>
      </c>
      <c r="E73">
        <v>16818391</v>
      </c>
    </row>
    <row r="74" spans="1:5" x14ac:dyDescent="0.3">
      <c r="A74">
        <v>72</v>
      </c>
      <c r="B74" s="44" t="s">
        <v>206</v>
      </c>
      <c r="C74">
        <v>15552211</v>
      </c>
      <c r="D74" s="45">
        <v>43527</v>
      </c>
      <c r="E74">
        <v>15552211</v>
      </c>
    </row>
    <row r="75" spans="1:5" x14ac:dyDescent="0.3">
      <c r="A75">
        <v>73</v>
      </c>
      <c r="B75" s="44" t="s">
        <v>207</v>
      </c>
      <c r="C75">
        <v>15178979</v>
      </c>
      <c r="D75" s="45">
        <v>44671</v>
      </c>
      <c r="E75">
        <v>15178979</v>
      </c>
    </row>
    <row r="76" spans="1:5" x14ac:dyDescent="0.3">
      <c r="A76">
        <v>74</v>
      </c>
      <c r="B76" s="44" t="s">
        <v>208</v>
      </c>
      <c r="C76">
        <v>13261638</v>
      </c>
      <c r="D76" s="45">
        <v>44743</v>
      </c>
      <c r="E76">
        <v>13261638</v>
      </c>
    </row>
    <row r="77" spans="1:5" x14ac:dyDescent="0.3">
      <c r="A77">
        <v>75</v>
      </c>
      <c r="B77" s="44" t="s">
        <v>209</v>
      </c>
      <c r="C77">
        <v>13249924</v>
      </c>
      <c r="D77" s="45">
        <v>44013</v>
      </c>
      <c r="E77">
        <v>13249924</v>
      </c>
    </row>
    <row r="78" spans="1:5" x14ac:dyDescent="0.3">
      <c r="A78">
        <v>76</v>
      </c>
      <c r="B78" s="44" t="s">
        <v>210</v>
      </c>
      <c r="C78">
        <v>13246394</v>
      </c>
      <c r="D78" s="45">
        <v>44788</v>
      </c>
      <c r="E78">
        <v>13246394</v>
      </c>
    </row>
    <row r="79" spans="1:5" x14ac:dyDescent="0.3">
      <c r="A79">
        <v>77</v>
      </c>
      <c r="B79" s="44" t="s">
        <v>211</v>
      </c>
      <c r="C79">
        <v>12837740</v>
      </c>
      <c r="D79" s="45">
        <v>44743</v>
      </c>
      <c r="E79">
        <v>12837740</v>
      </c>
    </row>
    <row r="80" spans="1:5" x14ac:dyDescent="0.3">
      <c r="A80">
        <v>78</v>
      </c>
      <c r="B80" s="44" t="s">
        <v>212</v>
      </c>
      <c r="C80">
        <v>12606998</v>
      </c>
      <c r="D80" s="45">
        <v>45108</v>
      </c>
      <c r="E80">
        <v>12606998</v>
      </c>
    </row>
    <row r="81" spans="1:5" x14ac:dyDescent="0.3">
      <c r="A81">
        <v>79</v>
      </c>
      <c r="B81" s="44" t="s">
        <v>213</v>
      </c>
      <c r="C81">
        <v>12006031</v>
      </c>
      <c r="D81" s="45">
        <v>44743</v>
      </c>
      <c r="E81">
        <v>12006031</v>
      </c>
    </row>
    <row r="82" spans="1:5" x14ac:dyDescent="0.3">
      <c r="A82">
        <v>80</v>
      </c>
      <c r="B82" s="44" t="s">
        <v>214</v>
      </c>
      <c r="C82">
        <v>11803588</v>
      </c>
      <c r="D82" s="45">
        <v>44562</v>
      </c>
      <c r="E82">
        <v>11803588</v>
      </c>
    </row>
    <row r="83" spans="1:5" x14ac:dyDescent="0.3">
      <c r="A83">
        <v>81</v>
      </c>
      <c r="B83" s="44" t="s">
        <v>215</v>
      </c>
      <c r="C83">
        <v>11781559</v>
      </c>
      <c r="D83" s="45">
        <v>44378</v>
      </c>
      <c r="E83">
        <v>11781559</v>
      </c>
    </row>
    <row r="84" spans="1:5" x14ac:dyDescent="0.3">
      <c r="A84">
        <v>82</v>
      </c>
      <c r="B84" s="44" t="s">
        <v>216</v>
      </c>
      <c r="C84">
        <v>11765225</v>
      </c>
      <c r="D84" s="45">
        <v>45078</v>
      </c>
      <c r="E84">
        <v>11765225</v>
      </c>
    </row>
    <row r="85" spans="1:5" x14ac:dyDescent="0.3">
      <c r="A85">
        <v>83</v>
      </c>
      <c r="B85" s="44" t="s">
        <v>217</v>
      </c>
      <c r="C85">
        <v>11743017</v>
      </c>
      <c r="D85" s="45">
        <v>44013</v>
      </c>
      <c r="E85">
        <v>11743017</v>
      </c>
    </row>
    <row r="86" spans="1:5" x14ac:dyDescent="0.3">
      <c r="A86">
        <v>84</v>
      </c>
      <c r="B86" s="44" t="s">
        <v>218</v>
      </c>
      <c r="C86">
        <v>11459000</v>
      </c>
      <c r="D86" s="45">
        <v>45163</v>
      </c>
      <c r="E86">
        <v>11459000</v>
      </c>
    </row>
    <row r="87" spans="1:5" x14ac:dyDescent="0.3">
      <c r="A87">
        <v>85</v>
      </c>
      <c r="B87" s="44" t="s">
        <v>219</v>
      </c>
      <c r="C87">
        <v>11089511</v>
      </c>
      <c r="D87" s="45">
        <v>44926</v>
      </c>
      <c r="E87">
        <v>11089511</v>
      </c>
    </row>
    <row r="88" spans="1:5" x14ac:dyDescent="0.3">
      <c r="A88">
        <v>86</v>
      </c>
      <c r="B88" s="44" t="s">
        <v>220</v>
      </c>
      <c r="C88">
        <v>10827529</v>
      </c>
      <c r="D88" s="45">
        <v>44927</v>
      </c>
      <c r="E88">
        <v>10827529</v>
      </c>
    </row>
    <row r="89" spans="1:5" x14ac:dyDescent="0.3">
      <c r="A89">
        <v>87</v>
      </c>
      <c r="B89" s="44" t="s">
        <v>221</v>
      </c>
      <c r="C89">
        <v>10545310</v>
      </c>
      <c r="D89" s="45">
        <v>45108</v>
      </c>
      <c r="E89">
        <v>10545310</v>
      </c>
    </row>
    <row r="90" spans="1:5" x14ac:dyDescent="0.3">
      <c r="A90">
        <v>88</v>
      </c>
      <c r="B90" s="44" t="s">
        <v>222</v>
      </c>
      <c r="C90">
        <v>10535535</v>
      </c>
      <c r="D90" s="45">
        <v>44378</v>
      </c>
      <c r="E90">
        <v>10535535</v>
      </c>
    </row>
    <row r="91" spans="1:5" x14ac:dyDescent="0.3">
      <c r="A91">
        <v>89</v>
      </c>
      <c r="B91" s="44" t="s">
        <v>223</v>
      </c>
      <c r="C91">
        <v>10482487</v>
      </c>
      <c r="D91" s="45">
        <v>44523</v>
      </c>
      <c r="E91">
        <v>10482487</v>
      </c>
    </row>
    <row r="92" spans="1:5" x14ac:dyDescent="0.3">
      <c r="A92">
        <v>90</v>
      </c>
      <c r="B92" s="44" t="s">
        <v>224</v>
      </c>
      <c r="C92">
        <v>10467366</v>
      </c>
      <c r="D92" s="45">
        <v>44926</v>
      </c>
      <c r="E92">
        <v>10467366</v>
      </c>
    </row>
    <row r="93" spans="1:5" x14ac:dyDescent="0.3">
      <c r="A93">
        <v>91</v>
      </c>
      <c r="B93" s="44" t="s">
        <v>225</v>
      </c>
      <c r="C93">
        <v>10135373</v>
      </c>
      <c r="D93" s="45">
        <v>44986</v>
      </c>
      <c r="E93">
        <v>10135373</v>
      </c>
    </row>
    <row r="94" spans="1:5" x14ac:dyDescent="0.3">
      <c r="A94">
        <v>92</v>
      </c>
      <c r="B94" s="44" t="s">
        <v>226</v>
      </c>
      <c r="C94">
        <v>10077600</v>
      </c>
      <c r="D94" s="45">
        <v>44927</v>
      </c>
      <c r="E94">
        <v>10077600</v>
      </c>
    </row>
    <row r="95" spans="1:5" x14ac:dyDescent="0.3">
      <c r="A95">
        <v>93</v>
      </c>
      <c r="B95" s="44" t="s">
        <v>227</v>
      </c>
      <c r="C95">
        <v>9756300</v>
      </c>
      <c r="D95" s="45">
        <v>45107</v>
      </c>
      <c r="E95">
        <v>9756300</v>
      </c>
    </row>
    <row r="96" spans="1:5" x14ac:dyDescent="0.3">
      <c r="A96">
        <v>94</v>
      </c>
      <c r="B96" s="44" t="s">
        <v>228</v>
      </c>
      <c r="C96">
        <v>9745149</v>
      </c>
      <c r="D96" s="45">
        <v>45108</v>
      </c>
      <c r="E96">
        <v>9745149</v>
      </c>
    </row>
    <row r="97" spans="1:5" x14ac:dyDescent="0.3">
      <c r="A97">
        <v>95</v>
      </c>
      <c r="B97" s="44" t="s">
        <v>229</v>
      </c>
      <c r="C97">
        <v>9597085</v>
      </c>
      <c r="D97" s="45">
        <v>44927</v>
      </c>
      <c r="E97">
        <v>9597085</v>
      </c>
    </row>
    <row r="98" spans="1:5" x14ac:dyDescent="0.3">
      <c r="A98">
        <v>96</v>
      </c>
      <c r="B98" s="44" t="s">
        <v>230</v>
      </c>
      <c r="C98">
        <v>9282410</v>
      </c>
      <c r="D98" s="45">
        <v>44196</v>
      </c>
      <c r="E98">
        <v>9282410</v>
      </c>
    </row>
    <row r="99" spans="1:5" x14ac:dyDescent="0.3">
      <c r="A99">
        <v>97</v>
      </c>
      <c r="B99" s="44" t="s">
        <v>231</v>
      </c>
      <c r="C99">
        <v>9200617</v>
      </c>
      <c r="D99" s="45">
        <v>44927</v>
      </c>
      <c r="E99">
        <v>9200617</v>
      </c>
    </row>
    <row r="100" spans="1:5" x14ac:dyDescent="0.3">
      <c r="A100">
        <v>98</v>
      </c>
      <c r="B100" s="44" t="s">
        <v>232</v>
      </c>
      <c r="C100">
        <v>9129652</v>
      </c>
      <c r="D100" s="45">
        <v>45108</v>
      </c>
      <c r="E100">
        <v>9129652</v>
      </c>
    </row>
    <row r="101" spans="1:5" x14ac:dyDescent="0.3">
      <c r="A101">
        <v>99</v>
      </c>
      <c r="B101" s="44" t="s">
        <v>233</v>
      </c>
      <c r="C101">
        <v>8865270</v>
      </c>
      <c r="D101" s="45">
        <v>45016</v>
      </c>
      <c r="E101">
        <v>8865270</v>
      </c>
    </row>
    <row r="102" spans="1:5" x14ac:dyDescent="0.3">
      <c r="A102">
        <v>100</v>
      </c>
      <c r="B102" s="44" t="s">
        <v>234</v>
      </c>
      <c r="C102">
        <v>8494260</v>
      </c>
      <c r="D102" s="45">
        <v>44743</v>
      </c>
      <c r="E102">
        <v>8494260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F1F-8022-4CEF-A4B8-998D611C8B3F}">
  <dimension ref="A1:D102"/>
  <sheetViews>
    <sheetView tabSelected="1" workbookViewId="0">
      <selection activeCell="H13" sqref="H13"/>
    </sheetView>
  </sheetViews>
  <sheetFormatPr defaultRowHeight="14.4" x14ac:dyDescent="0.3"/>
  <cols>
    <col min="1" max="1" width="5.88671875" customWidth="1"/>
    <col min="2" max="2" width="18.88671875" bestFit="1" customWidth="1"/>
    <col min="3" max="3" width="12.77734375" bestFit="1" customWidth="1"/>
    <col min="4" max="4" width="9.88671875" bestFit="1" customWidth="1"/>
  </cols>
  <sheetData>
    <row r="1" spans="1:4" x14ac:dyDescent="0.3">
      <c r="A1" t="s">
        <v>11</v>
      </c>
      <c r="B1" t="s">
        <v>130</v>
      </c>
      <c r="C1" t="s">
        <v>131</v>
      </c>
      <c r="D1" t="s">
        <v>132</v>
      </c>
    </row>
    <row r="2" spans="1:4" x14ac:dyDescent="0.3">
      <c r="A2">
        <v>1</v>
      </c>
      <c r="B2" t="s">
        <v>133</v>
      </c>
      <c r="C2" s="22">
        <v>1411750000</v>
      </c>
      <c r="D2" s="23">
        <v>44926</v>
      </c>
    </row>
    <row r="3" spans="1:4" x14ac:dyDescent="0.3">
      <c r="A3">
        <v>2</v>
      </c>
      <c r="B3" t="s">
        <v>134</v>
      </c>
      <c r="C3" s="22">
        <v>1392329000</v>
      </c>
      <c r="D3" s="23">
        <v>45108</v>
      </c>
    </row>
    <row r="4" spans="1:4" x14ac:dyDescent="0.3">
      <c r="A4">
        <v>3</v>
      </c>
      <c r="B4" t="s">
        <v>135</v>
      </c>
      <c r="C4" s="22">
        <v>335305000</v>
      </c>
      <c r="D4" s="23">
        <v>45163</v>
      </c>
    </row>
    <row r="5" spans="1:4" x14ac:dyDescent="0.3">
      <c r="A5">
        <v>4</v>
      </c>
      <c r="B5" t="s">
        <v>136</v>
      </c>
      <c r="C5" s="22">
        <v>277749853</v>
      </c>
      <c r="D5" s="23">
        <v>44926</v>
      </c>
    </row>
    <row r="6" spans="1:4" x14ac:dyDescent="0.3">
      <c r="A6">
        <v>5</v>
      </c>
      <c r="B6" t="s">
        <v>137</v>
      </c>
      <c r="C6" s="22">
        <v>241499431</v>
      </c>
      <c r="D6" s="23">
        <v>44986</v>
      </c>
    </row>
    <row r="7" spans="1:4" x14ac:dyDescent="0.3">
      <c r="A7">
        <v>6</v>
      </c>
      <c r="B7" t="s">
        <v>138</v>
      </c>
      <c r="C7" s="22">
        <v>216783400</v>
      </c>
      <c r="D7" s="23">
        <v>44641</v>
      </c>
    </row>
    <row r="8" spans="1:4" x14ac:dyDescent="0.3">
      <c r="A8">
        <v>7</v>
      </c>
      <c r="B8" t="s">
        <v>139</v>
      </c>
      <c r="C8" s="22">
        <v>203062512</v>
      </c>
      <c r="D8" s="23">
        <v>44774</v>
      </c>
    </row>
    <row r="9" spans="1:4" x14ac:dyDescent="0.3">
      <c r="A9">
        <v>8</v>
      </c>
      <c r="B9" t="s">
        <v>140</v>
      </c>
      <c r="C9" s="22">
        <v>169828911</v>
      </c>
      <c r="D9" s="23">
        <v>44726</v>
      </c>
    </row>
    <row r="10" spans="1:4" x14ac:dyDescent="0.3">
      <c r="A10">
        <v>9</v>
      </c>
      <c r="B10" t="s">
        <v>141</v>
      </c>
      <c r="C10" s="22">
        <v>146424729</v>
      </c>
      <c r="D10" s="23">
        <v>44927</v>
      </c>
    </row>
    <row r="11" spans="1:4" x14ac:dyDescent="0.3">
      <c r="A11">
        <v>10</v>
      </c>
      <c r="B11" t="s">
        <v>142</v>
      </c>
      <c r="C11" s="22">
        <v>129035733</v>
      </c>
      <c r="D11" s="23">
        <v>45016</v>
      </c>
    </row>
    <row r="12" spans="1:4" x14ac:dyDescent="0.3">
      <c r="A12">
        <v>11</v>
      </c>
      <c r="B12" t="s">
        <v>143</v>
      </c>
      <c r="C12" s="22">
        <v>124560000</v>
      </c>
      <c r="D12" s="23">
        <v>45108</v>
      </c>
    </row>
    <row r="13" spans="1:4" x14ac:dyDescent="0.3">
      <c r="A13">
        <v>12</v>
      </c>
      <c r="B13" t="s">
        <v>144</v>
      </c>
      <c r="C13" s="22">
        <v>110682000</v>
      </c>
      <c r="D13" s="23">
        <v>45163</v>
      </c>
    </row>
    <row r="14" spans="1:4" x14ac:dyDescent="0.3">
      <c r="A14">
        <v>13</v>
      </c>
      <c r="B14" t="s">
        <v>145</v>
      </c>
      <c r="C14" s="22">
        <v>105223000</v>
      </c>
      <c r="D14" s="23">
        <v>45163</v>
      </c>
    </row>
    <row r="15" spans="1:4" x14ac:dyDescent="0.3">
      <c r="A15">
        <v>14</v>
      </c>
      <c r="B15" t="s">
        <v>146</v>
      </c>
      <c r="C15" s="22">
        <v>105163988</v>
      </c>
      <c r="D15" s="23">
        <v>44743</v>
      </c>
    </row>
    <row r="16" spans="1:4" x14ac:dyDescent="0.3">
      <c r="A16">
        <v>15</v>
      </c>
      <c r="B16" t="s">
        <v>147</v>
      </c>
      <c r="C16" s="22">
        <v>100000000</v>
      </c>
      <c r="D16" s="24">
        <v>45017</v>
      </c>
    </row>
    <row r="17" spans="1:4" x14ac:dyDescent="0.3">
      <c r="A17">
        <v>16</v>
      </c>
      <c r="B17" t="s">
        <v>148</v>
      </c>
      <c r="C17" s="22">
        <v>95370000</v>
      </c>
      <c r="D17" s="23">
        <v>43647</v>
      </c>
    </row>
    <row r="18" spans="1:4" x14ac:dyDescent="0.3">
      <c r="A18">
        <v>17</v>
      </c>
      <c r="B18" t="s">
        <v>149</v>
      </c>
      <c r="C18" s="22">
        <v>85279553</v>
      </c>
      <c r="D18" s="23">
        <v>44926</v>
      </c>
    </row>
    <row r="19" spans="1:4" x14ac:dyDescent="0.3">
      <c r="A19">
        <v>18</v>
      </c>
      <c r="B19" t="s">
        <v>150</v>
      </c>
      <c r="C19" s="22">
        <v>85227900</v>
      </c>
      <c r="D19" s="23">
        <v>45163</v>
      </c>
    </row>
    <row r="20" spans="1:4" x14ac:dyDescent="0.3">
      <c r="A20">
        <v>19</v>
      </c>
      <c r="B20" t="s">
        <v>151</v>
      </c>
      <c r="C20" s="22">
        <v>84432670</v>
      </c>
      <c r="D20" s="23">
        <v>45016</v>
      </c>
    </row>
    <row r="21" spans="1:4" x14ac:dyDescent="0.3">
      <c r="A21">
        <v>20</v>
      </c>
      <c r="B21" t="s">
        <v>152</v>
      </c>
      <c r="C21" s="22">
        <v>68263022</v>
      </c>
      <c r="D21" s="23">
        <v>44378</v>
      </c>
    </row>
    <row r="22" spans="1:4" x14ac:dyDescent="0.3">
      <c r="A22">
        <v>21</v>
      </c>
      <c r="B22" t="s">
        <v>153</v>
      </c>
      <c r="C22" s="22">
        <v>68128000</v>
      </c>
      <c r="D22" s="23">
        <v>45108</v>
      </c>
    </row>
    <row r="23" spans="1:4" x14ac:dyDescent="0.3">
      <c r="A23">
        <v>22</v>
      </c>
      <c r="B23" t="s">
        <v>154</v>
      </c>
      <c r="C23" s="22">
        <v>67026292</v>
      </c>
      <c r="D23" s="23">
        <v>44377</v>
      </c>
    </row>
    <row r="24" spans="1:4" x14ac:dyDescent="0.3">
      <c r="A24">
        <v>23</v>
      </c>
      <c r="B24" t="s">
        <v>155</v>
      </c>
      <c r="C24" s="22">
        <v>61741120</v>
      </c>
      <c r="D24" s="23">
        <v>44796</v>
      </c>
    </row>
    <row r="25" spans="1:4" x14ac:dyDescent="0.3">
      <c r="A25">
        <v>24</v>
      </c>
      <c r="B25" t="s">
        <v>156</v>
      </c>
      <c r="C25" s="22">
        <v>60604992</v>
      </c>
      <c r="D25" s="23">
        <v>44743</v>
      </c>
    </row>
    <row r="26" spans="1:4" x14ac:dyDescent="0.3">
      <c r="A26">
        <v>25</v>
      </c>
      <c r="B26" t="s">
        <v>157</v>
      </c>
      <c r="C26" s="22">
        <v>58784790</v>
      </c>
      <c r="D26" s="23">
        <v>45077</v>
      </c>
    </row>
    <row r="27" spans="1:4" x14ac:dyDescent="0.3">
      <c r="A27">
        <v>26</v>
      </c>
      <c r="B27" t="s">
        <v>158</v>
      </c>
      <c r="C27" s="22">
        <v>55770232</v>
      </c>
      <c r="D27" s="23">
        <v>44743</v>
      </c>
    </row>
    <row r="28" spans="1:4" x14ac:dyDescent="0.3">
      <c r="A28">
        <v>27</v>
      </c>
      <c r="B28" t="s">
        <v>159</v>
      </c>
      <c r="C28" s="22">
        <v>52215503</v>
      </c>
      <c r="D28" s="23">
        <v>45107</v>
      </c>
    </row>
    <row r="29" spans="1:4" x14ac:dyDescent="0.3">
      <c r="A29">
        <v>28</v>
      </c>
      <c r="B29" t="s">
        <v>160</v>
      </c>
      <c r="C29" s="22">
        <v>51526000</v>
      </c>
      <c r="D29" s="23">
        <v>44927</v>
      </c>
    </row>
    <row r="30" spans="1:4" x14ac:dyDescent="0.3">
      <c r="A30">
        <v>29</v>
      </c>
      <c r="B30" t="s">
        <v>161</v>
      </c>
      <c r="C30" s="22">
        <v>51439038</v>
      </c>
      <c r="D30" s="23">
        <v>44926</v>
      </c>
    </row>
    <row r="31" spans="1:4" x14ac:dyDescent="0.3">
      <c r="A31">
        <v>30</v>
      </c>
      <c r="B31" t="s">
        <v>162</v>
      </c>
      <c r="C31" s="22">
        <v>48345223</v>
      </c>
      <c r="D31" s="23">
        <v>45108</v>
      </c>
    </row>
    <row r="32" spans="1:4" x14ac:dyDescent="0.3">
      <c r="A32">
        <v>31</v>
      </c>
      <c r="B32" t="s">
        <v>163</v>
      </c>
      <c r="C32" s="22">
        <v>46044703</v>
      </c>
      <c r="D32" s="23">
        <v>44699</v>
      </c>
    </row>
    <row r="33" spans="1:4" x14ac:dyDescent="0.3">
      <c r="A33">
        <v>32</v>
      </c>
      <c r="B33" t="s">
        <v>164</v>
      </c>
      <c r="C33" s="22">
        <v>45400000</v>
      </c>
      <c r="D33" s="23">
        <v>44562</v>
      </c>
    </row>
    <row r="34" spans="1:4" x14ac:dyDescent="0.3">
      <c r="A34">
        <v>33</v>
      </c>
      <c r="B34" t="s">
        <v>165</v>
      </c>
      <c r="C34" s="22">
        <v>43324000</v>
      </c>
      <c r="D34" s="23">
        <v>45108</v>
      </c>
    </row>
    <row r="35" spans="1:4" x14ac:dyDescent="0.3">
      <c r="A35">
        <v>34</v>
      </c>
      <c r="B35" t="s">
        <v>166</v>
      </c>
      <c r="C35" s="22">
        <v>42885900</v>
      </c>
      <c r="D35" s="23">
        <v>44378</v>
      </c>
    </row>
    <row r="36" spans="1:4" x14ac:dyDescent="0.3">
      <c r="A36">
        <v>35</v>
      </c>
      <c r="B36" t="s">
        <v>167</v>
      </c>
      <c r="C36" s="22">
        <v>41984500</v>
      </c>
      <c r="D36" s="23">
        <v>43282</v>
      </c>
    </row>
    <row r="37" spans="1:4" x14ac:dyDescent="0.3">
      <c r="A37">
        <v>36</v>
      </c>
      <c r="B37" t="s">
        <v>168</v>
      </c>
      <c r="C37" s="22">
        <v>41130432</v>
      </c>
      <c r="D37" s="23">
        <v>44593</v>
      </c>
    </row>
    <row r="38" spans="1:4" x14ac:dyDescent="0.3">
      <c r="A38">
        <v>37</v>
      </c>
      <c r="B38" t="s">
        <v>169</v>
      </c>
      <c r="C38" s="22">
        <v>40276000</v>
      </c>
      <c r="D38" s="23">
        <v>45163</v>
      </c>
    </row>
    <row r="39" spans="1:4" x14ac:dyDescent="0.3">
      <c r="A39">
        <v>38</v>
      </c>
      <c r="B39" t="s">
        <v>170</v>
      </c>
      <c r="C39" s="22">
        <v>37706000</v>
      </c>
      <c r="D39" s="23">
        <v>45077</v>
      </c>
    </row>
    <row r="40" spans="1:4" x14ac:dyDescent="0.3">
      <c r="A40">
        <v>39</v>
      </c>
      <c r="B40" t="s">
        <v>171</v>
      </c>
      <c r="C40" s="22">
        <v>37074400</v>
      </c>
      <c r="D40" s="23">
        <v>45163</v>
      </c>
    </row>
    <row r="41" spans="1:4" x14ac:dyDescent="0.3">
      <c r="A41">
        <v>40</v>
      </c>
      <c r="B41" t="s">
        <v>172</v>
      </c>
      <c r="C41" s="22">
        <v>36197788</v>
      </c>
      <c r="D41" s="23">
        <v>45017</v>
      </c>
    </row>
    <row r="42" spans="1:4" x14ac:dyDescent="0.3">
      <c r="A42">
        <v>41</v>
      </c>
      <c r="B42" t="s">
        <v>173</v>
      </c>
      <c r="C42" s="22">
        <v>34262840</v>
      </c>
      <c r="D42" s="23">
        <v>44927</v>
      </c>
    </row>
    <row r="43" spans="1:4" x14ac:dyDescent="0.3">
      <c r="A43">
        <v>42</v>
      </c>
      <c r="B43" t="s">
        <v>174</v>
      </c>
      <c r="C43" s="22">
        <v>33396698</v>
      </c>
      <c r="D43" s="23">
        <v>44743</v>
      </c>
    </row>
    <row r="44" spans="1:4" x14ac:dyDescent="0.3">
      <c r="A44">
        <v>43</v>
      </c>
      <c r="B44" t="s">
        <v>175</v>
      </c>
      <c r="C44" s="22">
        <v>33200000</v>
      </c>
      <c r="D44" s="23">
        <v>45153</v>
      </c>
    </row>
    <row r="45" spans="1:4" x14ac:dyDescent="0.3">
      <c r="A45">
        <v>44</v>
      </c>
      <c r="B45" t="s">
        <v>176</v>
      </c>
      <c r="C45" s="22">
        <v>33086278</v>
      </c>
      <c r="D45" s="23">
        <v>44742</v>
      </c>
    </row>
    <row r="46" spans="1:4" x14ac:dyDescent="0.3">
      <c r="A46">
        <v>45</v>
      </c>
      <c r="B46" t="s">
        <v>177</v>
      </c>
      <c r="C46" s="22">
        <v>32419747</v>
      </c>
      <c r="D46" s="23">
        <v>44743</v>
      </c>
    </row>
    <row r="47" spans="1:4" x14ac:dyDescent="0.3">
      <c r="A47">
        <v>46</v>
      </c>
      <c r="B47" t="s">
        <v>178</v>
      </c>
      <c r="C47" s="22">
        <v>32175224</v>
      </c>
      <c r="D47" s="23">
        <v>44691</v>
      </c>
    </row>
    <row r="48" spans="1:4" x14ac:dyDescent="0.3">
      <c r="A48">
        <v>47</v>
      </c>
      <c r="B48" t="s">
        <v>179</v>
      </c>
      <c r="C48" s="22">
        <v>31890000</v>
      </c>
      <c r="D48" s="23">
        <v>44743</v>
      </c>
    </row>
    <row r="49" spans="1:4" x14ac:dyDescent="0.3">
      <c r="A49">
        <v>48</v>
      </c>
      <c r="B49" t="s">
        <v>180</v>
      </c>
      <c r="C49" s="22">
        <v>30832019</v>
      </c>
      <c r="D49" s="23">
        <v>44374</v>
      </c>
    </row>
    <row r="50" spans="1:4" x14ac:dyDescent="0.3">
      <c r="A50">
        <v>49</v>
      </c>
      <c r="B50" t="s">
        <v>181</v>
      </c>
      <c r="C50" s="22">
        <v>29389150</v>
      </c>
      <c r="D50" s="23">
        <v>44544</v>
      </c>
    </row>
    <row r="51" spans="1:4" x14ac:dyDescent="0.3">
      <c r="A51">
        <v>50</v>
      </c>
      <c r="B51" t="s">
        <v>182</v>
      </c>
      <c r="C51" s="22">
        <v>29164578</v>
      </c>
      <c r="D51" s="23">
        <v>44525</v>
      </c>
    </row>
    <row r="52" spans="1:4" x14ac:dyDescent="0.3">
      <c r="A52">
        <v>51</v>
      </c>
      <c r="B52" t="s">
        <v>183</v>
      </c>
      <c r="C52" s="22">
        <v>28302000</v>
      </c>
      <c r="D52" s="23">
        <v>43646</v>
      </c>
    </row>
    <row r="53" spans="1:4" x14ac:dyDescent="0.3">
      <c r="A53">
        <v>52</v>
      </c>
      <c r="B53" t="s">
        <v>184</v>
      </c>
      <c r="C53" s="22">
        <v>26923353</v>
      </c>
      <c r="D53" s="23">
        <v>44378</v>
      </c>
    </row>
    <row r="54" spans="1:4" x14ac:dyDescent="0.3">
      <c r="A54">
        <v>53</v>
      </c>
      <c r="B54" t="s">
        <v>185</v>
      </c>
      <c r="C54" s="22">
        <v>26705200</v>
      </c>
      <c r="D54" s="23">
        <v>45163</v>
      </c>
    </row>
    <row r="55" spans="1:4" x14ac:dyDescent="0.3">
      <c r="A55">
        <v>54</v>
      </c>
      <c r="B55" t="s">
        <v>186</v>
      </c>
      <c r="C55" s="22">
        <v>25660000</v>
      </c>
      <c r="D55" s="23">
        <v>44378</v>
      </c>
    </row>
    <row r="56" spans="1:4" x14ac:dyDescent="0.3">
      <c r="A56">
        <v>55</v>
      </c>
      <c r="B56" t="s">
        <v>187</v>
      </c>
      <c r="C56" s="22">
        <v>24348251</v>
      </c>
      <c r="D56" s="23">
        <v>43647</v>
      </c>
    </row>
    <row r="57" spans="1:4" x14ac:dyDescent="0.3">
      <c r="A57">
        <v>56</v>
      </c>
      <c r="B57" t="s">
        <v>188</v>
      </c>
      <c r="C57" s="22">
        <v>24112753</v>
      </c>
      <c r="D57" s="23">
        <v>44378</v>
      </c>
    </row>
    <row r="58" spans="1:4" x14ac:dyDescent="0.3">
      <c r="A58" t="s">
        <v>189</v>
      </c>
      <c r="B58" t="s">
        <v>190</v>
      </c>
      <c r="C58" s="22">
        <v>23373283</v>
      </c>
      <c r="D58" s="23">
        <v>45107</v>
      </c>
    </row>
    <row r="59" spans="1:4" x14ac:dyDescent="0.3">
      <c r="A59">
        <v>57</v>
      </c>
      <c r="B59" t="s">
        <v>191</v>
      </c>
      <c r="C59" s="22">
        <v>23293699</v>
      </c>
      <c r="D59" s="23">
        <v>45108</v>
      </c>
    </row>
    <row r="60" spans="1:4" x14ac:dyDescent="0.3">
      <c r="A60">
        <v>58</v>
      </c>
      <c r="B60" t="s">
        <v>192</v>
      </c>
      <c r="C60" s="22">
        <v>22923000</v>
      </c>
      <c r="D60" s="23">
        <v>44378</v>
      </c>
    </row>
    <row r="61" spans="1:4" x14ac:dyDescent="0.3">
      <c r="A61">
        <v>59</v>
      </c>
      <c r="B61" t="s">
        <v>193</v>
      </c>
      <c r="C61" s="22">
        <v>22185654</v>
      </c>
      <c r="D61" s="23">
        <v>44743</v>
      </c>
    </row>
    <row r="62" spans="1:4" x14ac:dyDescent="0.3">
      <c r="A62">
        <v>60</v>
      </c>
      <c r="B62" t="s">
        <v>194</v>
      </c>
      <c r="C62" s="22">
        <v>22181000</v>
      </c>
      <c r="D62" s="23">
        <v>44743</v>
      </c>
    </row>
    <row r="63" spans="1:4" x14ac:dyDescent="0.3">
      <c r="A63">
        <v>61</v>
      </c>
      <c r="B63" t="s">
        <v>195</v>
      </c>
      <c r="C63" s="22">
        <v>21507723</v>
      </c>
      <c r="D63" s="23">
        <v>44743</v>
      </c>
    </row>
    <row r="64" spans="1:4" x14ac:dyDescent="0.3">
      <c r="A64">
        <v>62</v>
      </c>
      <c r="B64" t="s">
        <v>196</v>
      </c>
      <c r="C64" s="22">
        <v>19960889</v>
      </c>
      <c r="D64" s="23">
        <v>45107</v>
      </c>
    </row>
    <row r="65" spans="1:4" x14ac:dyDescent="0.3">
      <c r="A65">
        <v>63</v>
      </c>
      <c r="B65" t="s">
        <v>197</v>
      </c>
      <c r="C65" s="22">
        <v>19899377</v>
      </c>
      <c r="D65" s="23">
        <v>45108</v>
      </c>
    </row>
    <row r="66" spans="1:4" x14ac:dyDescent="0.3">
      <c r="A66">
        <v>64</v>
      </c>
      <c r="B66" t="s">
        <v>198</v>
      </c>
      <c r="C66" s="22">
        <v>19610769</v>
      </c>
      <c r="D66" s="23">
        <v>44818</v>
      </c>
    </row>
    <row r="67" spans="1:4" x14ac:dyDescent="0.3">
      <c r="A67">
        <v>65</v>
      </c>
      <c r="B67" t="s">
        <v>199</v>
      </c>
      <c r="C67" s="22">
        <v>19053815</v>
      </c>
      <c r="D67" s="23">
        <v>44759</v>
      </c>
    </row>
    <row r="68" spans="1:4" x14ac:dyDescent="0.3">
      <c r="A68">
        <v>66</v>
      </c>
      <c r="B68" t="s">
        <v>200</v>
      </c>
      <c r="C68" s="22">
        <v>18354600</v>
      </c>
      <c r="D68" s="23">
        <v>45163</v>
      </c>
    </row>
    <row r="69" spans="1:4" x14ac:dyDescent="0.3">
      <c r="A69">
        <v>67</v>
      </c>
      <c r="B69" t="s">
        <v>201</v>
      </c>
      <c r="C69" s="22">
        <v>18143379</v>
      </c>
      <c r="D69" s="23">
        <v>45108</v>
      </c>
    </row>
    <row r="70" spans="1:4" x14ac:dyDescent="0.3">
      <c r="A70">
        <v>68</v>
      </c>
      <c r="B70" t="s">
        <v>202</v>
      </c>
      <c r="C70" s="22">
        <v>17904300</v>
      </c>
      <c r="D70" s="23">
        <v>45163</v>
      </c>
    </row>
    <row r="71" spans="1:4" x14ac:dyDescent="0.3">
      <c r="A71">
        <v>69</v>
      </c>
      <c r="B71" t="s">
        <v>203</v>
      </c>
      <c r="C71" s="22">
        <v>17223497</v>
      </c>
      <c r="D71" s="23">
        <v>44378</v>
      </c>
    </row>
    <row r="72" spans="1:4" x14ac:dyDescent="0.3">
      <c r="A72">
        <v>70</v>
      </c>
      <c r="B72" t="s">
        <v>204</v>
      </c>
      <c r="C72" s="22">
        <v>17109746</v>
      </c>
      <c r="D72" s="23">
        <v>44378</v>
      </c>
    </row>
    <row r="73" spans="1:4" x14ac:dyDescent="0.3">
      <c r="A73">
        <v>71</v>
      </c>
      <c r="B73" t="s">
        <v>205</v>
      </c>
      <c r="C73" s="22">
        <v>16818391</v>
      </c>
      <c r="D73" s="23">
        <v>44378</v>
      </c>
    </row>
    <row r="74" spans="1:4" x14ac:dyDescent="0.3">
      <c r="A74">
        <v>72</v>
      </c>
      <c r="B74" t="s">
        <v>206</v>
      </c>
      <c r="C74" s="22">
        <v>15552211</v>
      </c>
      <c r="D74" s="23">
        <v>43527</v>
      </c>
    </row>
    <row r="75" spans="1:4" x14ac:dyDescent="0.3">
      <c r="A75">
        <v>73</v>
      </c>
      <c r="B75" t="s">
        <v>207</v>
      </c>
      <c r="C75" s="22">
        <v>15178979</v>
      </c>
      <c r="D75" s="23">
        <v>44671</v>
      </c>
    </row>
    <row r="76" spans="1:4" x14ac:dyDescent="0.3">
      <c r="A76">
        <v>74</v>
      </c>
      <c r="B76" t="s">
        <v>208</v>
      </c>
      <c r="C76" s="22">
        <v>13261638</v>
      </c>
      <c r="D76" s="23">
        <v>44743</v>
      </c>
    </row>
    <row r="77" spans="1:4" x14ac:dyDescent="0.3">
      <c r="A77">
        <v>75</v>
      </c>
      <c r="B77" t="s">
        <v>209</v>
      </c>
      <c r="C77" s="22">
        <v>13249924</v>
      </c>
      <c r="D77" s="23">
        <v>44013</v>
      </c>
    </row>
    <row r="78" spans="1:4" x14ac:dyDescent="0.3">
      <c r="A78">
        <v>76</v>
      </c>
      <c r="B78" t="s">
        <v>210</v>
      </c>
      <c r="C78" s="22">
        <v>13246394</v>
      </c>
      <c r="D78" s="23">
        <v>44788</v>
      </c>
    </row>
    <row r="79" spans="1:4" x14ac:dyDescent="0.3">
      <c r="A79">
        <v>77</v>
      </c>
      <c r="B79" t="s">
        <v>211</v>
      </c>
      <c r="C79" s="22">
        <v>12837740</v>
      </c>
      <c r="D79" s="23">
        <v>44743</v>
      </c>
    </row>
    <row r="80" spans="1:4" x14ac:dyDescent="0.3">
      <c r="A80">
        <v>78</v>
      </c>
      <c r="B80" t="s">
        <v>212</v>
      </c>
      <c r="C80" s="22">
        <v>12606998</v>
      </c>
      <c r="D80" s="23">
        <v>45108</v>
      </c>
    </row>
    <row r="81" spans="1:4" x14ac:dyDescent="0.3">
      <c r="A81">
        <v>79</v>
      </c>
      <c r="B81" t="s">
        <v>213</v>
      </c>
      <c r="C81" s="22">
        <v>12006031</v>
      </c>
      <c r="D81" s="23">
        <v>44743</v>
      </c>
    </row>
    <row r="82" spans="1:4" x14ac:dyDescent="0.3">
      <c r="A82">
        <v>80</v>
      </c>
      <c r="B82" t="s">
        <v>214</v>
      </c>
      <c r="C82" s="22">
        <v>11803588</v>
      </c>
      <c r="D82" s="23">
        <v>44562</v>
      </c>
    </row>
    <row r="83" spans="1:4" x14ac:dyDescent="0.3">
      <c r="A83">
        <v>81</v>
      </c>
      <c r="B83" t="s">
        <v>215</v>
      </c>
      <c r="C83" s="22">
        <v>11781559</v>
      </c>
      <c r="D83" s="23">
        <v>44378</v>
      </c>
    </row>
    <row r="84" spans="1:4" x14ac:dyDescent="0.3">
      <c r="A84">
        <v>82</v>
      </c>
      <c r="B84" t="s">
        <v>216</v>
      </c>
      <c r="C84" s="22">
        <v>11765225</v>
      </c>
      <c r="D84" s="23">
        <v>45078</v>
      </c>
    </row>
    <row r="85" spans="1:4" x14ac:dyDescent="0.3">
      <c r="A85">
        <v>83</v>
      </c>
      <c r="B85" t="s">
        <v>217</v>
      </c>
      <c r="C85" s="22">
        <v>11743017</v>
      </c>
      <c r="D85" s="23">
        <v>44013</v>
      </c>
    </row>
    <row r="86" spans="1:4" x14ac:dyDescent="0.3">
      <c r="A86">
        <v>84</v>
      </c>
      <c r="B86" t="s">
        <v>218</v>
      </c>
      <c r="C86" s="22">
        <v>11459000</v>
      </c>
      <c r="D86" s="23">
        <v>45163</v>
      </c>
    </row>
    <row r="87" spans="1:4" x14ac:dyDescent="0.3">
      <c r="A87">
        <v>85</v>
      </c>
      <c r="B87" t="s">
        <v>219</v>
      </c>
      <c r="C87" s="22">
        <v>11089511</v>
      </c>
      <c r="D87" s="23">
        <v>44926</v>
      </c>
    </row>
    <row r="88" spans="1:4" x14ac:dyDescent="0.3">
      <c r="A88">
        <v>86</v>
      </c>
      <c r="B88" t="s">
        <v>220</v>
      </c>
      <c r="C88" s="22">
        <v>10827529</v>
      </c>
      <c r="D88" s="23">
        <v>44927</v>
      </c>
    </row>
    <row r="89" spans="1:4" x14ac:dyDescent="0.3">
      <c r="A89">
        <v>87</v>
      </c>
      <c r="B89" t="s">
        <v>221</v>
      </c>
      <c r="C89" s="22">
        <v>10545310</v>
      </c>
      <c r="D89" s="23">
        <v>45108</v>
      </c>
    </row>
    <row r="90" spans="1:4" x14ac:dyDescent="0.3">
      <c r="A90">
        <v>88</v>
      </c>
      <c r="B90" t="s">
        <v>222</v>
      </c>
      <c r="C90" s="22">
        <v>10535535</v>
      </c>
      <c r="D90" s="23">
        <v>44378</v>
      </c>
    </row>
    <row r="91" spans="1:4" x14ac:dyDescent="0.3">
      <c r="A91">
        <v>89</v>
      </c>
      <c r="B91" t="s">
        <v>223</v>
      </c>
      <c r="C91" s="22">
        <v>10482487</v>
      </c>
      <c r="D91" s="23">
        <v>44523</v>
      </c>
    </row>
    <row r="92" spans="1:4" x14ac:dyDescent="0.3">
      <c r="A92">
        <v>90</v>
      </c>
      <c r="B92" t="s">
        <v>224</v>
      </c>
      <c r="C92" s="22">
        <v>10467366</v>
      </c>
      <c r="D92" s="23">
        <v>44926</v>
      </c>
    </row>
    <row r="93" spans="1:4" x14ac:dyDescent="0.3">
      <c r="A93">
        <v>91</v>
      </c>
      <c r="B93" t="s">
        <v>225</v>
      </c>
      <c r="C93" s="22">
        <v>10135373</v>
      </c>
      <c r="D93" s="23">
        <v>44986</v>
      </c>
    </row>
    <row r="94" spans="1:4" x14ac:dyDescent="0.3">
      <c r="A94">
        <v>92</v>
      </c>
      <c r="B94" t="s">
        <v>226</v>
      </c>
      <c r="C94" s="22">
        <v>10077600</v>
      </c>
      <c r="D94" s="23">
        <v>44927</v>
      </c>
    </row>
    <row r="95" spans="1:4" x14ac:dyDescent="0.3">
      <c r="A95">
        <v>93</v>
      </c>
      <c r="B95" t="s">
        <v>227</v>
      </c>
      <c r="C95" s="22">
        <v>9756300</v>
      </c>
      <c r="D95" s="23">
        <v>45107</v>
      </c>
    </row>
    <row r="96" spans="1:4" x14ac:dyDescent="0.3">
      <c r="A96">
        <v>94</v>
      </c>
      <c r="B96" t="s">
        <v>228</v>
      </c>
      <c r="C96" s="22">
        <v>9745149</v>
      </c>
      <c r="D96" s="23">
        <v>45108</v>
      </c>
    </row>
    <row r="97" spans="1:4" x14ac:dyDescent="0.3">
      <c r="A97">
        <v>95</v>
      </c>
      <c r="B97" t="s">
        <v>229</v>
      </c>
      <c r="C97" s="22">
        <v>9597085</v>
      </c>
      <c r="D97" s="23">
        <v>44927</v>
      </c>
    </row>
    <row r="98" spans="1:4" x14ac:dyDescent="0.3">
      <c r="A98">
        <v>96</v>
      </c>
      <c r="B98" t="s">
        <v>230</v>
      </c>
      <c r="C98" s="22">
        <v>9282410</v>
      </c>
      <c r="D98" s="23">
        <v>44196</v>
      </c>
    </row>
    <row r="99" spans="1:4" x14ac:dyDescent="0.3">
      <c r="A99">
        <v>97</v>
      </c>
      <c r="B99" t="s">
        <v>231</v>
      </c>
      <c r="C99" s="22">
        <v>9200617</v>
      </c>
      <c r="D99" s="23">
        <v>44927</v>
      </c>
    </row>
    <row r="100" spans="1:4" x14ac:dyDescent="0.3">
      <c r="A100">
        <v>98</v>
      </c>
      <c r="B100" t="s">
        <v>232</v>
      </c>
      <c r="C100" s="22">
        <v>9129652</v>
      </c>
      <c r="D100" s="23">
        <v>45108</v>
      </c>
    </row>
    <row r="101" spans="1:4" x14ac:dyDescent="0.3">
      <c r="A101">
        <v>99</v>
      </c>
      <c r="B101" t="s">
        <v>233</v>
      </c>
      <c r="C101" s="22">
        <v>8865270</v>
      </c>
      <c r="D101" s="23">
        <v>45016</v>
      </c>
    </row>
    <row r="102" spans="1:4" x14ac:dyDescent="0.3">
      <c r="A102">
        <v>100</v>
      </c>
      <c r="B102" t="s">
        <v>234</v>
      </c>
      <c r="C102" s="22">
        <v>8494260</v>
      </c>
      <c r="D102" s="23">
        <v>44743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08686-F42F-4775-9571-9B4F6AB5D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Q1,3,5,6,8,12</vt:lpstr>
      <vt:lpstr>Q-7,9,10,11,13,14,15</vt:lpstr>
      <vt:lpstr>Q-24 lord data,25</vt:lpstr>
      <vt:lpstr>Q-24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2023-08-26T04:44:01Z</dcterms:modified>
</cp:coreProperties>
</file>