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crosoft Excel - Advanced\3.What-if Features\2.SCENARIOS\"/>
    </mc:Choice>
  </mc:AlternateContent>
  <bookViews>
    <workbookView xWindow="0" yWindow="0" windowWidth="28800" windowHeight="12315" tabRatio="889" activeTab="1"/>
  </bookViews>
  <sheets>
    <sheet name="TB Q1" sheetId="1" r:id="rId1"/>
    <sheet name="P&amp;L Q1" sheetId="2" r:id="rId2"/>
  </sheets>
  <calcPr calcId="152511"/>
</workbook>
</file>

<file path=xl/calcChain.xml><?xml version="1.0" encoding="utf-8"?>
<calcChain xmlns="http://schemas.openxmlformats.org/spreadsheetml/2006/main">
  <c r="C32" i="2" l="1"/>
  <c r="C34" i="2" s="1"/>
  <c r="C8" i="2"/>
  <c r="B9" i="2" l="1"/>
  <c r="D39" i="1" l="1"/>
  <c r="C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B5" i="2" s="1"/>
  <c r="E17" i="1"/>
  <c r="B7" i="2" s="1"/>
  <c r="E18" i="1"/>
  <c r="B10" i="2" s="1"/>
  <c r="E19" i="1"/>
  <c r="B11" i="2" s="1"/>
  <c r="E20" i="1"/>
  <c r="B12" i="2" s="1"/>
  <c r="E21" i="1"/>
  <c r="B13" i="2" s="1"/>
  <c r="E22" i="1"/>
  <c r="B14" i="2" s="1"/>
  <c r="E23" i="1"/>
  <c r="B15" i="2" s="1"/>
  <c r="E24" i="1"/>
  <c r="B16" i="2" s="1"/>
  <c r="E25" i="1"/>
  <c r="B17" i="2" s="1"/>
  <c r="E26" i="1"/>
  <c r="B18" i="2" s="1"/>
  <c r="E27" i="1"/>
  <c r="B19" i="2" s="1"/>
  <c r="E28" i="1"/>
  <c r="B20" i="2" s="1"/>
  <c r="E29" i="1"/>
  <c r="B21" i="2" s="1"/>
  <c r="E30" i="1"/>
  <c r="B22" i="2" s="1"/>
  <c r="E31" i="1"/>
  <c r="B23" i="2" s="1"/>
  <c r="E32" i="1"/>
  <c r="B24" i="2" s="1"/>
  <c r="E33" i="1"/>
  <c r="B25" i="2" s="1"/>
  <c r="E34" i="1"/>
  <c r="B26" i="2" s="1"/>
  <c r="E35" i="1"/>
  <c r="B27" i="2" s="1"/>
  <c r="E36" i="1"/>
  <c r="B28" i="2" s="1"/>
  <c r="E37" i="1"/>
  <c r="B29" i="2" s="1"/>
  <c r="E38" i="1"/>
  <c r="B31" i="2" s="1"/>
  <c r="E2" i="1"/>
  <c r="E39" i="1" l="1"/>
  <c r="B32" i="2" l="1"/>
  <c r="B8" i="2"/>
  <c r="B34" i="2" l="1"/>
</calcChain>
</file>

<file path=xl/sharedStrings.xml><?xml version="1.0" encoding="utf-8"?>
<sst xmlns="http://schemas.openxmlformats.org/spreadsheetml/2006/main" count="102" uniqueCount="79">
  <si>
    <t>N/C</t>
  </si>
  <si>
    <t>Name</t>
  </si>
  <si>
    <t>Debit</t>
  </si>
  <si>
    <t>Credit</t>
  </si>
  <si>
    <t>0020</t>
  </si>
  <si>
    <t>Plant and Machinery</t>
  </si>
  <si>
    <t>0021</t>
  </si>
  <si>
    <t>Plant/Machinery Depreciation</t>
  </si>
  <si>
    <t>0030</t>
  </si>
  <si>
    <t>Office Equipment</t>
  </si>
  <si>
    <t>0031</t>
  </si>
  <si>
    <t>Office Equipment Depreciation</t>
  </si>
  <si>
    <t>0050</t>
  </si>
  <si>
    <t>Motor Vehicles</t>
  </si>
  <si>
    <t>0051</t>
  </si>
  <si>
    <t>1103</t>
  </si>
  <si>
    <t>Prepayments</t>
  </si>
  <si>
    <t>1200</t>
  </si>
  <si>
    <t>Bank Current Account</t>
  </si>
  <si>
    <t>2103</t>
  </si>
  <si>
    <t>Cis Deduction</t>
  </si>
  <si>
    <t>2109</t>
  </si>
  <si>
    <t>Accruals</t>
  </si>
  <si>
    <t>2202</t>
  </si>
  <si>
    <t>VAT Liability</t>
  </si>
  <si>
    <t>2210</t>
  </si>
  <si>
    <t>P.A.Y.E.</t>
  </si>
  <si>
    <t>2211</t>
  </si>
  <si>
    <t>National Insurance</t>
  </si>
  <si>
    <t>2300</t>
  </si>
  <si>
    <t>Loans</t>
  </si>
  <si>
    <t>Materials Purchased</t>
  </si>
  <si>
    <t>Advertising</t>
  </si>
  <si>
    <t>Gross Wages</t>
  </si>
  <si>
    <t>Rent</t>
  </si>
  <si>
    <t>Water Rates</t>
  </si>
  <si>
    <t>Electricity</t>
  </si>
  <si>
    <t>7300</t>
  </si>
  <si>
    <t>Vehicle Fuel</t>
  </si>
  <si>
    <t>7301</t>
  </si>
  <si>
    <t>Vehicle Repairs and Servicing</t>
  </si>
  <si>
    <t>7302</t>
  </si>
  <si>
    <t>Vehicle Licences</t>
  </si>
  <si>
    <t>7303</t>
  </si>
  <si>
    <t>Vehicle Insurance</t>
  </si>
  <si>
    <t>7501</t>
  </si>
  <si>
    <t>Postage and Carriage</t>
  </si>
  <si>
    <t>7502</t>
  </si>
  <si>
    <t>Office Stationery</t>
  </si>
  <si>
    <t>7550</t>
  </si>
  <si>
    <t>Telephone and Fax</t>
  </si>
  <si>
    <t>7602</t>
  </si>
  <si>
    <t>Accountancy Fees</t>
  </si>
  <si>
    <t>7603</t>
  </si>
  <si>
    <t>Consultancy Fees</t>
  </si>
  <si>
    <t>7801</t>
  </si>
  <si>
    <t>Cleaning</t>
  </si>
  <si>
    <t>7901</t>
  </si>
  <si>
    <t>Bank Charges</t>
  </si>
  <si>
    <t>7903</t>
  </si>
  <si>
    <t>Loan Interest Paid</t>
  </si>
  <si>
    <t>8001</t>
  </si>
  <si>
    <t>8003</t>
  </si>
  <si>
    <t>Vehicle Depreciation</t>
  </si>
  <si>
    <t>8004</t>
  </si>
  <si>
    <t>8204</t>
  </si>
  <si>
    <t>Insurance</t>
  </si>
  <si>
    <t>Sales</t>
  </si>
  <si>
    <t>Gross profit</t>
  </si>
  <si>
    <t>Net Profit</t>
  </si>
  <si>
    <t>Total Expenses</t>
  </si>
  <si>
    <t>Trial Balance</t>
  </si>
  <si>
    <t>Profit and Loss account for the quarter ending 31/03/2016</t>
  </si>
  <si>
    <t>Client Name: APT Install Ltd</t>
  </si>
  <si>
    <t>Plant/Machinery Accumulated Depreciation</t>
  </si>
  <si>
    <t>Office Equipment Accumulated Depreciation</t>
  </si>
  <si>
    <t>Motor Vehicles Accumulated Depreciation</t>
  </si>
  <si>
    <t>Accounting period to 31/03/2016</t>
  </si>
  <si>
    <t>Furniture/Fitting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</si>
</sst>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name val="Calibri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rgb="FF000000"/>
      <name val="Tahoma"/>
      <family val="2"/>
    </font>
    <font>
      <b/>
      <u/>
      <sz val="10"/>
      <color rgb="FF000000"/>
      <name val="Tahoma"/>
      <family val="2"/>
    </font>
    <font>
      <b/>
      <sz val="11"/>
      <color theme="3"/>
      <name val="Calibri"/>
      <family val="2"/>
      <scheme val="minor"/>
    </font>
    <font>
      <sz val="10"/>
      <color rgb="FF0000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2"/>
      <name val="Calibri"/>
      <family val="2"/>
    </font>
    <font>
      <b/>
      <sz val="10"/>
      <name val="Tahoma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165" fontId="5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9" fillId="0" borderId="0"/>
  </cellStyleXfs>
  <cellXfs count="21">
    <xf numFmtId="0" fontId="0" fillId="0" borderId="0" xfId="0" applyNumberFormat="1" applyFont="1"/>
    <xf numFmtId="0" fontId="2" fillId="0" borderId="0" xfId="0" applyNumberFormat="1" applyFont="1"/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2" fontId="0" fillId="0" borderId="0" xfId="0" applyNumberFormat="1" applyFont="1"/>
    <xf numFmtId="0" fontId="0" fillId="0" borderId="0" xfId="0" applyNumberFormat="1" applyFont="1" applyFill="1"/>
    <xf numFmtId="0" fontId="8" fillId="0" borderId="0" xfId="0" applyNumberFormat="1" applyFont="1"/>
    <xf numFmtId="0" fontId="6" fillId="0" borderId="0" xfId="0" applyNumberFormat="1" applyFont="1" applyAlignment="1">
      <alignment horizontal="left"/>
    </xf>
    <xf numFmtId="0" fontId="8" fillId="0" borderId="0" xfId="0" applyNumberFormat="1" applyFont="1" applyFill="1" applyAlignment="1">
      <alignment horizontal="center" wrapText="1"/>
    </xf>
    <xf numFmtId="0" fontId="1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left"/>
    </xf>
    <xf numFmtId="43" fontId="4" fillId="0" borderId="0" xfId="4" applyFont="1" applyAlignment="1">
      <alignment horizontal="right"/>
    </xf>
    <xf numFmtId="43" fontId="3" fillId="0" borderId="0" xfId="4" applyFont="1" applyAlignment="1">
      <alignment horizontal="right"/>
    </xf>
    <xf numFmtId="43" fontId="2" fillId="0" borderId="0" xfId="4" applyFont="1"/>
    <xf numFmtId="43" fontId="13" fillId="0" borderId="0" xfId="4" applyFont="1"/>
    <xf numFmtId="43" fontId="0" fillId="0" borderId="0" xfId="4" applyFont="1"/>
    <xf numFmtId="43" fontId="0" fillId="0" borderId="0" xfId="4" applyFont="1" applyFill="1"/>
    <xf numFmtId="43" fontId="8" fillId="0" borderId="2" xfId="4" applyFont="1" applyFill="1" applyBorder="1"/>
    <xf numFmtId="43" fontId="12" fillId="0" borderId="1" xfId="4" applyFont="1" applyFill="1" applyBorder="1"/>
    <xf numFmtId="0" fontId="14" fillId="0" borderId="0" xfId="0" applyNumberFormat="1" applyFont="1"/>
  </cellXfs>
  <cellStyles count="6">
    <cellStyle name="Comma" xfId="4" builtinId="3"/>
    <cellStyle name="Comma 2" xfId="2"/>
    <cellStyle name="Heading 4 2" xfId="3"/>
    <cellStyle name="Normal" xfId="0" builtinId="0"/>
    <cellStyle name="Normal 2" xfId="1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9"/>
  <sheetViews>
    <sheetView workbookViewId="0">
      <selection activeCell="H9" sqref="H9"/>
    </sheetView>
  </sheetViews>
  <sheetFormatPr defaultColWidth="9.140625" defaultRowHeight="12.75" x14ac:dyDescent="0.2"/>
  <cols>
    <col min="1" max="1" width="37.140625" style="1" bestFit="1" customWidth="1"/>
    <col min="2" max="2" width="19" style="1" customWidth="1"/>
    <col min="3" max="3" width="13.140625" style="1" bestFit="1" customWidth="1"/>
    <col min="4" max="4" width="13.140625" style="1" customWidth="1"/>
    <col min="5" max="5" width="13.28515625" style="1" bestFit="1" customWidth="1"/>
    <col min="6" max="16384" width="9.140625" style="1"/>
  </cols>
  <sheetData>
    <row r="1" spans="1:6" x14ac:dyDescent="0.2">
      <c r="A1" s="3" t="s">
        <v>1</v>
      </c>
      <c r="B1" s="3" t="s">
        <v>0</v>
      </c>
      <c r="C1" s="12" t="s">
        <v>2</v>
      </c>
      <c r="D1" s="12" t="s">
        <v>3</v>
      </c>
      <c r="E1" s="12" t="s">
        <v>71</v>
      </c>
    </row>
    <row r="2" spans="1:6" ht="15" x14ac:dyDescent="0.25">
      <c r="A2" s="8" t="s">
        <v>5</v>
      </c>
      <c r="B2" s="2" t="s">
        <v>4</v>
      </c>
      <c r="C2" s="13">
        <v>18064</v>
      </c>
      <c r="D2" s="14"/>
      <c r="E2" s="14">
        <f>C2-D2</f>
        <v>18064</v>
      </c>
      <c r="F2"/>
    </row>
    <row r="3" spans="1:6" x14ac:dyDescent="0.2">
      <c r="A3" s="8" t="s">
        <v>74</v>
      </c>
      <c r="B3" s="2" t="s">
        <v>6</v>
      </c>
      <c r="C3" s="14"/>
      <c r="D3" s="13">
        <v>903.2</v>
      </c>
      <c r="E3" s="14">
        <f t="shared" ref="E3:E38" si="0">C3-D3</f>
        <v>-903.2</v>
      </c>
    </row>
    <row r="4" spans="1:6" x14ac:dyDescent="0.2">
      <c r="A4" s="2" t="s">
        <v>9</v>
      </c>
      <c r="B4" s="2" t="s">
        <v>8</v>
      </c>
      <c r="C4" s="13">
        <v>2632</v>
      </c>
      <c r="D4" s="14"/>
      <c r="E4" s="14">
        <f t="shared" si="0"/>
        <v>2632</v>
      </c>
    </row>
    <row r="5" spans="1:6" x14ac:dyDescent="0.2">
      <c r="A5" s="8" t="s">
        <v>75</v>
      </c>
      <c r="B5" s="2" t="s">
        <v>10</v>
      </c>
      <c r="C5" s="14"/>
      <c r="D5" s="13">
        <v>105.69000000000001</v>
      </c>
      <c r="E5" s="14">
        <f t="shared" si="0"/>
        <v>-105.69000000000001</v>
      </c>
    </row>
    <row r="6" spans="1:6" x14ac:dyDescent="0.2">
      <c r="A6" s="2" t="s">
        <v>13</v>
      </c>
      <c r="B6" s="2" t="s">
        <v>12</v>
      </c>
      <c r="C6" s="13">
        <v>9000</v>
      </c>
      <c r="D6" s="14"/>
      <c r="E6" s="14">
        <f t="shared" si="0"/>
        <v>9000</v>
      </c>
    </row>
    <row r="7" spans="1:6" x14ac:dyDescent="0.2">
      <c r="A7" s="8" t="s">
        <v>76</v>
      </c>
      <c r="B7" s="2" t="s">
        <v>14</v>
      </c>
      <c r="C7" s="14"/>
      <c r="D7" s="13">
        <v>450</v>
      </c>
      <c r="E7" s="14">
        <f t="shared" si="0"/>
        <v>-450</v>
      </c>
    </row>
    <row r="8" spans="1:6" x14ac:dyDescent="0.2">
      <c r="A8" s="2" t="s">
        <v>16</v>
      </c>
      <c r="B8" s="2" t="s">
        <v>15</v>
      </c>
      <c r="C8" s="13">
        <v>4350</v>
      </c>
      <c r="D8" s="14"/>
      <c r="E8" s="14">
        <f t="shared" si="0"/>
        <v>4350</v>
      </c>
    </row>
    <row r="9" spans="1:6" x14ac:dyDescent="0.2">
      <c r="A9" s="2" t="s">
        <v>18</v>
      </c>
      <c r="B9" s="2" t="s">
        <v>17</v>
      </c>
      <c r="C9" s="13">
        <v>60575.989999999991</v>
      </c>
      <c r="D9" s="14"/>
      <c r="E9" s="14">
        <f t="shared" si="0"/>
        <v>60575.989999999991</v>
      </c>
    </row>
    <row r="10" spans="1:6" x14ac:dyDescent="0.2">
      <c r="A10" s="2" t="s">
        <v>20</v>
      </c>
      <c r="B10" s="2" t="s">
        <v>19</v>
      </c>
      <c r="C10" s="13">
        <v>5696.2</v>
      </c>
      <c r="D10" s="14"/>
      <c r="E10" s="14">
        <f t="shared" si="0"/>
        <v>5696.2</v>
      </c>
    </row>
    <row r="11" spans="1:6" x14ac:dyDescent="0.2">
      <c r="A11" s="2" t="s">
        <v>22</v>
      </c>
      <c r="B11" s="2" t="s">
        <v>21</v>
      </c>
      <c r="C11" s="14"/>
      <c r="D11" s="13">
        <v>887.8</v>
      </c>
      <c r="E11" s="14">
        <f t="shared" si="0"/>
        <v>-887.8</v>
      </c>
    </row>
    <row r="12" spans="1:6" x14ac:dyDescent="0.2">
      <c r="A12" s="2" t="s">
        <v>24</v>
      </c>
      <c r="B12" s="2" t="s">
        <v>23</v>
      </c>
      <c r="C12" s="13">
        <v>746.75</v>
      </c>
      <c r="D12" s="14"/>
      <c r="E12" s="14">
        <f t="shared" si="0"/>
        <v>746.75</v>
      </c>
    </row>
    <row r="13" spans="1:6" x14ac:dyDescent="0.2">
      <c r="A13" s="2" t="s">
        <v>26</v>
      </c>
      <c r="B13" s="2" t="s">
        <v>25</v>
      </c>
      <c r="C13" s="14"/>
      <c r="D13" s="13">
        <v>670</v>
      </c>
      <c r="E13" s="14">
        <f t="shared" si="0"/>
        <v>-670</v>
      </c>
    </row>
    <row r="14" spans="1:6" x14ac:dyDescent="0.2">
      <c r="A14" s="2" t="s">
        <v>28</v>
      </c>
      <c r="B14" s="2" t="s">
        <v>27</v>
      </c>
      <c r="C14" s="14"/>
      <c r="D14" s="13">
        <v>460</v>
      </c>
      <c r="E14" s="14">
        <f t="shared" si="0"/>
        <v>-460</v>
      </c>
    </row>
    <row r="15" spans="1:6" x14ac:dyDescent="0.2">
      <c r="A15" s="2" t="s">
        <v>30</v>
      </c>
      <c r="B15" s="2" t="s">
        <v>29</v>
      </c>
      <c r="C15" s="14"/>
      <c r="D15" s="13">
        <v>95570.23000000001</v>
      </c>
      <c r="E15" s="14">
        <f t="shared" si="0"/>
        <v>-95570.23000000001</v>
      </c>
    </row>
    <row r="16" spans="1:6" x14ac:dyDescent="0.2">
      <c r="A16" s="8" t="s">
        <v>67</v>
      </c>
      <c r="B16" s="2">
        <v>4000</v>
      </c>
      <c r="C16" s="14"/>
      <c r="D16" s="13">
        <v>28481</v>
      </c>
      <c r="E16" s="14">
        <f t="shared" si="0"/>
        <v>-28481</v>
      </c>
    </row>
    <row r="17" spans="1:5" x14ac:dyDescent="0.2">
      <c r="A17" s="2" t="s">
        <v>31</v>
      </c>
      <c r="B17" s="2">
        <v>5000</v>
      </c>
      <c r="C17" s="13">
        <v>1069.23</v>
      </c>
      <c r="D17" s="14"/>
      <c r="E17" s="14">
        <f t="shared" si="0"/>
        <v>1069.23</v>
      </c>
    </row>
    <row r="18" spans="1:5" x14ac:dyDescent="0.2">
      <c r="A18" s="2" t="s">
        <v>32</v>
      </c>
      <c r="B18" s="2">
        <v>6201</v>
      </c>
      <c r="C18" s="13">
        <v>620</v>
      </c>
      <c r="D18" s="14"/>
      <c r="E18" s="14">
        <f t="shared" si="0"/>
        <v>620</v>
      </c>
    </row>
    <row r="19" spans="1:5" x14ac:dyDescent="0.2">
      <c r="A19" s="2" t="s">
        <v>33</v>
      </c>
      <c r="B19" s="2">
        <v>7000</v>
      </c>
      <c r="C19" s="13">
        <v>12390</v>
      </c>
      <c r="D19" s="14"/>
      <c r="E19" s="14">
        <f t="shared" si="0"/>
        <v>12390</v>
      </c>
    </row>
    <row r="20" spans="1:5" x14ac:dyDescent="0.2">
      <c r="A20" s="2" t="s">
        <v>34</v>
      </c>
      <c r="B20" s="2">
        <v>7100</v>
      </c>
      <c r="C20" s="13">
        <v>6000</v>
      </c>
      <c r="D20" s="14"/>
      <c r="E20" s="14">
        <f t="shared" si="0"/>
        <v>6000</v>
      </c>
    </row>
    <row r="21" spans="1:5" x14ac:dyDescent="0.2">
      <c r="A21" s="2" t="s">
        <v>35</v>
      </c>
      <c r="B21" s="2">
        <v>7102</v>
      </c>
      <c r="C21" s="13">
        <v>42.5</v>
      </c>
      <c r="D21" s="14"/>
      <c r="E21" s="14">
        <f t="shared" si="0"/>
        <v>42.5</v>
      </c>
    </row>
    <row r="22" spans="1:5" x14ac:dyDescent="0.2">
      <c r="A22" s="2" t="s">
        <v>36</v>
      </c>
      <c r="B22" s="2">
        <v>7200</v>
      </c>
      <c r="C22" s="13">
        <v>350</v>
      </c>
      <c r="D22" s="14"/>
      <c r="E22" s="14">
        <f t="shared" si="0"/>
        <v>350</v>
      </c>
    </row>
    <row r="23" spans="1:5" x14ac:dyDescent="0.2">
      <c r="A23" s="2" t="s">
        <v>38</v>
      </c>
      <c r="B23" s="2" t="s">
        <v>37</v>
      </c>
      <c r="C23" s="13">
        <v>762.55</v>
      </c>
      <c r="D23" s="14"/>
      <c r="E23" s="14">
        <f t="shared" si="0"/>
        <v>762.55</v>
      </c>
    </row>
    <row r="24" spans="1:5" x14ac:dyDescent="0.2">
      <c r="A24" s="2" t="s">
        <v>40</v>
      </c>
      <c r="B24" s="2" t="s">
        <v>39</v>
      </c>
      <c r="C24" s="13">
        <v>50.480000000000004</v>
      </c>
      <c r="D24" s="14"/>
      <c r="E24" s="14">
        <f t="shared" si="0"/>
        <v>50.480000000000004</v>
      </c>
    </row>
    <row r="25" spans="1:5" x14ac:dyDescent="0.2">
      <c r="A25" s="2" t="s">
        <v>42</v>
      </c>
      <c r="B25" s="2" t="s">
        <v>41</v>
      </c>
      <c r="C25" s="13">
        <v>96.710000000000008</v>
      </c>
      <c r="D25" s="14"/>
      <c r="E25" s="14">
        <f t="shared" si="0"/>
        <v>96.710000000000008</v>
      </c>
    </row>
    <row r="26" spans="1:5" x14ac:dyDescent="0.2">
      <c r="A26" s="2" t="s">
        <v>44</v>
      </c>
      <c r="B26" s="2" t="s">
        <v>43</v>
      </c>
      <c r="C26" s="13">
        <v>250</v>
      </c>
      <c r="D26" s="14"/>
      <c r="E26" s="14">
        <f t="shared" si="0"/>
        <v>250</v>
      </c>
    </row>
    <row r="27" spans="1:5" x14ac:dyDescent="0.2">
      <c r="A27" s="2" t="s">
        <v>46</v>
      </c>
      <c r="B27" s="2" t="s">
        <v>45</v>
      </c>
      <c r="C27" s="13">
        <v>2.5</v>
      </c>
      <c r="D27" s="14"/>
      <c r="E27" s="14">
        <f t="shared" si="0"/>
        <v>2.5</v>
      </c>
    </row>
    <row r="28" spans="1:5" x14ac:dyDescent="0.2">
      <c r="A28" s="2" t="s">
        <v>48</v>
      </c>
      <c r="B28" s="2" t="s">
        <v>47</v>
      </c>
      <c r="C28" s="13">
        <v>141.72999999999999</v>
      </c>
      <c r="D28" s="14"/>
      <c r="E28" s="14">
        <f t="shared" si="0"/>
        <v>141.72999999999999</v>
      </c>
    </row>
    <row r="29" spans="1:5" x14ac:dyDescent="0.2">
      <c r="A29" s="2" t="s">
        <v>50</v>
      </c>
      <c r="B29" s="2" t="s">
        <v>49</v>
      </c>
      <c r="C29" s="13">
        <v>45.3</v>
      </c>
      <c r="D29" s="14"/>
      <c r="E29" s="14">
        <f t="shared" si="0"/>
        <v>45.3</v>
      </c>
    </row>
    <row r="30" spans="1:5" x14ac:dyDescent="0.2">
      <c r="A30" s="2" t="s">
        <v>52</v>
      </c>
      <c r="B30" s="2" t="s">
        <v>51</v>
      </c>
      <c r="C30" s="13">
        <v>450</v>
      </c>
      <c r="D30" s="14"/>
      <c r="E30" s="14">
        <f t="shared" si="0"/>
        <v>450</v>
      </c>
    </row>
    <row r="31" spans="1:5" x14ac:dyDescent="0.2">
      <c r="A31" s="2" t="s">
        <v>54</v>
      </c>
      <c r="B31" s="2" t="s">
        <v>53</v>
      </c>
      <c r="C31" s="13">
        <v>1038</v>
      </c>
      <c r="D31" s="14"/>
      <c r="E31" s="14">
        <f t="shared" si="0"/>
        <v>1038</v>
      </c>
    </row>
    <row r="32" spans="1:5" x14ac:dyDescent="0.2">
      <c r="A32" s="2" t="s">
        <v>56</v>
      </c>
      <c r="B32" s="2" t="s">
        <v>55</v>
      </c>
      <c r="C32" s="13">
        <v>360</v>
      </c>
      <c r="D32" s="14"/>
      <c r="E32" s="14">
        <f t="shared" si="0"/>
        <v>360</v>
      </c>
    </row>
    <row r="33" spans="1:5" x14ac:dyDescent="0.2">
      <c r="A33" s="2" t="s">
        <v>58</v>
      </c>
      <c r="B33" s="2" t="s">
        <v>57</v>
      </c>
      <c r="C33" s="13">
        <v>3.5</v>
      </c>
      <c r="D33" s="14"/>
      <c r="E33" s="14">
        <f t="shared" si="0"/>
        <v>3.5</v>
      </c>
    </row>
    <row r="34" spans="1:5" x14ac:dyDescent="0.2">
      <c r="A34" s="2" t="s">
        <v>60</v>
      </c>
      <c r="B34" s="2" t="s">
        <v>59</v>
      </c>
      <c r="C34" s="13">
        <v>1231.5899999999999</v>
      </c>
      <c r="D34" s="14"/>
      <c r="E34" s="14">
        <f t="shared" si="0"/>
        <v>1231.5899999999999</v>
      </c>
    </row>
    <row r="35" spans="1:5" x14ac:dyDescent="0.2">
      <c r="A35" s="2" t="s">
        <v>7</v>
      </c>
      <c r="B35" s="2" t="s">
        <v>61</v>
      </c>
      <c r="C35" s="13">
        <v>903.2</v>
      </c>
      <c r="D35" s="14"/>
      <c r="E35" s="14">
        <f t="shared" si="0"/>
        <v>903.2</v>
      </c>
    </row>
    <row r="36" spans="1:5" x14ac:dyDescent="0.2">
      <c r="A36" s="2" t="s">
        <v>63</v>
      </c>
      <c r="B36" s="2" t="s">
        <v>62</v>
      </c>
      <c r="C36" s="13">
        <v>450</v>
      </c>
      <c r="D36" s="14"/>
      <c r="E36" s="14">
        <f t="shared" si="0"/>
        <v>450</v>
      </c>
    </row>
    <row r="37" spans="1:5" x14ac:dyDescent="0.2">
      <c r="A37" s="2" t="s">
        <v>11</v>
      </c>
      <c r="B37" s="2" t="s">
        <v>64</v>
      </c>
      <c r="C37" s="13">
        <v>105.69000000000001</v>
      </c>
      <c r="D37" s="14"/>
      <c r="E37" s="14">
        <f t="shared" si="0"/>
        <v>105.69000000000001</v>
      </c>
    </row>
    <row r="38" spans="1:5" x14ac:dyDescent="0.2">
      <c r="A38" s="2" t="s">
        <v>66</v>
      </c>
      <c r="B38" s="2" t="s">
        <v>65</v>
      </c>
      <c r="C38" s="13">
        <v>100</v>
      </c>
      <c r="D38" s="14"/>
      <c r="E38" s="14">
        <f t="shared" si="0"/>
        <v>100</v>
      </c>
    </row>
    <row r="39" spans="1:5" x14ac:dyDescent="0.2">
      <c r="C39" s="15">
        <f>SUM(C2:C38)</f>
        <v>127527.91999999998</v>
      </c>
      <c r="D39" s="15">
        <f>SUM(D2:D38)</f>
        <v>127527.92000000001</v>
      </c>
      <c r="E39" s="15">
        <f>SUM(E2:E38)</f>
        <v>-2.5963231564674061E-11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5"/>
  <sheetViews>
    <sheetView showZeros="0" tabSelected="1" zoomScale="90" zoomScaleNormal="90" zoomScalePageLayoutView="80" workbookViewId="0">
      <selection activeCell="D10" sqref="D10"/>
    </sheetView>
  </sheetViews>
  <sheetFormatPr defaultRowHeight="15" x14ac:dyDescent="0.25"/>
  <cols>
    <col min="1" max="1" width="50.85546875" bestFit="1" customWidth="1"/>
    <col min="2" max="2" width="13.140625" style="6" customWidth="1"/>
    <col min="3" max="3" width="11.140625" bestFit="1" customWidth="1"/>
    <col min="5" max="5" width="26.5703125" bestFit="1" customWidth="1"/>
  </cols>
  <sheetData>
    <row r="1" spans="1:6" x14ac:dyDescent="0.25">
      <c r="A1" s="7" t="s">
        <v>73</v>
      </c>
    </row>
    <row r="2" spans="1:6" x14ac:dyDescent="0.25">
      <c r="A2" s="7" t="s">
        <v>72</v>
      </c>
    </row>
    <row r="3" spans="1:6" ht="45" customHeight="1" x14ac:dyDescent="0.25">
      <c r="B3" s="9" t="s">
        <v>77</v>
      </c>
    </row>
    <row r="5" spans="1:6" x14ac:dyDescent="0.25">
      <c r="A5" s="8" t="s">
        <v>67</v>
      </c>
      <c r="B5" s="16">
        <f>-VLOOKUP(A5,'TB Q1'!A:E,5,FALSE)</f>
        <v>28481</v>
      </c>
      <c r="C5">
        <v>28481</v>
      </c>
      <c r="E5" s="2"/>
    </row>
    <row r="6" spans="1:6" x14ac:dyDescent="0.25">
      <c r="B6" s="16"/>
      <c r="E6" s="2"/>
    </row>
    <row r="7" spans="1:6" x14ac:dyDescent="0.25">
      <c r="A7" s="2" t="s">
        <v>31</v>
      </c>
      <c r="B7" s="16">
        <f>VLOOKUP(A7,'TB Q1'!A:E,5,FALSE)</f>
        <v>1069.23</v>
      </c>
      <c r="C7">
        <v>1069.23</v>
      </c>
      <c r="E7" s="2"/>
    </row>
    <row r="8" spans="1:6" x14ac:dyDescent="0.25">
      <c r="A8" s="7" t="s">
        <v>68</v>
      </c>
      <c r="B8" s="18">
        <f>B5-B7</f>
        <v>27411.77</v>
      </c>
      <c r="C8" s="18">
        <f>C5-C7</f>
        <v>27411.77</v>
      </c>
      <c r="E8" s="20"/>
    </row>
    <row r="9" spans="1:6" x14ac:dyDescent="0.25">
      <c r="B9" s="16">
        <f>-SUMIF('TB Q1'!$B:$B,VLOOKUP(#REF!,'TB Q1'!$A:$B,2,FALSE),'TB Q1'!$E:$E)</f>
        <v>0</v>
      </c>
      <c r="C9" s="4">
        <v>0</v>
      </c>
      <c r="E9" s="2"/>
      <c r="F9" s="2"/>
    </row>
    <row r="10" spans="1:6" x14ac:dyDescent="0.25">
      <c r="A10" s="2" t="s">
        <v>32</v>
      </c>
      <c r="B10" s="16">
        <f>VLOOKUP(A10,'TB Q1'!A:E,5,FALSE)</f>
        <v>620</v>
      </c>
      <c r="C10" s="4">
        <v>620</v>
      </c>
      <c r="D10" s="5"/>
      <c r="E10" s="2"/>
      <c r="F10" s="2"/>
    </row>
    <row r="11" spans="1:6" x14ac:dyDescent="0.25">
      <c r="A11" s="2" t="s">
        <v>33</v>
      </c>
      <c r="B11" s="16">
        <f>VLOOKUP(A11,'TB Q1'!A:E,5,FALSE)</f>
        <v>12390</v>
      </c>
      <c r="C11" s="4">
        <v>13000</v>
      </c>
      <c r="D11" s="5"/>
      <c r="E11" s="2"/>
      <c r="F11" s="2"/>
    </row>
    <row r="12" spans="1:6" x14ac:dyDescent="0.25">
      <c r="A12" s="2" t="s">
        <v>34</v>
      </c>
      <c r="B12" s="16">
        <f>VLOOKUP(A12,'TB Q1'!A:E,5,FALSE)</f>
        <v>6000</v>
      </c>
      <c r="C12" s="4">
        <v>6000</v>
      </c>
      <c r="D12" s="5"/>
      <c r="E12" s="2"/>
      <c r="F12" s="2"/>
    </row>
    <row r="13" spans="1:6" x14ac:dyDescent="0.25">
      <c r="A13" s="2" t="s">
        <v>35</v>
      </c>
      <c r="B13" s="16">
        <f>VLOOKUP(A13,'TB Q1'!A:E,5,FALSE)</f>
        <v>42.5</v>
      </c>
      <c r="C13" s="4">
        <v>42.5</v>
      </c>
      <c r="D13" s="5"/>
      <c r="E13" s="2"/>
      <c r="F13" s="2"/>
    </row>
    <row r="14" spans="1:6" x14ac:dyDescent="0.25">
      <c r="A14" s="2" t="s">
        <v>36</v>
      </c>
      <c r="B14" s="16">
        <f>VLOOKUP(A14,'TB Q1'!A:E,5,FALSE)</f>
        <v>350</v>
      </c>
      <c r="C14" s="4">
        <v>350</v>
      </c>
      <c r="D14" s="5"/>
      <c r="E14" s="2"/>
      <c r="F14" s="2"/>
    </row>
    <row r="15" spans="1:6" x14ac:dyDescent="0.25">
      <c r="A15" s="2" t="s">
        <v>38</v>
      </c>
      <c r="B15" s="16">
        <f>VLOOKUP(A15,'TB Q1'!A:E,5,FALSE)</f>
        <v>762.55</v>
      </c>
      <c r="C15" s="4">
        <v>762.55</v>
      </c>
      <c r="D15" s="5"/>
      <c r="E15" s="2"/>
      <c r="F15" s="2"/>
    </row>
    <row r="16" spans="1:6" x14ac:dyDescent="0.25">
      <c r="A16" s="2" t="s">
        <v>40</v>
      </c>
      <c r="B16" s="16">
        <f>VLOOKUP(A16,'TB Q1'!A:E,5,FALSE)</f>
        <v>50.480000000000004</v>
      </c>
      <c r="C16" s="4">
        <v>50.480000000000004</v>
      </c>
      <c r="D16" s="5"/>
      <c r="E16" s="2"/>
      <c r="F16" s="2"/>
    </row>
    <row r="17" spans="1:6" x14ac:dyDescent="0.25">
      <c r="A17" s="2" t="s">
        <v>42</v>
      </c>
      <c r="B17" s="16">
        <f>VLOOKUP(A17,'TB Q1'!A:E,5,FALSE)</f>
        <v>96.710000000000008</v>
      </c>
      <c r="C17" s="4">
        <v>96.710000000000008</v>
      </c>
      <c r="D17" s="5"/>
      <c r="E17" s="2"/>
      <c r="F17" s="2"/>
    </row>
    <row r="18" spans="1:6" x14ac:dyDescent="0.25">
      <c r="A18" s="2" t="s">
        <v>44</v>
      </c>
      <c r="B18" s="16">
        <f>VLOOKUP(A18,'TB Q1'!A:E,5,FALSE)</f>
        <v>250</v>
      </c>
      <c r="C18" s="4">
        <v>250</v>
      </c>
      <c r="D18" s="5"/>
      <c r="E18" s="2"/>
      <c r="F18" s="2"/>
    </row>
    <row r="19" spans="1:6" x14ac:dyDescent="0.25">
      <c r="A19" s="2" t="s">
        <v>46</v>
      </c>
      <c r="B19" s="16">
        <f>VLOOKUP(A19,'TB Q1'!A:E,5,FALSE)</f>
        <v>2.5</v>
      </c>
      <c r="C19" s="4">
        <v>2.5</v>
      </c>
      <c r="D19" s="5"/>
      <c r="E19" s="2"/>
      <c r="F19" s="2"/>
    </row>
    <row r="20" spans="1:6" x14ac:dyDescent="0.25">
      <c r="A20" s="2" t="s">
        <v>48</v>
      </c>
      <c r="B20" s="16">
        <f>VLOOKUP(A20,'TB Q1'!A:E,5,FALSE)</f>
        <v>141.72999999999999</v>
      </c>
      <c r="C20" s="4">
        <v>141.72999999999999</v>
      </c>
      <c r="D20" s="5"/>
      <c r="E20" s="2"/>
      <c r="F20" s="2"/>
    </row>
    <row r="21" spans="1:6" x14ac:dyDescent="0.25">
      <c r="A21" s="2" t="s">
        <v>50</v>
      </c>
      <c r="B21" s="16">
        <f>VLOOKUP(A21,'TB Q1'!A:E,5,FALSE)</f>
        <v>45.3</v>
      </c>
      <c r="C21" s="4">
        <v>45.3</v>
      </c>
      <c r="D21" s="5"/>
      <c r="E21" s="2"/>
      <c r="F21" s="2"/>
    </row>
    <row r="22" spans="1:6" x14ac:dyDescent="0.25">
      <c r="A22" s="2" t="s">
        <v>52</v>
      </c>
      <c r="B22" s="16">
        <f>VLOOKUP(A22,'TB Q1'!A:E,5,FALSE)</f>
        <v>450</v>
      </c>
      <c r="C22" s="4">
        <v>450</v>
      </c>
      <c r="D22" s="5"/>
      <c r="E22" s="2"/>
      <c r="F22" s="2"/>
    </row>
    <row r="23" spans="1:6" x14ac:dyDescent="0.25">
      <c r="A23" s="2" t="s">
        <v>54</v>
      </c>
      <c r="B23" s="16">
        <f>VLOOKUP(A23,'TB Q1'!A:E,5,FALSE)</f>
        <v>1038</v>
      </c>
      <c r="C23" s="4">
        <v>1038</v>
      </c>
      <c r="D23" s="5"/>
      <c r="E23" s="2"/>
      <c r="F23" s="2"/>
    </row>
    <row r="24" spans="1:6" x14ac:dyDescent="0.25">
      <c r="A24" s="2" t="s">
        <v>56</v>
      </c>
      <c r="B24" s="16">
        <f>VLOOKUP(A24,'TB Q1'!A:E,5,FALSE)</f>
        <v>360</v>
      </c>
      <c r="C24" s="4">
        <v>400</v>
      </c>
      <c r="D24" s="5"/>
      <c r="E24" s="2"/>
      <c r="F24" s="2"/>
    </row>
    <row r="25" spans="1:6" x14ac:dyDescent="0.25">
      <c r="A25" s="2" t="s">
        <v>58</v>
      </c>
      <c r="B25" s="16">
        <f>VLOOKUP(A25,'TB Q1'!A:E,5,FALSE)</f>
        <v>3.5</v>
      </c>
      <c r="C25" s="4">
        <v>3.5</v>
      </c>
      <c r="D25" s="5"/>
      <c r="E25" s="2"/>
      <c r="F25" s="2"/>
    </row>
    <row r="26" spans="1:6" x14ac:dyDescent="0.25">
      <c r="A26" s="2" t="s">
        <v>60</v>
      </c>
      <c r="B26" s="16">
        <f>VLOOKUP(A26,'TB Q1'!A:E,5,FALSE)</f>
        <v>1231.5899999999999</v>
      </c>
      <c r="C26" s="4">
        <v>1231.5899999999999</v>
      </c>
      <c r="D26" s="5"/>
      <c r="E26" s="2"/>
      <c r="F26" s="2"/>
    </row>
    <row r="27" spans="1:6" x14ac:dyDescent="0.25">
      <c r="A27" s="2" t="s">
        <v>7</v>
      </c>
      <c r="B27" s="16">
        <f>VLOOKUP(A27,'TB Q1'!A:E,5,FALSE)</f>
        <v>903.2</v>
      </c>
      <c r="C27" s="4">
        <v>903.2</v>
      </c>
      <c r="D27" s="5"/>
      <c r="E27" s="2"/>
      <c r="F27" s="2"/>
    </row>
    <row r="28" spans="1:6" x14ac:dyDescent="0.25">
      <c r="A28" s="2" t="s">
        <v>63</v>
      </c>
      <c r="B28" s="16">
        <f>VLOOKUP(A28,'TB Q1'!A:E,5,FALSE)</f>
        <v>450</v>
      </c>
      <c r="C28" s="4">
        <v>450</v>
      </c>
      <c r="D28" s="5"/>
      <c r="E28" s="2"/>
      <c r="F28" s="2"/>
    </row>
    <row r="29" spans="1:6" x14ac:dyDescent="0.25">
      <c r="A29" s="2" t="s">
        <v>11</v>
      </c>
      <c r="B29" s="16">
        <f>VLOOKUP(A29,'TB Q1'!A:E,5,FALSE)</f>
        <v>105.69000000000001</v>
      </c>
      <c r="C29" s="4">
        <v>105.69000000000001</v>
      </c>
      <c r="D29" s="5"/>
      <c r="E29" s="2"/>
      <c r="F29" s="2"/>
    </row>
    <row r="30" spans="1:6" x14ac:dyDescent="0.25">
      <c r="A30" s="2" t="s">
        <v>78</v>
      </c>
      <c r="B30" s="16"/>
      <c r="C30" s="4"/>
      <c r="D30" s="5"/>
    </row>
    <row r="31" spans="1:6" x14ac:dyDescent="0.25">
      <c r="A31" s="2" t="s">
        <v>66</v>
      </c>
      <c r="B31" s="16">
        <f>VLOOKUP(A31,'TB Q1'!A:E,5,FALSE)</f>
        <v>100</v>
      </c>
      <c r="C31">
        <v>100</v>
      </c>
    </row>
    <row r="32" spans="1:6" x14ac:dyDescent="0.25">
      <c r="A32" s="10" t="s">
        <v>70</v>
      </c>
      <c r="B32" s="18">
        <f>SUM(B10:B31)</f>
        <v>25393.749999999996</v>
      </c>
      <c r="C32" s="18">
        <f>SUM(C10:C31)</f>
        <v>26043.749999999996</v>
      </c>
    </row>
    <row r="33" spans="1:3" x14ac:dyDescent="0.25">
      <c r="B33" s="17"/>
    </row>
    <row r="34" spans="1:3" ht="16.5" thickBot="1" x14ac:dyDescent="0.3">
      <c r="A34" s="11" t="s">
        <v>69</v>
      </c>
      <c r="B34" s="19">
        <f>B8-B32</f>
        <v>2018.0200000000041</v>
      </c>
      <c r="C34" s="19">
        <f>C8-C32</f>
        <v>1368.0200000000041</v>
      </c>
    </row>
    <row r="35" spans="1:3" ht="15.75" thickTop="1" x14ac:dyDescent="0.25"/>
  </sheetData>
  <scenarios current="1" show="1">
    <scenario name="Best case" locked="1" count="2" user="FC-March24" comment="Created by FC-March24 on 22/05/2024_x000a_Modified by FC-March24 on 22/05/2024">
      <inputCells r="C11" val="11000" numFmtId="2"/>
      <inputCells r="C24" val="300" numFmtId="2"/>
    </scenario>
    <scenario name="Worst Case" locked="1" count="2" user="FC-March24" comment="Created by FC-March24 on 22/05/2024">
      <inputCells r="C11" val="13000" numFmtId="2"/>
      <inputCells r="C24" val="400" numFmtId="2"/>
    </scenario>
  </scenario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 Q1</vt:lpstr>
      <vt:lpstr>P&amp;L Q1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</dc:creator>
  <cp:lastModifiedBy>FC-March24</cp:lastModifiedBy>
  <dcterms:created xsi:type="dcterms:W3CDTF">2018-07-13T13:49:37Z</dcterms:created>
  <dcterms:modified xsi:type="dcterms:W3CDTF">2024-05-22T16:59:56Z</dcterms:modified>
</cp:coreProperties>
</file>