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e1fc5e2c86bb0b/Desktop/Analysis Projects/Crowdfunding Analysis/"/>
    </mc:Choice>
  </mc:AlternateContent>
  <xr:revisionPtr revIDLastSave="0" documentId="8_{DAB056C8-5E5C-4204-92E0-8D8D6C181940}" xr6:coauthVersionLast="47" xr6:coauthVersionMax="47" xr10:uidLastSave="{00000000-0000-0000-0000-000000000000}"/>
  <bookViews>
    <workbookView xWindow="-108" yWindow="-108" windowWidth="30936" windowHeight="16896" firstSheet="3" activeTab="4" xr2:uid="{00000000-000D-0000-FFFF-FFFF00000000}"/>
  </bookViews>
  <sheets>
    <sheet name="Category Statistics" sheetId="3" r:id="rId1"/>
    <sheet name="Subcategory Statistics" sheetId="4" r:id="rId2"/>
    <sheet name="Edinburgh Research" sheetId="6" r:id="rId3"/>
    <sheet name="Outcomes Based on Launch Date" sheetId="5" r:id="rId4"/>
    <sheet name="Theater Outcomes by Launch Date" sheetId="10" r:id="rId5"/>
    <sheet name="Outcomes Based on Goals" sheetId="11" r:id="rId6"/>
    <sheet name="Kickstarter" sheetId="1" r:id="rId7"/>
    <sheet name="Descriptive Statistics" sheetId="8" r:id="rId8"/>
  </sheets>
  <definedNames>
    <definedName name="_xlnm._FilterDatabase" localSheetId="6" hidden="1">Kickstarter!$A$1:$U$4115</definedName>
    <definedName name="Q1.520">Kickstarter!$Q:$Q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1" l="1"/>
  <c r="E14" i="11"/>
  <c r="H14" i="11" s="1"/>
  <c r="C14" i="11"/>
  <c r="D14" i="1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C3" i="11"/>
  <c r="D2" i="11"/>
  <c r="C2" i="11"/>
  <c r="C13" i="11"/>
  <c r="C12" i="11"/>
  <c r="C11" i="11"/>
  <c r="C10" i="11"/>
  <c r="C9" i="11"/>
  <c r="C8" i="11"/>
  <c r="C7" i="11"/>
  <c r="C6" i="11"/>
  <c r="C5" i="11"/>
  <c r="C4" i="11"/>
  <c r="B3" i="11"/>
  <c r="B4" i="11"/>
  <c r="B5" i="11"/>
  <c r="B6" i="11"/>
  <c r="B7" i="11"/>
  <c r="B8" i="11"/>
  <c r="B9" i="11"/>
  <c r="B10" i="11"/>
  <c r="B11" i="11"/>
  <c r="B12" i="11"/>
  <c r="B13" i="11"/>
  <c r="B2" i="11"/>
  <c r="C13" i="8"/>
  <c r="C12" i="8"/>
  <c r="C5" i="8"/>
  <c r="C7" i="8" s="1"/>
  <c r="C11" i="8"/>
  <c r="C4" i="8"/>
  <c r="B13" i="8"/>
  <c r="B6" i="8"/>
  <c r="B12" i="8"/>
  <c r="B14" i="8" s="1"/>
  <c r="B5" i="8"/>
  <c r="B11" i="8"/>
  <c r="B4" i="8"/>
  <c r="C6" i="8"/>
  <c r="B9" i="8"/>
  <c r="C9" i="8"/>
  <c r="C10" i="8"/>
  <c r="B10" i="8"/>
  <c r="C3" i="8"/>
  <c r="B3" i="8"/>
  <c r="C2" i="8"/>
  <c r="B2" i="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E3" i="6" s="1"/>
  <c r="P1884" i="1"/>
  <c r="E2" i="6" s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01" i="1"/>
  <c r="O3602" i="1"/>
  <c r="O3603" i="1"/>
  <c r="O3604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563" i="1"/>
  <c r="O3564" i="1"/>
  <c r="O3565" i="1"/>
  <c r="O3566" i="1"/>
  <c r="O3567" i="1"/>
  <c r="O3568" i="1"/>
  <c r="O3569" i="1"/>
  <c r="O3570" i="1"/>
  <c r="O3560" i="1"/>
  <c r="O3561" i="1"/>
  <c r="O3562" i="1"/>
  <c r="O3555" i="1"/>
  <c r="O3556" i="1"/>
  <c r="O3557" i="1"/>
  <c r="O3558" i="1"/>
  <c r="O3559" i="1"/>
  <c r="O3554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494" i="1"/>
  <c r="O3495" i="1"/>
  <c r="O3496" i="1"/>
  <c r="O3497" i="1"/>
  <c r="O3498" i="1"/>
  <c r="O3499" i="1"/>
  <c r="O3500" i="1"/>
  <c r="O3501" i="1"/>
  <c r="O3502" i="1"/>
  <c r="O3503" i="1"/>
  <c r="O3491" i="1"/>
  <c r="O3492" i="1"/>
  <c r="O3493" i="1"/>
  <c r="O3489" i="1"/>
  <c r="O3490" i="1"/>
  <c r="O3488" i="1"/>
  <c r="O3487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71" i="1"/>
  <c r="O3472" i="1"/>
  <c r="O3469" i="1"/>
  <c r="O3470" i="1"/>
  <c r="O3467" i="1"/>
  <c r="O3468" i="1"/>
  <c r="O3465" i="1"/>
  <c r="O3466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44" i="1"/>
  <c r="O3445" i="1"/>
  <c r="O3446" i="1"/>
  <c r="O3447" i="1"/>
  <c r="O3448" i="1"/>
  <c r="O3449" i="1"/>
  <c r="O3450" i="1"/>
  <c r="O3451" i="1"/>
  <c r="O3452" i="1"/>
  <c r="O3442" i="1"/>
  <c r="O3443" i="1"/>
  <c r="O3440" i="1"/>
  <c r="O3441" i="1"/>
  <c r="O3438" i="1"/>
  <c r="O3439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395" i="1"/>
  <c r="O3394" i="1"/>
  <c r="O3392" i="1"/>
  <c r="O3393" i="1"/>
  <c r="O3388" i="1"/>
  <c r="O3389" i="1"/>
  <c r="O3390" i="1"/>
  <c r="O3391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73" i="1"/>
  <c r="O3374" i="1"/>
  <c r="O3370" i="1"/>
  <c r="O3371" i="1"/>
  <c r="O3372" i="1"/>
  <c r="O3367" i="1"/>
  <c r="O3368" i="1"/>
  <c r="O3369" i="1"/>
  <c r="O3366" i="1"/>
  <c r="O3355" i="1"/>
  <c r="O3356" i="1"/>
  <c r="O3357" i="1"/>
  <c r="O3358" i="1"/>
  <c r="O3359" i="1"/>
  <c r="O3360" i="1"/>
  <c r="O3361" i="1"/>
  <c r="O3362" i="1"/>
  <c r="O3363" i="1"/>
  <c r="O3364" i="1"/>
  <c r="O3365" i="1"/>
  <c r="O3351" i="1"/>
  <c r="O3352" i="1"/>
  <c r="O3353" i="1"/>
  <c r="O3354" i="1"/>
  <c r="O3350" i="1"/>
  <c r="O3349" i="1"/>
  <c r="O3347" i="1"/>
  <c r="O3348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31" i="1"/>
  <c r="O3332" i="1"/>
  <c r="O3333" i="1"/>
  <c r="O3329" i="1"/>
  <c r="O3330" i="1"/>
  <c r="O3328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10" i="1"/>
  <c r="O3311" i="1"/>
  <c r="O3309" i="1"/>
  <c r="O3308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267" i="1"/>
  <c r="O3268" i="1"/>
  <c r="O3269" i="1"/>
  <c r="O3270" i="1"/>
  <c r="O3271" i="1"/>
  <c r="O3272" i="1"/>
  <c r="O3273" i="1"/>
  <c r="O3274" i="1"/>
  <c r="O3275" i="1"/>
  <c r="O3264" i="1"/>
  <c r="O3265" i="1"/>
  <c r="O3266" i="1"/>
  <c r="O3260" i="1"/>
  <c r="O3261" i="1"/>
  <c r="O3262" i="1"/>
  <c r="O3263" i="1"/>
  <c r="O3252" i="1"/>
  <c r="O3253" i="1"/>
  <c r="O3254" i="1"/>
  <c r="O3255" i="1"/>
  <c r="O3256" i="1"/>
  <c r="O3257" i="1"/>
  <c r="O3258" i="1"/>
  <c r="O3259" i="1"/>
  <c r="O3249" i="1"/>
  <c r="O3250" i="1"/>
  <c r="O3251" i="1"/>
  <c r="O3248" i="1"/>
  <c r="O3246" i="1"/>
  <c r="O3247" i="1"/>
  <c r="O3239" i="1"/>
  <c r="O3240" i="1"/>
  <c r="O3241" i="1"/>
  <c r="O3242" i="1"/>
  <c r="O3243" i="1"/>
  <c r="O3244" i="1"/>
  <c r="O3245" i="1"/>
  <c r="O3235" i="1"/>
  <c r="O3236" i="1"/>
  <c r="O3237" i="1"/>
  <c r="O3238" i="1"/>
  <c r="O3234" i="1"/>
  <c r="O3233" i="1"/>
  <c r="O3232" i="1"/>
  <c r="O3225" i="1"/>
  <c r="O3226" i="1"/>
  <c r="O3227" i="1"/>
  <c r="O3228" i="1"/>
  <c r="O3229" i="1"/>
  <c r="O3230" i="1"/>
  <c r="O3231" i="1"/>
  <c r="O3224" i="1"/>
  <c r="O3222" i="1"/>
  <c r="O3223" i="1"/>
  <c r="O3221" i="1"/>
  <c r="O3220" i="1"/>
  <c r="O3211" i="1"/>
  <c r="O3212" i="1"/>
  <c r="O3213" i="1"/>
  <c r="O3214" i="1"/>
  <c r="O3215" i="1"/>
  <c r="O3216" i="1"/>
  <c r="O3217" i="1"/>
  <c r="O3218" i="1"/>
  <c r="O3219" i="1"/>
  <c r="O3209" i="1"/>
  <c r="O3210" i="1"/>
  <c r="O3207" i="1"/>
  <c r="O3208" i="1"/>
  <c r="O3206" i="1"/>
  <c r="O3205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191" i="1"/>
  <c r="O3192" i="1"/>
  <c r="O3190" i="1"/>
  <c r="O3189" i="1"/>
  <c r="O3184" i="1"/>
  <c r="O3185" i="1"/>
  <c r="O3186" i="1"/>
  <c r="O3187" i="1"/>
  <c r="O3188" i="1"/>
  <c r="O3182" i="1"/>
  <c r="O3183" i="1"/>
  <c r="O3180" i="1"/>
  <c r="O3181" i="1"/>
  <c r="O3179" i="1"/>
  <c r="O3178" i="1"/>
  <c r="O3171" i="1"/>
  <c r="O3172" i="1"/>
  <c r="O3173" i="1"/>
  <c r="O3174" i="1"/>
  <c r="O3175" i="1"/>
  <c r="O3176" i="1"/>
  <c r="O3177" i="1"/>
  <c r="O3169" i="1"/>
  <c r="O3170" i="1"/>
  <c r="O3162" i="1"/>
  <c r="O3163" i="1"/>
  <c r="O3164" i="1"/>
  <c r="O3165" i="1"/>
  <c r="O3166" i="1"/>
  <c r="O3167" i="1"/>
  <c r="O3168" i="1"/>
  <c r="O3161" i="1"/>
  <c r="O3160" i="1"/>
  <c r="O3159" i="1"/>
  <c r="O3157" i="1"/>
  <c r="O3158" i="1"/>
  <c r="O3153" i="1"/>
  <c r="O3154" i="1"/>
  <c r="O3155" i="1"/>
  <c r="O3156" i="1"/>
  <c r="O3152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23" i="1"/>
  <c r="O3124" i="1"/>
  <c r="O3125" i="1"/>
  <c r="O3126" i="1"/>
  <c r="O3121" i="1"/>
  <c r="O3122" i="1"/>
  <c r="O3120" i="1"/>
  <c r="O3114" i="1"/>
  <c r="O3115" i="1"/>
  <c r="O3116" i="1"/>
  <c r="O3117" i="1"/>
  <c r="O3118" i="1"/>
  <c r="O3119" i="1"/>
  <c r="O3108" i="1"/>
  <c r="O3109" i="1"/>
  <c r="O3110" i="1"/>
  <c r="O3111" i="1"/>
  <c r="O3112" i="1"/>
  <c r="O3113" i="1"/>
  <c r="O3107" i="1"/>
  <c r="O3105" i="1"/>
  <c r="O3106" i="1"/>
  <c r="O3104" i="1"/>
  <c r="O3097" i="1"/>
  <c r="O3098" i="1"/>
  <c r="O3099" i="1"/>
  <c r="O3100" i="1"/>
  <c r="O3101" i="1"/>
  <c r="O3102" i="1"/>
  <c r="O3103" i="1"/>
  <c r="O3096" i="1"/>
  <c r="O3095" i="1"/>
  <c r="O3091" i="1"/>
  <c r="O3092" i="1"/>
  <c r="O3093" i="1"/>
  <c r="O3094" i="1"/>
  <c r="O3088" i="1"/>
  <c r="O3089" i="1"/>
  <c r="O3090" i="1"/>
  <c r="O3086" i="1"/>
  <c r="O3087" i="1"/>
  <c r="O3080" i="1"/>
  <c r="O3081" i="1"/>
  <c r="O3082" i="1"/>
  <c r="O3083" i="1"/>
  <c r="O3084" i="1"/>
  <c r="O3085" i="1"/>
  <c r="O3078" i="1"/>
  <c r="O3079" i="1"/>
  <c r="O3076" i="1"/>
  <c r="O3077" i="1"/>
  <c r="O3068" i="1"/>
  <c r="O3069" i="1"/>
  <c r="O3070" i="1"/>
  <c r="O3071" i="1"/>
  <c r="O3072" i="1"/>
  <c r="O3073" i="1"/>
  <c r="O3074" i="1"/>
  <c r="O3075" i="1"/>
  <c r="O3065" i="1"/>
  <c r="O3066" i="1"/>
  <c r="O3067" i="1"/>
  <c r="O3063" i="1"/>
  <c r="O3064" i="1"/>
  <c r="O3062" i="1"/>
  <c r="O3057" i="1"/>
  <c r="O3058" i="1"/>
  <c r="O3059" i="1"/>
  <c r="O3060" i="1"/>
  <c r="O3061" i="1"/>
  <c r="O3054" i="1"/>
  <c r="O3055" i="1"/>
  <c r="O3056" i="1"/>
  <c r="O3052" i="1"/>
  <c r="O3053" i="1"/>
  <c r="O3051" i="1"/>
  <c r="O3047" i="1"/>
  <c r="O3048" i="1"/>
  <c r="O3049" i="1"/>
  <c r="O3050" i="1"/>
  <c r="O3046" i="1"/>
  <c r="O3045" i="1"/>
  <c r="O3044" i="1"/>
  <c r="O3040" i="1"/>
  <c r="O3041" i="1"/>
  <c r="O3042" i="1"/>
  <c r="O3043" i="1"/>
  <c r="O3038" i="1"/>
  <c r="O3039" i="1"/>
  <c r="O3037" i="1"/>
  <c r="O3034" i="1"/>
  <c r="O3035" i="1"/>
  <c r="O3036" i="1"/>
  <c r="O3033" i="1"/>
  <c r="O3032" i="1"/>
  <c r="O3027" i="1"/>
  <c r="O3028" i="1"/>
  <c r="O3029" i="1"/>
  <c r="O3030" i="1"/>
  <c r="O3031" i="1"/>
  <c r="O3021" i="1"/>
  <c r="O3022" i="1"/>
  <c r="O3023" i="1"/>
  <c r="O3024" i="1"/>
  <c r="O3025" i="1"/>
  <c r="O3026" i="1"/>
  <c r="O3018" i="1"/>
  <c r="O3019" i="1"/>
  <c r="O3020" i="1"/>
  <c r="O3017" i="1"/>
  <c r="O3016" i="1"/>
  <c r="O3014" i="1"/>
  <c r="O3015" i="1"/>
  <c r="O3013" i="1"/>
  <c r="O3011" i="1"/>
  <c r="O3012" i="1"/>
  <c r="O3006" i="1"/>
  <c r="O3007" i="1"/>
  <c r="O3008" i="1"/>
  <c r="O3009" i="1"/>
  <c r="O3010" i="1"/>
  <c r="O3005" i="1"/>
  <c r="O3003" i="1"/>
  <c r="O3004" i="1"/>
  <c r="O3001" i="1"/>
  <c r="O3002" i="1"/>
  <c r="O3000" i="1"/>
  <c r="O2999" i="1"/>
  <c r="O2994" i="1"/>
  <c r="O2995" i="1"/>
  <c r="O2996" i="1"/>
  <c r="O2997" i="1"/>
  <c r="O2998" i="1"/>
  <c r="O2992" i="1"/>
  <c r="O2993" i="1"/>
  <c r="O2991" i="1"/>
  <c r="O2990" i="1"/>
  <c r="O2989" i="1"/>
  <c r="O2988" i="1"/>
  <c r="O2986" i="1"/>
  <c r="O2987" i="1"/>
  <c r="O2985" i="1"/>
  <c r="O2982" i="1"/>
  <c r="O2983" i="1"/>
  <c r="O2984" i="1"/>
  <c r="O2980" i="1"/>
  <c r="O2981" i="1"/>
  <c r="O2979" i="1"/>
  <c r="O2971" i="1"/>
  <c r="O2972" i="1"/>
  <c r="O2973" i="1"/>
  <c r="O2974" i="1"/>
  <c r="O2975" i="1"/>
  <c r="O2976" i="1"/>
  <c r="O2977" i="1"/>
  <c r="O2978" i="1"/>
  <c r="O2968" i="1"/>
  <c r="O2969" i="1"/>
  <c r="O2970" i="1"/>
  <c r="O2966" i="1"/>
  <c r="O2967" i="1"/>
  <c r="O2965" i="1"/>
  <c r="O2964" i="1"/>
  <c r="O2958" i="1"/>
  <c r="O2959" i="1"/>
  <c r="O2960" i="1"/>
  <c r="O2961" i="1"/>
  <c r="O2962" i="1"/>
  <c r="O2963" i="1"/>
  <c r="O2956" i="1"/>
  <c r="O2957" i="1"/>
  <c r="O2954" i="1"/>
  <c r="O2955" i="1"/>
  <c r="O2951" i="1"/>
  <c r="O2952" i="1"/>
  <c r="O2953" i="1"/>
  <c r="O2950" i="1"/>
  <c r="O2947" i="1"/>
  <c r="O2948" i="1"/>
  <c r="O2949" i="1"/>
  <c r="O2944" i="1"/>
  <c r="O2945" i="1"/>
  <c r="O2946" i="1"/>
  <c r="O2943" i="1"/>
  <c r="O2941" i="1"/>
  <c r="O2942" i="1"/>
  <c r="O2936" i="1"/>
  <c r="O2937" i="1"/>
  <c r="O2938" i="1"/>
  <c r="O2939" i="1"/>
  <c r="O2940" i="1"/>
  <c r="O2935" i="1"/>
  <c r="O2933" i="1"/>
  <c r="O2934" i="1"/>
  <c r="O2931" i="1"/>
  <c r="O2932" i="1"/>
  <c r="O2928" i="1"/>
  <c r="O2929" i="1"/>
  <c r="O2930" i="1"/>
  <c r="O2927" i="1"/>
  <c r="O2925" i="1"/>
  <c r="O2926" i="1"/>
  <c r="O2924" i="1"/>
  <c r="O2922" i="1"/>
  <c r="O2923" i="1"/>
  <c r="O2919" i="1"/>
  <c r="O2920" i="1"/>
  <c r="O2921" i="1"/>
  <c r="O2918" i="1"/>
  <c r="O2917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01" i="1"/>
  <c r="O2902" i="1"/>
  <c r="O2899" i="1"/>
  <c r="O2900" i="1"/>
  <c r="O2898" i="1"/>
  <c r="O2897" i="1"/>
  <c r="O2896" i="1"/>
  <c r="O2889" i="1"/>
  <c r="O2890" i="1"/>
  <c r="O2891" i="1"/>
  <c r="O2892" i="1"/>
  <c r="O2893" i="1"/>
  <c r="O2894" i="1"/>
  <c r="O2895" i="1"/>
  <c r="O2888" i="1"/>
  <c r="O2887" i="1"/>
  <c r="O2886" i="1"/>
  <c r="O2884" i="1"/>
  <c r="O2885" i="1"/>
  <c r="O2880" i="1"/>
  <c r="O2881" i="1"/>
  <c r="O2882" i="1"/>
  <c r="O2883" i="1"/>
  <c r="O2879" i="1"/>
  <c r="O2878" i="1"/>
  <c r="O2875" i="1"/>
  <c r="O2876" i="1"/>
  <c r="O2877" i="1"/>
  <c r="O2874" i="1"/>
  <c r="O2872" i="1"/>
  <c r="O2873" i="1"/>
  <c r="O2871" i="1"/>
  <c r="O2870" i="1"/>
  <c r="O2864" i="1"/>
  <c r="O2865" i="1"/>
  <c r="O2866" i="1"/>
  <c r="O2867" i="1"/>
  <c r="O2868" i="1"/>
  <c r="O2869" i="1"/>
  <c r="O2863" i="1"/>
  <c r="O2862" i="1"/>
  <c r="O2860" i="1"/>
  <c r="O2861" i="1"/>
  <c r="O2859" i="1"/>
  <c r="O2856" i="1"/>
  <c r="O2857" i="1"/>
  <c r="O2858" i="1"/>
  <c r="O2855" i="1"/>
  <c r="O2854" i="1"/>
  <c r="O2852" i="1"/>
  <c r="O2853" i="1"/>
  <c r="O2841" i="1"/>
  <c r="O2842" i="1"/>
  <c r="O2843" i="1"/>
  <c r="O2844" i="1"/>
  <c r="O2845" i="1"/>
  <c r="O2846" i="1"/>
  <c r="O2847" i="1"/>
  <c r="O2848" i="1"/>
  <c r="O2849" i="1"/>
  <c r="O2850" i="1"/>
  <c r="O2851" i="1"/>
  <c r="O2836" i="1"/>
  <c r="O2837" i="1"/>
  <c r="O2838" i="1"/>
  <c r="O2839" i="1"/>
  <c r="O2840" i="1"/>
  <c r="O2835" i="1"/>
  <c r="O2834" i="1"/>
  <c r="O2830" i="1"/>
  <c r="O2831" i="1"/>
  <c r="O2832" i="1"/>
  <c r="O2833" i="1"/>
  <c r="O2829" i="1"/>
  <c r="O2828" i="1"/>
  <c r="O2827" i="1"/>
  <c r="O2826" i="1"/>
  <c r="O2823" i="1"/>
  <c r="O2824" i="1"/>
  <c r="O2825" i="1"/>
  <c r="O2819" i="1"/>
  <c r="O2820" i="1"/>
  <c r="O2821" i="1"/>
  <c r="O2822" i="1"/>
  <c r="O2818" i="1"/>
  <c r="O2817" i="1"/>
  <c r="O2816" i="1"/>
  <c r="O2815" i="1"/>
  <c r="O2811" i="1"/>
  <c r="O2812" i="1"/>
  <c r="O2813" i="1"/>
  <c r="O2814" i="1"/>
  <c r="O2810" i="1"/>
  <c r="O2809" i="1"/>
  <c r="O2808" i="1"/>
  <c r="O2806" i="1"/>
  <c r="O2807" i="1"/>
  <c r="O2805" i="1"/>
  <c r="O2801" i="1"/>
  <c r="O2802" i="1"/>
  <c r="O2803" i="1"/>
  <c r="O2804" i="1"/>
  <c r="O2799" i="1"/>
  <c r="O2800" i="1"/>
  <c r="O2798" i="1"/>
  <c r="O2797" i="1"/>
  <c r="O2795" i="1"/>
  <c r="O2796" i="1"/>
  <c r="O2794" i="1"/>
  <c r="O2791" i="1"/>
  <c r="O2792" i="1"/>
  <c r="O2793" i="1"/>
  <c r="O2790" i="1"/>
  <c r="O2789" i="1"/>
  <c r="O2788" i="1"/>
  <c r="O2787" i="1"/>
  <c r="O2786" i="1"/>
  <c r="O2782" i="1"/>
  <c r="O2783" i="1"/>
  <c r="O2784" i="1"/>
  <c r="O2785" i="1"/>
  <c r="O2780" i="1"/>
  <c r="O2781" i="1"/>
  <c r="O2779" i="1"/>
  <c r="O2776" i="1"/>
  <c r="O2777" i="1"/>
  <c r="O2778" i="1"/>
  <c r="O2774" i="1"/>
  <c r="O2775" i="1"/>
  <c r="O2772" i="1"/>
  <c r="O2773" i="1"/>
  <c r="O2771" i="1"/>
  <c r="O2770" i="1"/>
  <c r="O2769" i="1"/>
  <c r="O2764" i="1"/>
  <c r="O2765" i="1"/>
  <c r="O2766" i="1"/>
  <c r="O2767" i="1"/>
  <c r="O2768" i="1"/>
  <c r="O2763" i="1"/>
  <c r="O2761" i="1"/>
  <c r="O2762" i="1"/>
  <c r="O2760" i="1"/>
  <c r="O2757" i="1"/>
  <c r="O2758" i="1"/>
  <c r="O2759" i="1"/>
  <c r="O2756" i="1"/>
  <c r="O2755" i="1"/>
  <c r="O2754" i="1"/>
  <c r="O2751" i="1"/>
  <c r="O2752" i="1"/>
  <c r="O2753" i="1"/>
  <c r="O2750" i="1"/>
  <c r="O2749" i="1"/>
  <c r="O2748" i="1"/>
  <c r="O2747" i="1"/>
  <c r="O2746" i="1"/>
  <c r="O2745" i="1"/>
  <c r="O2744" i="1"/>
  <c r="O2743" i="1"/>
  <c r="O2738" i="1"/>
  <c r="O2739" i="1"/>
  <c r="O2740" i="1"/>
  <c r="O2741" i="1"/>
  <c r="O2742" i="1"/>
  <c r="O2736" i="1"/>
  <c r="O2737" i="1"/>
  <c r="O2735" i="1"/>
  <c r="O2729" i="1"/>
  <c r="O2730" i="1"/>
  <c r="O2731" i="1"/>
  <c r="O2732" i="1"/>
  <c r="O2733" i="1"/>
  <c r="O2734" i="1"/>
  <c r="O2728" i="1"/>
  <c r="O2725" i="1"/>
  <c r="O2726" i="1"/>
  <c r="O2727" i="1"/>
  <c r="O2724" i="1"/>
  <c r="O2722" i="1"/>
  <c r="O2723" i="1"/>
  <c r="O2720" i="1"/>
  <c r="O2721" i="1"/>
  <c r="O2718" i="1"/>
  <c r="O2719" i="1"/>
  <c r="O2717" i="1"/>
  <c r="O2716" i="1"/>
  <c r="O2714" i="1"/>
  <c r="O2715" i="1"/>
  <c r="O2713" i="1"/>
  <c r="O2707" i="1"/>
  <c r="O2708" i="1"/>
  <c r="O2709" i="1"/>
  <c r="O2710" i="1"/>
  <c r="O2711" i="1"/>
  <c r="O2712" i="1"/>
  <c r="O2705" i="1"/>
  <c r="O2706" i="1"/>
  <c r="O2703" i="1"/>
  <c r="O2704" i="1"/>
  <c r="O2702" i="1"/>
  <c r="O2701" i="1"/>
  <c r="O2700" i="1"/>
  <c r="O2698" i="1"/>
  <c r="O2699" i="1"/>
  <c r="O2696" i="1"/>
  <c r="O2697" i="1"/>
  <c r="O2695" i="1"/>
  <c r="O2694" i="1"/>
  <c r="O2693" i="1"/>
  <c r="O2692" i="1"/>
  <c r="O2691" i="1"/>
  <c r="O2690" i="1"/>
  <c r="O2689" i="1"/>
  <c r="O2688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75" i="1"/>
  <c r="O2674" i="1"/>
  <c r="O2673" i="1"/>
  <c r="O2672" i="1"/>
  <c r="O2670" i="1"/>
  <c r="O2671" i="1"/>
  <c r="O2669" i="1"/>
  <c r="O2668" i="1"/>
  <c r="O2666" i="1"/>
  <c r="O2667" i="1"/>
  <c r="O2665" i="1"/>
  <c r="O2664" i="1"/>
  <c r="O2659" i="1"/>
  <c r="O2660" i="1"/>
  <c r="O2661" i="1"/>
  <c r="O2662" i="1"/>
  <c r="O2663" i="1"/>
  <c r="O2658" i="1"/>
  <c r="O2655" i="1"/>
  <c r="O2656" i="1"/>
  <c r="O2657" i="1"/>
  <c r="O2654" i="1"/>
  <c r="O2653" i="1"/>
  <c r="O2650" i="1"/>
  <c r="O2651" i="1"/>
  <c r="O2652" i="1"/>
  <c r="O2649" i="1"/>
  <c r="O2648" i="1"/>
  <c r="O2646" i="1"/>
  <c r="O2647" i="1"/>
  <c r="O2645" i="1"/>
  <c r="O2644" i="1"/>
  <c r="O2641" i="1"/>
  <c r="O2642" i="1"/>
  <c r="O2643" i="1"/>
  <c r="O2640" i="1"/>
  <c r="O2635" i="1"/>
  <c r="O2636" i="1"/>
  <c r="O2637" i="1"/>
  <c r="O2638" i="1"/>
  <c r="O2639" i="1"/>
  <c r="O2634" i="1"/>
  <c r="O2632" i="1"/>
  <c r="O2633" i="1"/>
  <c r="O2631" i="1"/>
  <c r="O2630" i="1"/>
  <c r="O2629" i="1"/>
  <c r="O2626" i="1"/>
  <c r="O2627" i="1"/>
  <c r="O2628" i="1"/>
  <c r="O2625" i="1"/>
  <c r="O2624" i="1"/>
  <c r="O2623" i="1"/>
  <c r="O2621" i="1"/>
  <c r="O2622" i="1"/>
  <c r="O2616" i="1"/>
  <c r="O2617" i="1"/>
  <c r="O2618" i="1"/>
  <c r="O2619" i="1"/>
  <c r="O2620" i="1"/>
  <c r="O2615" i="1"/>
  <c r="O2614" i="1"/>
  <c r="O2612" i="1"/>
  <c r="O2613" i="1"/>
  <c r="O2611" i="1"/>
  <c r="O2609" i="1"/>
  <c r="O2610" i="1"/>
  <c r="O2608" i="1"/>
  <c r="O2607" i="1"/>
  <c r="O2606" i="1"/>
  <c r="O2605" i="1"/>
  <c r="O2604" i="1"/>
  <c r="O2603" i="1"/>
  <c r="O2602" i="1"/>
  <c r="O2598" i="1"/>
  <c r="O2599" i="1"/>
  <c r="O2600" i="1"/>
  <c r="O2601" i="1"/>
  <c r="O2596" i="1"/>
  <c r="O2597" i="1"/>
  <c r="O2593" i="1"/>
  <c r="O2594" i="1"/>
  <c r="O2595" i="1"/>
  <c r="O2592" i="1"/>
  <c r="O2590" i="1"/>
  <c r="O2591" i="1"/>
  <c r="O2586" i="1"/>
  <c r="O2587" i="1"/>
  <c r="O2588" i="1"/>
  <c r="O2589" i="1"/>
  <c r="O2585" i="1"/>
  <c r="O2584" i="1"/>
  <c r="O2583" i="1"/>
  <c r="O2579" i="1"/>
  <c r="O2580" i="1"/>
  <c r="O2581" i="1"/>
  <c r="O2582" i="1"/>
  <c r="O2578" i="1"/>
  <c r="O2577" i="1"/>
  <c r="O2575" i="1"/>
  <c r="O2576" i="1"/>
  <c r="O2574" i="1"/>
  <c r="O2573" i="1"/>
  <c r="O2571" i="1"/>
  <c r="O2572" i="1"/>
  <c r="O2570" i="1"/>
  <c r="O2568" i="1"/>
  <c r="O2569" i="1"/>
  <c r="O2567" i="1"/>
  <c r="O2564" i="1"/>
  <c r="O2565" i="1"/>
  <c r="O2566" i="1"/>
  <c r="O2563" i="1"/>
  <c r="O2562" i="1"/>
  <c r="O2558" i="1"/>
  <c r="O2559" i="1"/>
  <c r="O2560" i="1"/>
  <c r="O2561" i="1"/>
  <c r="O2554" i="1"/>
  <c r="O2555" i="1"/>
  <c r="O2556" i="1"/>
  <c r="O2557" i="1"/>
  <c r="O2553" i="1"/>
  <c r="O2551" i="1"/>
  <c r="O2552" i="1"/>
  <c r="O2545" i="1"/>
  <c r="O2546" i="1"/>
  <c r="O2547" i="1"/>
  <c r="O2548" i="1"/>
  <c r="O2549" i="1"/>
  <c r="O2550" i="1"/>
  <c r="O2543" i="1"/>
  <c r="O2544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5" i="1"/>
  <c r="O2526" i="1"/>
  <c r="O2524" i="1"/>
  <c r="O2523" i="1"/>
  <c r="O2521" i="1"/>
  <c r="O2522" i="1"/>
  <c r="O2520" i="1"/>
  <c r="O2519" i="1"/>
  <c r="O2518" i="1"/>
  <c r="O2517" i="1"/>
  <c r="O2516" i="1"/>
  <c r="O2515" i="1"/>
  <c r="O2511" i="1"/>
  <c r="O2512" i="1"/>
  <c r="O2513" i="1"/>
  <c r="O2514" i="1"/>
  <c r="O2510" i="1"/>
  <c r="O2509" i="1"/>
  <c r="O2508" i="1"/>
  <c r="O2507" i="1"/>
  <c r="O2506" i="1"/>
  <c r="O2505" i="1"/>
  <c r="O2504" i="1"/>
  <c r="O2501" i="1"/>
  <c r="O2502" i="1"/>
  <c r="O2503" i="1"/>
  <c r="O2500" i="1"/>
  <c r="O2499" i="1"/>
  <c r="O2498" i="1"/>
  <c r="O2497" i="1"/>
  <c r="O2496" i="1"/>
  <c r="O2493" i="1"/>
  <c r="O2494" i="1"/>
  <c r="O2495" i="1"/>
  <c r="O2492" i="1"/>
  <c r="O2491" i="1"/>
  <c r="O2490" i="1"/>
  <c r="O2489" i="1"/>
  <c r="O2486" i="1"/>
  <c r="O2487" i="1"/>
  <c r="O2488" i="1"/>
  <c r="O2485" i="1"/>
  <c r="O2484" i="1"/>
  <c r="O2483" i="1"/>
  <c r="O2482" i="1"/>
  <c r="O2481" i="1"/>
  <c r="O2478" i="1"/>
  <c r="O2479" i="1"/>
  <c r="O2480" i="1"/>
  <c r="O2477" i="1"/>
  <c r="O2476" i="1"/>
  <c r="O2475" i="1"/>
  <c r="O2474" i="1"/>
  <c r="O2471" i="1"/>
  <c r="O2472" i="1"/>
  <c r="O2473" i="1"/>
  <c r="O2470" i="1"/>
  <c r="O2469" i="1"/>
  <c r="O2463" i="1"/>
  <c r="O2464" i="1"/>
  <c r="O2465" i="1"/>
  <c r="O2466" i="1"/>
  <c r="O2467" i="1"/>
  <c r="O2468" i="1"/>
  <c r="O2461" i="1"/>
  <c r="O2462" i="1"/>
  <c r="O2459" i="1"/>
  <c r="O2460" i="1"/>
  <c r="O2458" i="1"/>
  <c r="O2457" i="1"/>
  <c r="O2455" i="1"/>
  <c r="O2456" i="1"/>
  <c r="O2454" i="1"/>
  <c r="O2453" i="1"/>
  <c r="O2451" i="1"/>
  <c r="O2452" i="1"/>
  <c r="O2450" i="1"/>
  <c r="O2449" i="1"/>
  <c r="O2447" i="1"/>
  <c r="O2448" i="1"/>
  <c r="O2446" i="1"/>
  <c r="O2445" i="1"/>
  <c r="O2444" i="1"/>
  <c r="O2443" i="1"/>
  <c r="O2442" i="1"/>
  <c r="O2441" i="1"/>
  <c r="O2440" i="1"/>
  <c r="O2439" i="1"/>
  <c r="O2434" i="1"/>
  <c r="O2435" i="1"/>
  <c r="O2436" i="1"/>
  <c r="O2437" i="1"/>
  <c r="O2438" i="1"/>
  <c r="O2432" i="1"/>
  <c r="O2433" i="1"/>
  <c r="O2431" i="1"/>
  <c r="O2430" i="1"/>
  <c r="O2429" i="1"/>
  <c r="O2427" i="1"/>
  <c r="O2428" i="1"/>
  <c r="O2426" i="1"/>
  <c r="O2425" i="1"/>
  <c r="O2424" i="1"/>
  <c r="O2422" i="1"/>
  <c r="O2423" i="1"/>
  <c r="O2421" i="1"/>
  <c r="O2420" i="1"/>
  <c r="O2419" i="1"/>
  <c r="O2416" i="1"/>
  <c r="O2417" i="1"/>
  <c r="O2418" i="1"/>
  <c r="O2414" i="1"/>
  <c r="O2415" i="1"/>
  <c r="O2412" i="1"/>
  <c r="O2413" i="1"/>
  <c r="O2410" i="1"/>
  <c r="O2411" i="1"/>
  <c r="O2409" i="1"/>
  <c r="O2407" i="1"/>
  <c r="O2408" i="1"/>
  <c r="O2406" i="1"/>
  <c r="O2404" i="1"/>
  <c r="O2405" i="1"/>
  <c r="O2403" i="1"/>
  <c r="O2402" i="1"/>
  <c r="O2400" i="1"/>
  <c r="O2401" i="1"/>
  <c r="O2398" i="1"/>
  <c r="O2399" i="1"/>
  <c r="O2397" i="1"/>
  <c r="O2395" i="1"/>
  <c r="O2396" i="1"/>
  <c r="O2394" i="1"/>
  <c r="O2392" i="1"/>
  <c r="O2393" i="1"/>
  <c r="O2391" i="1"/>
  <c r="O2389" i="1"/>
  <c r="O2390" i="1"/>
  <c r="O2388" i="1"/>
  <c r="O2387" i="1"/>
  <c r="O2386" i="1"/>
  <c r="O2385" i="1"/>
  <c r="O2384" i="1"/>
  <c r="O2383" i="1"/>
  <c r="O2382" i="1"/>
  <c r="O2381" i="1"/>
  <c r="O2379" i="1"/>
  <c r="O2380" i="1"/>
  <c r="O2378" i="1"/>
  <c r="O2377" i="1"/>
  <c r="O2376" i="1"/>
  <c r="O2375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62" i="1"/>
  <c r="O2361" i="1"/>
  <c r="O2356" i="1"/>
  <c r="O2357" i="1"/>
  <c r="O2358" i="1"/>
  <c r="O2359" i="1"/>
  <c r="O2360" i="1"/>
  <c r="O2355" i="1"/>
  <c r="O2354" i="1"/>
  <c r="O2352" i="1"/>
  <c r="O2353" i="1"/>
  <c r="O2351" i="1"/>
  <c r="O2349" i="1"/>
  <c r="O2350" i="1"/>
  <c r="O2348" i="1"/>
  <c r="O2346" i="1"/>
  <c r="O2347" i="1"/>
  <c r="O2345" i="1"/>
  <c r="O2343" i="1"/>
  <c r="O2344" i="1"/>
  <c r="O2342" i="1"/>
  <c r="O2339" i="1"/>
  <c r="O2340" i="1"/>
  <c r="O2341" i="1"/>
  <c r="O2338" i="1"/>
  <c r="O2335" i="1"/>
  <c r="O2336" i="1"/>
  <c r="O2337" i="1"/>
  <c r="O2332" i="1"/>
  <c r="O2333" i="1"/>
  <c r="O2334" i="1"/>
  <c r="O2330" i="1"/>
  <c r="O2331" i="1"/>
  <c r="O2329" i="1"/>
  <c r="O2325" i="1"/>
  <c r="O2326" i="1"/>
  <c r="O2327" i="1"/>
  <c r="O2328" i="1"/>
  <c r="O2324" i="1"/>
  <c r="O2320" i="1"/>
  <c r="O2321" i="1"/>
  <c r="O2322" i="1"/>
  <c r="O2323" i="1"/>
  <c r="O2319" i="1"/>
  <c r="O2318" i="1"/>
  <c r="O2317" i="1"/>
  <c r="O2316" i="1"/>
  <c r="O2315" i="1"/>
  <c r="O2312" i="1"/>
  <c r="O2313" i="1"/>
  <c r="O2314" i="1"/>
  <c r="O2311" i="1"/>
  <c r="O2310" i="1"/>
  <c r="O2309" i="1"/>
  <c r="O2308" i="1"/>
  <c r="O2307" i="1"/>
  <c r="O2305" i="1"/>
  <c r="O2306" i="1"/>
  <c r="O2304" i="1"/>
  <c r="O2303" i="1"/>
  <c r="O2302" i="1"/>
  <c r="O2301" i="1"/>
  <c r="O2299" i="1"/>
  <c r="O2300" i="1"/>
  <c r="O2298" i="1"/>
  <c r="O2297" i="1"/>
  <c r="O2296" i="1"/>
  <c r="O2295" i="1"/>
  <c r="O2294" i="1"/>
  <c r="O2292" i="1"/>
  <c r="O2293" i="1"/>
  <c r="O2291" i="1"/>
  <c r="O2289" i="1"/>
  <c r="O2290" i="1"/>
  <c r="O2288" i="1"/>
  <c r="O2287" i="1"/>
  <c r="O2286" i="1"/>
  <c r="O2285" i="1"/>
  <c r="O2284" i="1"/>
  <c r="O2283" i="1"/>
  <c r="O2280" i="1"/>
  <c r="O2281" i="1"/>
  <c r="O2282" i="1"/>
  <c r="O2278" i="1"/>
  <c r="O2279" i="1"/>
  <c r="O2277" i="1"/>
  <c r="O2276" i="1"/>
  <c r="O2275" i="1"/>
  <c r="O2274" i="1"/>
  <c r="O2273" i="1"/>
  <c r="O2272" i="1"/>
  <c r="O2270" i="1"/>
  <c r="O2271" i="1"/>
  <c r="O2269" i="1"/>
  <c r="O2268" i="1"/>
  <c r="O2267" i="1"/>
  <c r="O2266" i="1"/>
  <c r="O2264" i="1"/>
  <c r="O2265" i="1"/>
  <c r="O2260" i="1"/>
  <c r="O2261" i="1"/>
  <c r="O2262" i="1"/>
  <c r="O2263" i="1"/>
  <c r="O2259" i="1"/>
  <c r="O2258" i="1"/>
  <c r="O2256" i="1"/>
  <c r="O2257" i="1"/>
  <c r="O2252" i="1"/>
  <c r="O2253" i="1"/>
  <c r="O2254" i="1"/>
  <c r="O2255" i="1"/>
  <c r="O2251" i="1"/>
  <c r="O2250" i="1"/>
  <c r="O2248" i="1"/>
  <c r="O2249" i="1"/>
  <c r="O2247" i="1"/>
  <c r="O2246" i="1"/>
  <c r="O2245" i="1"/>
  <c r="O2244" i="1"/>
  <c r="O2243" i="1"/>
  <c r="O2242" i="1"/>
  <c r="O2241" i="1"/>
  <c r="O2239" i="1"/>
  <c r="O2240" i="1"/>
  <c r="O2238" i="1"/>
  <c r="O2237" i="1"/>
  <c r="O2234" i="1"/>
  <c r="O2235" i="1"/>
  <c r="O2236" i="1"/>
  <c r="O2232" i="1"/>
  <c r="O2233" i="1"/>
  <c r="O2225" i="1"/>
  <c r="O2226" i="1"/>
  <c r="O2227" i="1"/>
  <c r="O2228" i="1"/>
  <c r="O2229" i="1"/>
  <c r="O2230" i="1"/>
  <c r="O2231" i="1"/>
  <c r="O2224" i="1"/>
  <c r="O2223" i="1"/>
  <c r="O2222" i="1"/>
  <c r="O2221" i="1"/>
  <c r="O2219" i="1"/>
  <c r="O2220" i="1"/>
  <c r="O2217" i="1"/>
  <c r="O2218" i="1"/>
  <c r="O2216" i="1"/>
  <c r="O2215" i="1"/>
  <c r="O2212" i="1"/>
  <c r="O2213" i="1"/>
  <c r="O2214" i="1"/>
  <c r="O2211" i="1"/>
  <c r="O2210" i="1"/>
  <c r="O2208" i="1"/>
  <c r="O2209" i="1"/>
  <c r="O2207" i="1"/>
  <c r="O2204" i="1"/>
  <c r="O2205" i="1"/>
  <c r="O2206" i="1"/>
  <c r="O2203" i="1"/>
  <c r="O2202" i="1"/>
  <c r="O2201" i="1"/>
  <c r="O2199" i="1"/>
  <c r="O2200" i="1"/>
  <c r="O2198" i="1"/>
  <c r="O2197" i="1"/>
  <c r="O2196" i="1"/>
  <c r="O2194" i="1"/>
  <c r="O2195" i="1"/>
  <c r="O2193" i="1"/>
  <c r="O2192" i="1"/>
  <c r="O2190" i="1"/>
  <c r="O2191" i="1"/>
  <c r="O2189" i="1"/>
  <c r="O2188" i="1"/>
  <c r="O2187" i="1"/>
  <c r="O2186" i="1"/>
  <c r="O2185" i="1"/>
  <c r="O2183" i="1"/>
  <c r="O2184" i="1"/>
  <c r="O2182" i="1"/>
  <c r="O2180" i="1"/>
  <c r="O2181" i="1"/>
  <c r="O2179" i="1"/>
  <c r="O2178" i="1"/>
  <c r="O2177" i="1"/>
  <c r="O2176" i="1"/>
  <c r="O2175" i="1"/>
  <c r="O2174" i="1"/>
  <c r="O2173" i="1"/>
  <c r="O2172" i="1"/>
  <c r="O2171" i="1"/>
  <c r="O2170" i="1"/>
  <c r="O2169" i="1"/>
  <c r="O2166" i="1"/>
  <c r="O2167" i="1"/>
  <c r="O2168" i="1"/>
  <c r="O2165" i="1"/>
  <c r="O2164" i="1"/>
  <c r="O2163" i="1"/>
  <c r="O2162" i="1"/>
  <c r="O2161" i="1"/>
  <c r="O2160" i="1"/>
  <c r="O2159" i="1"/>
  <c r="O2156" i="1"/>
  <c r="O2157" i="1"/>
  <c r="O2158" i="1"/>
  <c r="O2154" i="1"/>
  <c r="O2155" i="1"/>
  <c r="O2153" i="1"/>
  <c r="O2152" i="1"/>
  <c r="O2151" i="1"/>
  <c r="O2150" i="1"/>
  <c r="O2148" i="1"/>
  <c r="O2149" i="1"/>
  <c r="O2147" i="1"/>
  <c r="O2146" i="1"/>
  <c r="O2145" i="1"/>
  <c r="O2144" i="1"/>
  <c r="O2143" i="1"/>
  <c r="O2142" i="1"/>
  <c r="O2141" i="1"/>
  <c r="O2140" i="1"/>
  <c r="O2139" i="1"/>
  <c r="O2138" i="1"/>
  <c r="O2137" i="1"/>
  <c r="O2135" i="1"/>
  <c r="O2136" i="1"/>
  <c r="O2134" i="1"/>
  <c r="O2133" i="1"/>
  <c r="O2132" i="1"/>
  <c r="O2130" i="1"/>
  <c r="O2131" i="1"/>
  <c r="O2129" i="1"/>
  <c r="O2128" i="1"/>
  <c r="O2127" i="1"/>
  <c r="O2126" i="1"/>
  <c r="O2125" i="1"/>
  <c r="O2124" i="1"/>
  <c r="O2123" i="1"/>
  <c r="O2122" i="1"/>
  <c r="O2121" i="1"/>
  <c r="O2120" i="1"/>
  <c r="O2119" i="1"/>
  <c r="O2117" i="1"/>
  <c r="O2118" i="1"/>
  <c r="O2116" i="1"/>
  <c r="O2115" i="1"/>
  <c r="O2112" i="1"/>
  <c r="O2113" i="1"/>
  <c r="O2114" i="1"/>
  <c r="O2111" i="1"/>
  <c r="O2110" i="1"/>
  <c r="O2109" i="1"/>
  <c r="O2108" i="1"/>
  <c r="O2107" i="1"/>
  <c r="O2099" i="1"/>
  <c r="O2100" i="1"/>
  <c r="O2101" i="1"/>
  <c r="O2102" i="1"/>
  <c r="O2103" i="1"/>
  <c r="O2104" i="1"/>
  <c r="O2105" i="1"/>
  <c r="O2106" i="1"/>
  <c r="O2098" i="1"/>
  <c r="O2097" i="1"/>
  <c r="O2096" i="1"/>
  <c r="O2095" i="1"/>
  <c r="O2094" i="1"/>
  <c r="O2093" i="1"/>
  <c r="O2091" i="1"/>
  <c r="O2092" i="1"/>
  <c r="O2087" i="1"/>
  <c r="O2088" i="1"/>
  <c r="O2089" i="1"/>
  <c r="O2090" i="1"/>
  <c r="O2086" i="1"/>
  <c r="O2085" i="1"/>
  <c r="O2084" i="1"/>
  <c r="O2083" i="1"/>
  <c r="O2081" i="1"/>
  <c r="O2082" i="1"/>
  <c r="O2080" i="1"/>
  <c r="O2079" i="1"/>
  <c r="O2078" i="1"/>
  <c r="O2077" i="1"/>
  <c r="O2076" i="1"/>
  <c r="O2075" i="1"/>
  <c r="O2074" i="1"/>
  <c r="O2072" i="1"/>
  <c r="O2073" i="1"/>
  <c r="O2071" i="1"/>
  <c r="O2070" i="1"/>
  <c r="O2069" i="1"/>
  <c r="O2068" i="1"/>
  <c r="O2067" i="1"/>
  <c r="O2065" i="1"/>
  <c r="O2066" i="1"/>
  <c r="O2064" i="1"/>
  <c r="O2062" i="1"/>
  <c r="O2063" i="1"/>
  <c r="O2061" i="1"/>
  <c r="O2060" i="1"/>
  <c r="O2059" i="1"/>
  <c r="O2058" i="1"/>
  <c r="O2056" i="1"/>
  <c r="O2057" i="1"/>
  <c r="O2053" i="1"/>
  <c r="O2054" i="1"/>
  <c r="O2055" i="1"/>
  <c r="O2052" i="1"/>
  <c r="O2051" i="1"/>
  <c r="O2047" i="1"/>
  <c r="O2048" i="1"/>
  <c r="O2049" i="1"/>
  <c r="O2050" i="1"/>
  <c r="O2046" i="1"/>
  <c r="O2045" i="1"/>
  <c r="O2044" i="1"/>
  <c r="O2043" i="1"/>
  <c r="O2042" i="1"/>
  <c r="O2041" i="1"/>
  <c r="O2040" i="1"/>
  <c r="O2038" i="1"/>
  <c r="O2039" i="1"/>
  <c r="O2037" i="1"/>
  <c r="O2036" i="1"/>
  <c r="O2034" i="1"/>
  <c r="O2035" i="1"/>
  <c r="O2033" i="1"/>
  <c r="O2032" i="1"/>
  <c r="O2031" i="1"/>
  <c r="O2029" i="1"/>
  <c r="O2030" i="1"/>
  <c r="O2028" i="1"/>
  <c r="O2027" i="1"/>
  <c r="O2026" i="1"/>
  <c r="O2025" i="1"/>
  <c r="O2024" i="1"/>
  <c r="O2023" i="1"/>
  <c r="O2022" i="1"/>
  <c r="O2020" i="1"/>
  <c r="O2021" i="1"/>
  <c r="O2019" i="1"/>
  <c r="O2017" i="1"/>
  <c r="O2018" i="1"/>
  <c r="O2015" i="1"/>
  <c r="O2016" i="1"/>
  <c r="O2014" i="1"/>
  <c r="O2013" i="1"/>
  <c r="O2012" i="1"/>
  <c r="O2011" i="1"/>
  <c r="O2010" i="1"/>
  <c r="O2007" i="1"/>
  <c r="O2008" i="1"/>
  <c r="O2009" i="1"/>
  <c r="O2006" i="1"/>
  <c r="O2005" i="1"/>
  <c r="O2003" i="1"/>
  <c r="O2004" i="1"/>
  <c r="O2002" i="1"/>
  <c r="O2001" i="1"/>
  <c r="O2000" i="1"/>
  <c r="O1999" i="1"/>
  <c r="O1997" i="1"/>
  <c r="O1998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7" i="1"/>
  <c r="O1978" i="1"/>
  <c r="O1979" i="1"/>
  <c r="O1976" i="1"/>
  <c r="O1974" i="1"/>
  <c r="O1975" i="1"/>
  <c r="O1973" i="1"/>
  <c r="O1972" i="1"/>
  <c r="O1969" i="1"/>
  <c r="O1970" i="1"/>
  <c r="O1971" i="1"/>
  <c r="O1968" i="1"/>
  <c r="O1967" i="1"/>
  <c r="O1966" i="1"/>
  <c r="O1965" i="1"/>
  <c r="O1964" i="1"/>
  <c r="O1963" i="1"/>
  <c r="O1962" i="1"/>
  <c r="O1961" i="1"/>
  <c r="O1959" i="1"/>
  <c r="O1960" i="1"/>
  <c r="O1958" i="1"/>
  <c r="O1957" i="1"/>
  <c r="O1956" i="1"/>
  <c r="O1955" i="1"/>
  <c r="O1954" i="1"/>
  <c r="O1952" i="1"/>
  <c r="O1953" i="1"/>
  <c r="O1951" i="1"/>
  <c r="O1950" i="1"/>
  <c r="O1948" i="1"/>
  <c r="O1949" i="1"/>
  <c r="O1947" i="1"/>
  <c r="O1946" i="1"/>
  <c r="O1945" i="1"/>
  <c r="O1943" i="1"/>
  <c r="O1944" i="1"/>
  <c r="O1941" i="1"/>
  <c r="O1942" i="1"/>
  <c r="O1940" i="1"/>
  <c r="O1939" i="1"/>
  <c r="O1938" i="1"/>
  <c r="O1937" i="1"/>
  <c r="O1936" i="1"/>
  <c r="O1935" i="1"/>
  <c r="O1934" i="1"/>
  <c r="O1933" i="1"/>
  <c r="O1931" i="1"/>
  <c r="O1932" i="1"/>
  <c r="O1930" i="1"/>
  <c r="O1929" i="1"/>
  <c r="O1928" i="1"/>
  <c r="O1927" i="1"/>
  <c r="O1926" i="1"/>
  <c r="O1925" i="1"/>
  <c r="O1924" i="1"/>
  <c r="O1923" i="1"/>
  <c r="O1922" i="1"/>
  <c r="O1921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07" i="1"/>
  <c r="O1905" i="1"/>
  <c r="O1906" i="1"/>
  <c r="O1904" i="1"/>
  <c r="O1902" i="1"/>
  <c r="O1903" i="1"/>
  <c r="O1898" i="1"/>
  <c r="O1899" i="1"/>
  <c r="O1900" i="1"/>
  <c r="O1901" i="1"/>
  <c r="O1897" i="1"/>
  <c r="O1895" i="1"/>
  <c r="O1896" i="1"/>
  <c r="O1894" i="1"/>
  <c r="O1889" i="1"/>
  <c r="O1890" i="1"/>
  <c r="O1891" i="1"/>
  <c r="O1892" i="1"/>
  <c r="O1893" i="1"/>
  <c r="O1883" i="1"/>
  <c r="O1884" i="1"/>
  <c r="O1885" i="1"/>
  <c r="O1886" i="1"/>
  <c r="O1887" i="1"/>
  <c r="O1888" i="1"/>
  <c r="O1879" i="1"/>
  <c r="O1880" i="1"/>
  <c r="O1881" i="1"/>
  <c r="O1882" i="1"/>
  <c r="O1877" i="1"/>
  <c r="O1878" i="1"/>
  <c r="O1876" i="1"/>
  <c r="O1874" i="1"/>
  <c r="O1875" i="1"/>
  <c r="O1873" i="1"/>
  <c r="O1872" i="1"/>
  <c r="O1870" i="1"/>
  <c r="O1871" i="1"/>
  <c r="O1869" i="1"/>
  <c r="O1868" i="1"/>
  <c r="O1867" i="1"/>
  <c r="O1866" i="1"/>
  <c r="O1862" i="1"/>
  <c r="O1863" i="1"/>
  <c r="O1864" i="1"/>
  <c r="O1865" i="1"/>
  <c r="O1861" i="1"/>
  <c r="O1859" i="1"/>
  <c r="O1860" i="1"/>
  <c r="O1857" i="1"/>
  <c r="O1858" i="1"/>
  <c r="O1856" i="1"/>
  <c r="O1855" i="1"/>
  <c r="O1853" i="1"/>
  <c r="O1854" i="1"/>
  <c r="O1852" i="1"/>
  <c r="O1850" i="1"/>
  <c r="O1851" i="1"/>
  <c r="O1848" i="1"/>
  <c r="O1849" i="1"/>
  <c r="O1847" i="1"/>
  <c r="O1846" i="1"/>
  <c r="O1845" i="1"/>
  <c r="O1843" i="1"/>
  <c r="O1844" i="1"/>
  <c r="O1842" i="1"/>
  <c r="O1841" i="1"/>
  <c r="O1840" i="1"/>
  <c r="O1839" i="1"/>
  <c r="O1838" i="1"/>
  <c r="O1837" i="1"/>
  <c r="O1836" i="1"/>
  <c r="O1832" i="1"/>
  <c r="O1833" i="1"/>
  <c r="O1834" i="1"/>
  <c r="O1835" i="1"/>
  <c r="O1831" i="1"/>
  <c r="O1829" i="1"/>
  <c r="O1830" i="1"/>
  <c r="O1828" i="1"/>
  <c r="O1827" i="1"/>
  <c r="O1826" i="1"/>
  <c r="O1825" i="1"/>
  <c r="O1824" i="1"/>
  <c r="O1823" i="1"/>
  <c r="O1822" i="1"/>
  <c r="O1821" i="1"/>
  <c r="O1820" i="1"/>
  <c r="O1819" i="1"/>
  <c r="O1817" i="1"/>
  <c r="O1818" i="1"/>
  <c r="O1815" i="1"/>
  <c r="O1816" i="1"/>
  <c r="O1813" i="1"/>
  <c r="O1814" i="1"/>
  <c r="O1812" i="1"/>
  <c r="O1811" i="1"/>
  <c r="O1810" i="1"/>
  <c r="O1809" i="1"/>
  <c r="O1808" i="1"/>
  <c r="O1807" i="1"/>
  <c r="O1806" i="1"/>
  <c r="O1805" i="1"/>
  <c r="O1803" i="1"/>
  <c r="O1804" i="1"/>
  <c r="O1802" i="1"/>
  <c r="O1801" i="1"/>
  <c r="O1800" i="1"/>
  <c r="O1799" i="1"/>
  <c r="O1798" i="1"/>
  <c r="O1797" i="1"/>
  <c r="O1796" i="1"/>
  <c r="O1795" i="1"/>
  <c r="O1794" i="1"/>
  <c r="O1792" i="1"/>
  <c r="O1793" i="1"/>
  <c r="O1790" i="1"/>
  <c r="O1791" i="1"/>
  <c r="O1789" i="1"/>
  <c r="O1788" i="1"/>
  <c r="O1787" i="1"/>
  <c r="O1786" i="1"/>
  <c r="O1785" i="1"/>
  <c r="O1784" i="1"/>
  <c r="O1783" i="1"/>
  <c r="O1781" i="1"/>
  <c r="O1782" i="1"/>
  <c r="O1780" i="1"/>
  <c r="O1778" i="1"/>
  <c r="O1779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59" i="1"/>
  <c r="O1760" i="1"/>
  <c r="O1758" i="1"/>
  <c r="O1757" i="1"/>
  <c r="O1756" i="1"/>
  <c r="O1755" i="1"/>
  <c r="O1753" i="1"/>
  <c r="O1754" i="1"/>
  <c r="O1752" i="1"/>
  <c r="O1751" i="1"/>
  <c r="O1750" i="1"/>
  <c r="O1749" i="1"/>
  <c r="O1747" i="1"/>
  <c r="O1748" i="1"/>
  <c r="O1746" i="1"/>
  <c r="O1743" i="1"/>
  <c r="O1744" i="1"/>
  <c r="O1745" i="1"/>
  <c r="O1742" i="1"/>
  <c r="O1741" i="1"/>
  <c r="O1740" i="1"/>
  <c r="O1739" i="1"/>
  <c r="O1738" i="1"/>
  <c r="O1736" i="1"/>
  <c r="O1737" i="1"/>
  <c r="O1735" i="1"/>
  <c r="O1734" i="1"/>
  <c r="O1733" i="1"/>
  <c r="O1732" i="1"/>
  <c r="O1731" i="1"/>
  <c r="O1729" i="1"/>
  <c r="O1730" i="1"/>
  <c r="O1726" i="1"/>
  <c r="O1727" i="1"/>
  <c r="O1728" i="1"/>
  <c r="O1725" i="1"/>
  <c r="O1724" i="1"/>
  <c r="O1723" i="1"/>
  <c r="O1722" i="1"/>
  <c r="O1721" i="1"/>
  <c r="O1720" i="1"/>
  <c r="O1719" i="1"/>
  <c r="O1718" i="1"/>
  <c r="O1716" i="1"/>
  <c r="O1717" i="1"/>
  <c r="O1715" i="1"/>
  <c r="O1714" i="1"/>
  <c r="O1706" i="1"/>
  <c r="O1707" i="1"/>
  <c r="O1708" i="1"/>
  <c r="O1709" i="1"/>
  <c r="O1710" i="1"/>
  <c r="O1711" i="1"/>
  <c r="O1712" i="1"/>
  <c r="O1713" i="1"/>
  <c r="O1705" i="1"/>
  <c r="O1703" i="1"/>
  <c r="O1704" i="1"/>
  <c r="O1701" i="1"/>
  <c r="O1702" i="1"/>
  <c r="O1700" i="1"/>
  <c r="O1698" i="1"/>
  <c r="O1699" i="1"/>
  <c r="O1697" i="1"/>
  <c r="O1696" i="1"/>
  <c r="O1694" i="1"/>
  <c r="O1695" i="1"/>
  <c r="O1692" i="1"/>
  <c r="O1693" i="1"/>
  <c r="O1691" i="1"/>
  <c r="O1690" i="1"/>
  <c r="O1689" i="1"/>
  <c r="O1688" i="1"/>
  <c r="O1686" i="1"/>
  <c r="O1687" i="1"/>
  <c r="O1685" i="1"/>
  <c r="O1684" i="1"/>
  <c r="O1683" i="1"/>
  <c r="O1682" i="1"/>
  <c r="O1681" i="1"/>
  <c r="O1678" i="1"/>
  <c r="O1679" i="1"/>
  <c r="O1680" i="1"/>
  <c r="O1676" i="1"/>
  <c r="O1677" i="1"/>
  <c r="O1672" i="1"/>
  <c r="O1673" i="1"/>
  <c r="O1674" i="1"/>
  <c r="O1675" i="1"/>
  <c r="O1669" i="1"/>
  <c r="O1670" i="1"/>
  <c r="O1671" i="1"/>
  <c r="O1667" i="1"/>
  <c r="O1668" i="1"/>
  <c r="O1666" i="1"/>
  <c r="O1665" i="1"/>
  <c r="O1664" i="1"/>
  <c r="O1662" i="1"/>
  <c r="O1663" i="1"/>
  <c r="O1661" i="1"/>
  <c r="O1660" i="1"/>
  <c r="O1659" i="1"/>
  <c r="O1656" i="1"/>
  <c r="O1657" i="1"/>
  <c r="O1658" i="1"/>
  <c r="O1655" i="1"/>
  <c r="O1654" i="1"/>
  <c r="O1653" i="1"/>
  <c r="O1651" i="1"/>
  <c r="O1652" i="1"/>
  <c r="O1650" i="1"/>
  <c r="O1649" i="1"/>
  <c r="O1648" i="1"/>
  <c r="O1647" i="1"/>
  <c r="O1646" i="1"/>
  <c r="O1643" i="1"/>
  <c r="O1644" i="1"/>
  <c r="O1645" i="1"/>
  <c r="O1642" i="1"/>
  <c r="O1641" i="1"/>
  <c r="O1640" i="1"/>
  <c r="O1639" i="1"/>
  <c r="O1638" i="1"/>
  <c r="O1637" i="1"/>
  <c r="O1636" i="1"/>
  <c r="O1634" i="1"/>
  <c r="O1635" i="1"/>
  <c r="O1632" i="1"/>
  <c r="O1633" i="1"/>
  <c r="O1631" i="1"/>
  <c r="O1630" i="1"/>
  <c r="O1629" i="1"/>
  <c r="O1626" i="1"/>
  <c r="O1627" i="1"/>
  <c r="O1628" i="1"/>
  <c r="O1625" i="1"/>
  <c r="O1624" i="1"/>
  <c r="O1623" i="1"/>
  <c r="O1622" i="1"/>
  <c r="O1621" i="1"/>
  <c r="O1619" i="1"/>
  <c r="O1620" i="1"/>
  <c r="O1618" i="1"/>
  <c r="O1617" i="1"/>
  <c r="O1616" i="1"/>
  <c r="O1615" i="1"/>
  <c r="O1613" i="1"/>
  <c r="O1614" i="1"/>
  <c r="O1612" i="1"/>
  <c r="O1611" i="1"/>
  <c r="O1610" i="1"/>
  <c r="O1609" i="1"/>
  <c r="O1608" i="1"/>
  <c r="O1606" i="1"/>
  <c r="O1607" i="1"/>
  <c r="O1605" i="1"/>
  <c r="O1604" i="1"/>
  <c r="O1603" i="1"/>
  <c r="O1602" i="1"/>
  <c r="O1601" i="1"/>
  <c r="O1600" i="1"/>
  <c r="O1599" i="1"/>
  <c r="O1598" i="1"/>
  <c r="O1597" i="1"/>
  <c r="O1595" i="1"/>
  <c r="O1596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58" i="1"/>
  <c r="O1559" i="1"/>
  <c r="O1560" i="1"/>
  <c r="O1561" i="1"/>
  <c r="O1562" i="1"/>
  <c r="O1563" i="1"/>
  <c r="O1564" i="1"/>
  <c r="O1565" i="1"/>
  <c r="O1566" i="1"/>
  <c r="O1557" i="1"/>
  <c r="O1556" i="1"/>
  <c r="O1555" i="1"/>
  <c r="O1554" i="1"/>
  <c r="O1553" i="1"/>
  <c r="O1552" i="1"/>
  <c r="O1551" i="1"/>
  <c r="O1549" i="1"/>
  <c r="O1550" i="1"/>
  <c r="O1548" i="1"/>
  <c r="O1546" i="1"/>
  <c r="O1547" i="1"/>
  <c r="O1545" i="1"/>
  <c r="O1544" i="1"/>
  <c r="O1541" i="1"/>
  <c r="O1542" i="1"/>
  <c r="O1543" i="1"/>
  <c r="O1540" i="1"/>
  <c r="O1537" i="1"/>
  <c r="O1538" i="1"/>
  <c r="O1539" i="1"/>
  <c r="O1536" i="1"/>
  <c r="O1535" i="1"/>
  <c r="O1532" i="1"/>
  <c r="O1533" i="1"/>
  <c r="O1534" i="1"/>
  <c r="O1531" i="1"/>
  <c r="O1530" i="1"/>
  <c r="O1528" i="1"/>
  <c r="O1529" i="1"/>
  <c r="O1527" i="1"/>
  <c r="O1526" i="1"/>
  <c r="O1525" i="1"/>
  <c r="O1524" i="1"/>
  <c r="O1523" i="1"/>
  <c r="O1522" i="1"/>
  <c r="O1520" i="1"/>
  <c r="O1521" i="1"/>
  <c r="O1519" i="1"/>
  <c r="O1518" i="1"/>
  <c r="O1517" i="1"/>
  <c r="O1513" i="1"/>
  <c r="O1514" i="1"/>
  <c r="O1515" i="1"/>
  <c r="O1516" i="1"/>
  <c r="O1511" i="1"/>
  <c r="O1512" i="1"/>
  <c r="O1509" i="1"/>
  <c r="O1510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7" i="1"/>
  <c r="O1488" i="1"/>
  <c r="O1486" i="1"/>
  <c r="O1485" i="1"/>
  <c r="O1484" i="1"/>
  <c r="O1482" i="1"/>
  <c r="O1483" i="1"/>
  <c r="O1481" i="1"/>
  <c r="O1480" i="1"/>
  <c r="O1479" i="1"/>
  <c r="O1478" i="1"/>
  <c r="O1476" i="1"/>
  <c r="O1477" i="1"/>
  <c r="O1475" i="1"/>
  <c r="O1474" i="1"/>
  <c r="O1473" i="1"/>
  <c r="O1471" i="1"/>
  <c r="O1472" i="1"/>
  <c r="O1469" i="1"/>
  <c r="O1470" i="1"/>
  <c r="O1468" i="1"/>
  <c r="O1467" i="1"/>
  <c r="O1466" i="1"/>
  <c r="O1463" i="1"/>
  <c r="O1464" i="1"/>
  <c r="O1465" i="1"/>
  <c r="O1462" i="1"/>
  <c r="O1461" i="1"/>
  <c r="O1460" i="1"/>
  <c r="O1459" i="1"/>
  <c r="O1458" i="1"/>
  <c r="O1456" i="1"/>
  <c r="O1457" i="1"/>
  <c r="O1455" i="1"/>
  <c r="O1454" i="1"/>
  <c r="O1452" i="1"/>
  <c r="O1453" i="1"/>
  <c r="O1451" i="1"/>
  <c r="O1450" i="1"/>
  <c r="O1449" i="1"/>
  <c r="O1448" i="1"/>
  <c r="O1445" i="1"/>
  <c r="O1446" i="1"/>
  <c r="O1447" i="1"/>
  <c r="O1444" i="1"/>
  <c r="O1443" i="1"/>
  <c r="O1442" i="1"/>
  <c r="O1441" i="1"/>
  <c r="O1440" i="1"/>
  <c r="O1439" i="1"/>
  <c r="O1438" i="1"/>
  <c r="O1437" i="1"/>
  <c r="O1435" i="1"/>
  <c r="O1436" i="1"/>
  <c r="O1434" i="1"/>
  <c r="O1433" i="1"/>
  <c r="O1432" i="1"/>
  <c r="O1431" i="1"/>
  <c r="O1430" i="1"/>
  <c r="O1428" i="1"/>
  <c r="O1429" i="1"/>
  <c r="O1427" i="1"/>
  <c r="O1425" i="1"/>
  <c r="O1426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1" i="1"/>
  <c r="O1412" i="1"/>
  <c r="O1410" i="1"/>
  <c r="O1409" i="1"/>
  <c r="O1408" i="1"/>
  <c r="O1407" i="1"/>
  <c r="O1404" i="1"/>
  <c r="O1405" i="1"/>
  <c r="O1406" i="1"/>
  <c r="O1403" i="1"/>
  <c r="O1402" i="1"/>
  <c r="O1401" i="1"/>
  <c r="O1400" i="1"/>
  <c r="O1399" i="1"/>
  <c r="O1398" i="1"/>
  <c r="O1396" i="1"/>
  <c r="O1397" i="1"/>
  <c r="O1395" i="1"/>
  <c r="O1394" i="1"/>
  <c r="O1393" i="1"/>
  <c r="O1391" i="1"/>
  <c r="O1392" i="1"/>
  <c r="O1390" i="1"/>
  <c r="O1389" i="1"/>
  <c r="O1388" i="1"/>
  <c r="O1387" i="1"/>
  <c r="O1386" i="1"/>
  <c r="O1385" i="1"/>
  <c r="O1383" i="1"/>
  <c r="O1384" i="1"/>
  <c r="O1382" i="1"/>
  <c r="O1381" i="1"/>
  <c r="O1380" i="1"/>
  <c r="O1379" i="1"/>
  <c r="O1378" i="1"/>
  <c r="O1377" i="1"/>
  <c r="O1376" i="1"/>
  <c r="O1375" i="1"/>
  <c r="O1374" i="1"/>
  <c r="O1373" i="1"/>
  <c r="O1371" i="1"/>
  <c r="O1372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1" i="1"/>
  <c r="O1332" i="1"/>
  <c r="O1333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5" i="1"/>
  <c r="O1316" i="1"/>
  <c r="O1314" i="1"/>
  <c r="O1312" i="1"/>
  <c r="O1313" i="1"/>
  <c r="O1311" i="1"/>
  <c r="O1309" i="1"/>
  <c r="O1310" i="1"/>
  <c r="O1308" i="1"/>
  <c r="O1307" i="1"/>
  <c r="O1306" i="1"/>
  <c r="O1305" i="1"/>
  <c r="O1304" i="1"/>
  <c r="O1303" i="1"/>
  <c r="O1301" i="1"/>
  <c r="O1302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5" i="1"/>
  <c r="O1286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69" i="1"/>
  <c r="O1270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0" i="1"/>
  <c r="O1241" i="1"/>
  <c r="O1239" i="1"/>
  <c r="O1238" i="1"/>
  <c r="O1237" i="1"/>
  <c r="O1235" i="1"/>
  <c r="O1236" i="1"/>
  <c r="O1234" i="1"/>
  <c r="O1233" i="1"/>
  <c r="O1232" i="1"/>
  <c r="O1231" i="1"/>
  <c r="O1230" i="1"/>
  <c r="O1229" i="1"/>
  <c r="O1228" i="1"/>
  <c r="O1227" i="1"/>
  <c r="O1225" i="1"/>
  <c r="O1226" i="1"/>
  <c r="O1224" i="1"/>
  <c r="O1223" i="1"/>
  <c r="O1222" i="1"/>
  <c r="O1221" i="1"/>
  <c r="O1220" i="1"/>
  <c r="O1218" i="1"/>
  <c r="O1219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3" i="1"/>
  <c r="O1184" i="1"/>
  <c r="O1185" i="1"/>
  <c r="O1186" i="1"/>
  <c r="O1187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6" i="1"/>
  <c r="O1167" i="1"/>
  <c r="O1165" i="1"/>
  <c r="O1164" i="1"/>
  <c r="O1163" i="1"/>
  <c r="O1162" i="1"/>
  <c r="O1160" i="1"/>
  <c r="O1161" i="1"/>
  <c r="O1159" i="1"/>
  <c r="O1158" i="1"/>
  <c r="O1157" i="1"/>
  <c r="O1156" i="1"/>
  <c r="O1155" i="1"/>
  <c r="O1153" i="1"/>
  <c r="O1154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39" i="1"/>
  <c r="O1140" i="1"/>
  <c r="O1138" i="1"/>
  <c r="O1137" i="1"/>
  <c r="O1135" i="1"/>
  <c r="O1136" i="1"/>
  <c r="O1134" i="1"/>
  <c r="O1132" i="1"/>
  <c r="O1133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3" i="1"/>
  <c r="O1094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3" i="1"/>
  <c r="O1074" i="1"/>
  <c r="O1072" i="1"/>
  <c r="O1071" i="1"/>
  <c r="O1070" i="1"/>
  <c r="O1068" i="1"/>
  <c r="O1069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16" i="1"/>
  <c r="O1017" i="1"/>
  <c r="O1018" i="1"/>
  <c r="O1019" i="1"/>
  <c r="O1020" i="1"/>
  <c r="O1015" i="1"/>
  <c r="O1014" i="1"/>
  <c r="O1013" i="1"/>
  <c r="O1012" i="1"/>
  <c r="O1011" i="1"/>
  <c r="O1010" i="1"/>
  <c r="O1008" i="1"/>
  <c r="O1009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3" i="1"/>
  <c r="O994" i="1"/>
  <c r="O992" i="1"/>
  <c r="O990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69" i="1"/>
  <c r="O970" i="1"/>
  <c r="O968" i="1"/>
  <c r="O967" i="1"/>
  <c r="O966" i="1"/>
  <c r="O964" i="1"/>
  <c r="O965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2" i="1"/>
  <c r="O913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4" i="1"/>
  <c r="O855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7" i="1"/>
  <c r="O818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4" i="1"/>
  <c r="O795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5" i="1"/>
  <c r="O756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1" i="1"/>
  <c r="O732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5" i="1"/>
  <c r="O716" i="1"/>
  <c r="O714" i="1"/>
  <c r="O713" i="1"/>
  <c r="O712" i="1"/>
  <c r="O711" i="1"/>
  <c r="O710" i="1"/>
  <c r="O709" i="1"/>
  <c r="O708" i="1"/>
  <c r="O707" i="1"/>
  <c r="O706" i="1"/>
  <c r="O705" i="1"/>
  <c r="O704" i="1"/>
  <c r="O702" i="1"/>
  <c r="O703" i="1"/>
  <c r="O700" i="1"/>
  <c r="O701" i="1"/>
  <c r="O699" i="1"/>
  <c r="O698" i="1"/>
  <c r="O697" i="1"/>
  <c r="O696" i="1"/>
  <c r="O694" i="1"/>
  <c r="O695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79" i="1"/>
  <c r="O680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7" i="1"/>
  <c r="O608" i="1"/>
  <c r="O609" i="1"/>
  <c r="O606" i="1"/>
  <c r="O605" i="1"/>
  <c r="O604" i="1"/>
  <c r="O603" i="1"/>
  <c r="O602" i="1"/>
  <c r="O601" i="1"/>
  <c r="O600" i="1"/>
  <c r="O599" i="1"/>
  <c r="O597" i="1"/>
  <c r="O598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2" i="1"/>
  <c r="O543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4" i="11" l="1"/>
  <c r="F14" i="11"/>
  <c r="B7" i="8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<sst xmlns="http://schemas.openxmlformats.org/spreadsheetml/2006/main" count="33050" uniqueCount="8420">
  <si>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</si>
  <si>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</si>
  <si>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</si>
  <si>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</si>
  <si>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</si>
  <si>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</si>
  <si>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</si>
  <si>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</si>
  <si>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</si>
  <si>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</si>
  <si>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</si>
  <si>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</si>
  <si>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</si>
  <si>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</si>
  <si>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</si>
  <si>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</si>
  <si>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</si>
  <si>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</si>
  <si>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</si>
  <si>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</si>
  <si>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</si>
  <si>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</si>
  <si>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</si>
  <si>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</si>
  <si>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</si>
  <si>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</si>
  <si>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</si>
  <si>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</si>
  <si>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</si>
  <si>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</si>
  <si>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</si>
  <si>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</si>
  <si>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</si>
  <si>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</si>
  <si>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</si>
  <si>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</si>
  <si>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</si>
  <si>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</si>
  <si>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</si>
  <si>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</si>
  <si>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</si>
  <si>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</si>
  <si>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</si>
  <si>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</si>
  <si>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</si>
  <si>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</si>
  <si>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</si>
  <si>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</si>
  <si>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</si>
  <si>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</si>
  <si>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</si>
  <si>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</si>
  <si>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</si>
  <si>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</si>
  <si>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</si>
  <si>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</si>
  <si>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</si>
  <si>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</si>
  <si>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</si>
  <si>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</si>
  <si>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</si>
  <si>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</si>
  <si>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</si>
  <si>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</si>
  <si>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</si>
  <si>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</si>
  <si>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</si>
  <si>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</si>
  <si>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</si>
  <si>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</si>
  <si>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</si>
  <si>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</si>
  <si>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</si>
  <si>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</si>
  <si>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</si>
  <si>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</si>
  <si>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</si>
  <si>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</si>
  <si>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</si>
  <si>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</si>
  <si>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</si>
  <si>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</si>
  <si>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</si>
  <si>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</si>
  <si>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</si>
  <si>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</si>
  <si>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</si>
  <si>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</si>
  <si>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</si>
  <si>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</si>
  <si>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</si>
  <si>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</si>
  <si>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</si>
  <si>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</si>
  <si>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</si>
  <si>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</si>
  <si>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</si>
  <si>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</si>
  <si>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</si>
  <si>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</si>
  <si>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</si>
  <si>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</si>
  <si>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</si>
  <si>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</si>
  <si>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</si>
  <si>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</si>
  <si>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</si>
  <si>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</si>
  <si>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</si>
  <si>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</si>
  <si>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</si>
  <si>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</si>
  <si>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</si>
  <si>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</si>
  <si>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</si>
  <si>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</si>
  <si>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</si>
  <si>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</si>
  <si>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</si>
  <si>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</si>
  <si>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</si>
  <si>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</si>
  <si>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</si>
  <si>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</si>
  <si>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</si>
  <si>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</si>
  <si>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</si>
  <si>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</si>
  <si>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</si>
  <si>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</si>
  <si>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</si>
  <si>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</si>
  <si>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</si>
  <si>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</si>
  <si>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</si>
  <si>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</si>
  <si>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</si>
  <si>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</si>
  <si>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</si>
  <si>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</si>
  <si>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</si>
  <si>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</si>
  <si>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</si>
  <si>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</si>
  <si>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</si>
  <si>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</si>
  <si>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</si>
  <si>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</si>
  <si>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</si>
  <si>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</si>
  <si>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</si>
  <si>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</si>
  <si>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</si>
  <si>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</si>
  <si>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</si>
  <si>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</si>
  <si>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</si>
  <si>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</si>
  <si>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</si>
  <si>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</si>
  <si>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</si>
  <si>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</si>
  <si>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</si>
  <si>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</si>
  <si>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</si>
  <si>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</si>
  <si>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</si>
  <si>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</si>
  <si>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</si>
  <si>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</si>
  <si>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</si>
  <si>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</si>
  <si>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</si>
  <si>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</si>
  <si>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</si>
  <si>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</si>
  <si>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</si>
  <si>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</si>
  <si>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</si>
  <si>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</si>
  <si>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</si>
  <si>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</si>
  <si>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</si>
  <si>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</si>
  <si>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</si>
  <si>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</si>
  <si>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</si>
  <si>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</si>
  <si>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</si>
  <si>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</si>
  <si>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</si>
  <si>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</si>
  <si>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</si>
  <si>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</si>
  <si>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</si>
  <si>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</si>
  <si>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</si>
  <si>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</si>
  <si>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</si>
  <si>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</si>
  <si>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</si>
  <si>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</si>
  <si>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</si>
  <si>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</si>
  <si>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</si>
  <si>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</si>
  <si>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</si>
  <si>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</si>
  <si>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</si>
  <si>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</si>
  <si>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</si>
  <si>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</si>
  <si>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</si>
  <si>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</si>
  <si>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</si>
  <si>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</si>
  <si>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</si>
  <si>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</si>
  <si>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</si>
  <si>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</si>
  <si>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</si>
  <si>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</si>
  <si>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</si>
  <si>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</si>
  <si>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</si>
  <si>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</si>
  <si>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</si>
  <si>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</si>
  <si>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</si>
  <si>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</si>
  <si>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</si>
  <si>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</si>
  <si>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</si>
  <si>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</si>
  <si>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</si>
  <si>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</si>
  <si>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</si>
  <si>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</si>
  <si>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</si>
  <si>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</si>
  <si>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</si>
  <si>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</si>
  <si>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</si>
  <si>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</si>
  <si>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</si>
  <si>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</si>
  <si>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</si>
  <si>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</si>
  <si>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</si>
  <si>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</si>
  <si>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</si>
  <si>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</si>
  <si>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</si>
  <si>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</si>
  <si>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</si>
  <si>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</si>
  <si>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</si>
  <si>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</si>
  <si>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</si>
  <si>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</si>
  <si>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</si>
  <si>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</si>
  <si>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</si>
  <si>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</si>
  <si>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</si>
  <si>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</si>
  <si>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</si>
  <si>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</si>
  <si>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</si>
  <si>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</si>
  <si>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</si>
  <si>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</si>
  <si>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</si>
  <si>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</si>
  <si>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</si>
  <si>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</si>
  <si>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</si>
  <si>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</si>
  <si>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</si>
  <si>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</si>
  <si>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</si>
  <si>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</si>
  <si>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</si>
  <si>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</si>
  <si>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</si>
  <si>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</si>
  <si>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</si>
  <si>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</si>
  <si>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</si>
  <si>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</si>
  <si>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</si>
  <si>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</si>
  <si>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</si>
  <si>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</si>
  <si>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</si>
  <si>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</si>
  <si>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</si>
  <si>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</si>
  <si>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</si>
  <si>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</si>
  <si>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</si>
  <si>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</si>
  <si>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</si>
  <si>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</si>
  <si>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</si>
  <si>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</si>
  <si>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</si>
  <si>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</si>
  <si>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</si>
  <si>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</si>
  <si>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</si>
  <si>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</si>
  <si>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</si>
  <si>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</si>
  <si>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</si>
  <si>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</si>
  <si>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</si>
  <si>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</si>
  <si>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</si>
  <si>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</si>
  <si>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</si>
  <si>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</si>
  <si>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</si>
  <si>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</si>
  <si>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</si>
  <si>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</si>
  <si>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</si>
  <si>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</si>
  <si>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</si>
  <si>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</si>
  <si>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</si>
  <si>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</si>
  <si>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</si>
  <si>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</si>
  <si>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</si>
  <si>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</si>
  <si>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</si>
  <si>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</si>
  <si>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</si>
  <si>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</si>
  <si>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</si>
  <si>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</si>
  <si>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</si>
  <si>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</si>
  <si>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</si>
  <si>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</si>
  <si>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</si>
  <si>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</si>
  <si>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</si>
  <si>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</si>
  <si>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</si>
  <si>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</si>
  <si>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</si>
  <si>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</si>
  <si>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</si>
  <si>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</si>
  <si>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</si>
  <si>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</si>
  <si>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</si>
  <si>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</si>
  <si>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</si>
  <si>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</si>
  <si>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</si>
  <si>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</si>
  <si>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</si>
  <si>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</si>
  <si>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</si>
  <si>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</si>
  <si>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</si>
  <si>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</si>
  <si>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</si>
  <si>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</si>
  <si>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</si>
  <si>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</si>
  <si>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</si>
  <si>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</si>
  <si>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</si>
  <si>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</si>
  <si>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</si>
  <si>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</si>
  <si>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</si>
  <si>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</si>
  <si>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</si>
  <si>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</si>
  <si>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</si>
  <si>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</si>
  <si>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</si>
  <si>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</si>
  <si>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</si>
  <si>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</si>
  <si>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</si>
  <si>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</si>
  <si>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</si>
  <si>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</si>
  <si>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</si>
  <si>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</si>
  <si>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</si>
  <si>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</si>
  <si>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</si>
  <si>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</si>
  <si>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</si>
  <si>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</si>
  <si>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</si>
  <si>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</si>
  <si>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</si>
  <si>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</si>
  <si>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</si>
  <si>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</si>
  <si>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</si>
  <si>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</si>
  <si>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</si>
  <si>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</si>
  <si>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</si>
  <si>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</si>
  <si>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</si>
  <si>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</si>
  <si>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</si>
  <si>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</si>
  <si>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</si>
  <si>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</si>
  <si>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</si>
  <si>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</si>
  <si>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</si>
  <si>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</si>
  <si>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</si>
  <si>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</si>
  <si>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</si>
  <si>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</si>
  <si>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</si>
  <si>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</si>
  <si>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</si>
  <si>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</si>
  <si>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</si>
  <si>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</si>
  <si>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</si>
  <si>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</si>
  <si>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</si>
  <si>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</si>
  <si>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</si>
  <si>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</si>
  <si>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</si>
  <si>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</si>
  <si>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</si>
  <si>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</si>
  <si>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</si>
  <si>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</si>
  <si>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</si>
  <si>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</si>
  <si>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</si>
  <si>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</si>
  <si>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</si>
  <si>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</si>
  <si>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</si>
  <si>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</si>
  <si>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</si>
  <si>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</si>
  <si>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</si>
  <si>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</si>
  <si>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</si>
  <si>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</si>
  <si>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</si>
  <si>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</si>
  <si>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</si>
  <si>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</si>
  <si>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</si>
  <si>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</si>
  <si>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</si>
  <si>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</si>
  <si>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</si>
  <si>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</si>
  <si>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</si>
  <si>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</si>
  <si>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</si>
  <si>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</si>
  <si>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</si>
  <si>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</si>
  <si>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</si>
  <si>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</si>
  <si>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</si>
  <si>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</si>
  <si>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</si>
  <si>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</si>
  <si>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</si>
  <si>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</si>
  <si>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</si>
  <si>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</si>
  <si>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</si>
  <si>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</si>
  <si>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</si>
  <si>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</si>
  <si>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</si>
  <si>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</si>
  <si>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</si>
  <si>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</si>
  <si>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</si>
  <si>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</si>
  <si>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</si>
  <si>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</si>
  <si>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</si>
  <si>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</si>
  <si>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</si>
  <si>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</si>
  <si>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</si>
  <si>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</si>
  <si>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</si>
  <si>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</si>
  <si>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</si>
  <si>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</si>
  <si>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</si>
  <si>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</si>
  <si>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</si>
  <si>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</si>
  <si>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</si>
  <si>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</si>
  <si>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</si>
  <si>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</si>
  <si>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</si>
  <si>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</si>
  <si>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</si>
  <si>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</si>
  <si>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</si>
  <si>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</si>
  <si>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</si>
  <si>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</si>
  <si>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</si>
  <si>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</si>
  <si>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</si>
  <si>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</si>
  <si>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</si>
  <si>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</si>
  <si>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</si>
  <si>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</si>
  <si>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</si>
  <si>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</si>
  <si>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</si>
  <si>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</si>
  <si>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</si>
  <si>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</si>
  <si>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</si>
  <si>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</si>
  <si>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</si>
  <si>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</si>
  <si>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</si>
  <si>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</si>
  <si>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</si>
  <si>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</si>
  <si>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</si>
  <si>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</si>
  <si>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</si>
  <si>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</si>
  <si>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</si>
  <si>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</si>
  <si>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</si>
  <si>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</si>
  <si>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</si>
  <si>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</si>
  <si>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</si>
  <si>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</si>
  <si>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</si>
  <si>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</si>
  <si>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</si>
  <si>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</si>
  <si>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</si>
  <si>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</si>
  <si>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</si>
  <si>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</si>
  <si>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</si>
  <si>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</si>
  <si>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</si>
  <si>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</si>
  <si>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</si>
  <si>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</si>
  <si>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</si>
  <si>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</si>
  <si>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</si>
  <si>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</si>
  <si>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</si>
  <si>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</si>
  <si>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</si>
  <si>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</si>
  <si>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</si>
  <si>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</si>
  <si>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</si>
  <si>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</si>
  <si>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</si>
  <si>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</si>
  <si>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</si>
  <si>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</si>
  <si>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</si>
  <si>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</si>
  <si>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</si>
  <si>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</si>
  <si>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</si>
  <si>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</si>
  <si>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</si>
  <si>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</si>
  <si>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</si>
  <si>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</si>
  <si>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</si>
  <si>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</si>
  <si>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</si>
  <si>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</si>
  <si>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</si>
  <si>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</si>
  <si>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</si>
  <si>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</si>
  <si>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</si>
  <si>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</si>
  <si>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</si>
  <si>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</si>
  <si>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</si>
  <si>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</si>
  <si>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</si>
  <si>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</si>
  <si>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</si>
  <si>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</si>
  <si>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</si>
  <si>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</si>
  <si>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</si>
  <si>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</si>
  <si>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</si>
  <si>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</si>
  <si>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</si>
  <si>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</si>
  <si>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</si>
  <si>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</si>
  <si>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</si>
  <si>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</si>
  <si>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</si>
  <si>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</si>
  <si>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</si>
  <si>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</si>
  <si>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</si>
  <si>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</si>
  <si>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</si>
  <si>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</si>
  <si>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</si>
  <si>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</si>
  <si>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</si>
  <si>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</si>
  <si>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</si>
  <si>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</si>
  <si>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</si>
  <si>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</si>
  <si>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</si>
  <si>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</si>
  <si>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</si>
  <si>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</si>
  <si>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</si>
  <si>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</si>
  <si>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</si>
  <si>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</si>
  <si>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</si>
  <si>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</si>
  <si>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</si>
  <si>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</si>
  <si>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</si>
  <si>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</si>
  <si>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</si>
  <si>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</si>
  <si>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</si>
  <si>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</si>
  <si>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</si>
  <si>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</si>
  <si>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</si>
  <si>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</si>
  <si>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</si>
  <si>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</si>
  <si>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</si>
  <si>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</si>
  <si>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</si>
  <si>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</si>
  <si>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</si>
  <si>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</si>
  <si>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</si>
  <si>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</si>
  <si>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</si>
  <si>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</si>
  <si>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</si>
  <si>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</si>
  <si>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</si>
  <si>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</si>
  <si>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</si>
  <si>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</si>
  <si>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</si>
  <si>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</si>
  <si>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</si>
  <si>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</si>
  <si>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</si>
  <si>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</si>
  <si>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</si>
  <si>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</si>
  <si>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</si>
  <si>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</si>
  <si>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</si>
  <si>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</si>
  <si>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</si>
  <si>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</si>
  <si>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</si>
  <si>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</si>
  <si>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</si>
  <si>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</si>
  <si>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</si>
  <si>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</si>
  <si>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</si>
  <si>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</si>
  <si>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</si>
  <si>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</si>
  <si>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</si>
  <si>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</si>
  <si>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</si>
  <si>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</si>
  <si>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</si>
  <si>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</si>
  <si>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</si>
  <si>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</si>
  <si>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</si>
  <si>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</si>
  <si>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</si>
  <si>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</si>
  <si>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</si>
  <si>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</si>
  <si>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</si>
  <si>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</si>
  <si>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</si>
  <si>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</si>
  <si>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</si>
  <si>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</si>
  <si>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</si>
  <si>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</si>
  <si>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</si>
  <si>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</si>
  <si>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</si>
  <si>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</si>
  <si>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</si>
  <si>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</si>
  <si>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</si>
  <si>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</si>
  <si>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</si>
  <si>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</si>
  <si>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</si>
  <si>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</si>
  <si>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</si>
  <si>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</si>
  <si>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</si>
  <si>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</si>
  <si>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</si>
  <si>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</si>
  <si>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</si>
  <si>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</si>
  <si>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</si>
  <si>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</si>
  <si>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</si>
  <si>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</si>
  <si>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</si>
  <si>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</si>
  <si>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</si>
  <si>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</si>
  <si>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</si>
  <si>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</si>
  <si>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</si>
  <si>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</si>
  <si>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</si>
  <si>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</si>
  <si>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</si>
  <si>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</si>
  <si>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</si>
  <si>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</si>
  <si>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</si>
  <si>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</si>
  <si>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</si>
  <si>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</si>
  <si>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</si>
  <si>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</si>
  <si>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</si>
  <si>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</si>
  <si>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</si>
  <si>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</si>
  <si>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</si>
  <si>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</si>
  <si>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</si>
  <si>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</si>
  <si>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</si>
  <si>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</si>
  <si>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</si>
  <si>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</si>
  <si>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</si>
  <si>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</si>
  <si>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</si>
  <si>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</si>
  <si>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</si>
  <si>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</si>
  <si>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</si>
  <si>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</si>
  <si>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</si>
  <si>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</si>
  <si>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</si>
  <si>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</si>
  <si>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</si>
  <si>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</si>
  <si>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</si>
  <si>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</si>
  <si>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</si>
  <si>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</si>
  <si>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</si>
  <si>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</si>
  <si>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</si>
  <si>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</si>
  <si>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</si>
  <si>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</si>
  <si>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</si>
  <si>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</si>
  <si>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</si>
  <si>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</si>
  <si>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</si>
  <si>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</si>
  <si>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</si>
  <si>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</si>
  <si>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</si>
  <si>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</si>
  <si>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</si>
  <si>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</si>
  <si>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</si>
  <si>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</si>
  <si>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</si>
  <si>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</si>
  <si>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</si>
  <si>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</si>
  <si>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</si>
  <si>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</si>
  <si>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</si>
  <si>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</si>
  <si>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</si>
  <si>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</si>
  <si>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</si>
  <si>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</si>
  <si>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</si>
  <si>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</si>
  <si>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</si>
  <si>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</si>
  <si>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</si>
  <si>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</si>
  <si>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</si>
  <si>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</si>
  <si>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</si>
  <si>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</si>
  <si>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</si>
  <si>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</si>
  <si>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</si>
  <si>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</si>
  <si>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</si>
  <si>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</si>
  <si>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</si>
  <si>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</si>
  <si>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</si>
  <si>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</si>
  <si>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</si>
  <si>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</si>
  <si>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</si>
  <si>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</si>
  <si>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</si>
  <si>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</si>
  <si>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</si>
  <si>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</si>
  <si>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</si>
  <si>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</si>
  <si>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</si>
  <si>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</si>
  <si>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</si>
  <si>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</si>
  <si>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</si>
  <si>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</si>
  <si>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</si>
  <si>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</si>
  <si>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</si>
  <si>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</si>
  <si>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</si>
  <si>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</si>
  <si>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</si>
  <si>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</si>
  <si>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</si>
  <si>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</si>
  <si>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</si>
  <si>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</si>
  <si>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</si>
  <si>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</si>
  <si>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</si>
  <si>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</si>
  <si>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</si>
  <si>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</si>
  <si>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</si>
  <si>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</si>
  <si>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</si>
  <si>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</si>
  <si>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</si>
  <si>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</si>
  <si>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</si>
  <si>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</si>
  <si>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</si>
  <si>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</si>
  <si>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</si>
  <si>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</si>
  <si>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</si>
  <si>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</si>
  <si>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</si>
  <si>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</si>
  <si>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</si>
  <si>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</si>
  <si>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</si>
  <si>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</si>
  <si>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</si>
  <si>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</si>
  <si>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</si>
  <si>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</si>
  <si>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</si>
  <si>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</si>
  <si>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</si>
  <si>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</si>
  <si>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</si>
  <si>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</si>
  <si>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</si>
  <si>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</si>
  <si>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</si>
  <si>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</si>
  <si>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</si>
  <si>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</si>
  <si>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</si>
  <si>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</si>
  <si>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</si>
  <si>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</si>
  <si>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</si>
  <si>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</si>
  <si>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</si>
  <si>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</si>
  <si>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</si>
  <si>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</si>
  <si>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</si>
  <si>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</si>
  <si>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</si>
  <si>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</si>
  <si>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</si>
  <si>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</si>
  <si>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</si>
  <si>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</si>
  <si>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</si>
  <si>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</si>
  <si>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</si>
  <si>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</si>
  <si>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</si>
  <si>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</si>
  <si>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</si>
  <si>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</si>
  <si>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</si>
  <si>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</si>
  <si>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</si>
  <si>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</si>
  <si>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</si>
  <si>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</si>
  <si>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</si>
  <si>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</si>
  <si>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</si>
  <si>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</si>
  <si>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</si>
  <si>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</si>
  <si>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</si>
  <si>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</si>
  <si>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</si>
  <si>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</si>
  <si>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</si>
  <si>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</si>
  <si>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</si>
  <si>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</si>
  <si>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</si>
  <si>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</si>
  <si>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</si>
  <si>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</si>
  <si>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</si>
  <si>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</si>
  <si>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</si>
  <si>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</si>
  <si>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</si>
  <si>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</si>
  <si>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</si>
  <si>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</si>
  <si>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</si>
  <si>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</si>
  <si>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</si>
  <si>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</si>
  <si>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</si>
  <si>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</si>
  <si>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</si>
  <si>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</si>
  <si>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</si>
  <si>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</si>
  <si>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</si>
  <si>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</si>
  <si>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</si>
  <si>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</si>
  <si>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</si>
  <si>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</si>
  <si>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</si>
  <si>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</si>
  <si>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</si>
  <si>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</si>
  <si>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</si>
  <si>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</si>
  <si>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</si>
  <si>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</si>
  <si>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</si>
  <si>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</si>
  <si>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</si>
  <si>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</si>
  <si>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</si>
  <si>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</si>
  <si>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</si>
  <si>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</si>
  <si>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</si>
  <si>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</si>
  <si>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</si>
  <si>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</si>
  <si>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</si>
  <si>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</si>
  <si>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</si>
  <si>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</si>
  <si>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</si>
  <si>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</si>
  <si>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</si>
  <si>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</si>
  <si>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</si>
  <si>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</si>
  <si>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</si>
  <si>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</si>
  <si>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</si>
  <si>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</si>
  <si>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</si>
  <si>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</si>
  <si>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</si>
  <si>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</si>
  <si>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</si>
  <si>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</si>
  <si>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</si>
  <si>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</si>
  <si>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</si>
  <si>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</si>
  <si>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</si>
  <si>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</si>
  <si>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</si>
  <si>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</si>
  <si>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</si>
  <si>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</si>
  <si>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</si>
  <si>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</si>
  <si>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</si>
  <si>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</si>
  <si>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</si>
  <si>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</si>
  <si>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</si>
  <si>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</si>
  <si>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</si>
  <si>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</si>
  <si>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</si>
  <si>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</si>
  <si>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</si>
  <si>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</si>
  <si>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</si>
  <si>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</si>
  <si>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</si>
  <si>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</si>
  <si>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</si>
  <si>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</si>
  <si>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</si>
  <si>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</si>
  <si>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</si>
  <si>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</si>
  <si>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</si>
  <si>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</si>
  <si>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</si>
  <si>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</si>
  <si>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</si>
  <si>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</si>
  <si>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</si>
  <si>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</si>
  <si>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</si>
  <si>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</si>
  <si>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</si>
  <si>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</si>
  <si>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</si>
  <si>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</si>
  <si>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</si>
  <si>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</si>
  <si>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</si>
  <si>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</si>
  <si>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</si>
  <si>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</si>
  <si>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</si>
  <si>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</si>
  <si>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</si>
  <si>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</si>
  <si>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</si>
  <si>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</si>
  <si>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</si>
  <si>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</si>
  <si>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</si>
  <si>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</si>
  <si>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</si>
  <si>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</si>
  <si>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</si>
  <si>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</si>
  <si>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</si>
  <si>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</si>
  <si>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</si>
  <si>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</si>
  <si>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</si>
  <si>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</si>
  <si>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</si>
  <si>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</si>
  <si>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</si>
  <si>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</si>
  <si>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</si>
  <si>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</si>
  <si>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</si>
  <si>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</si>
  <si>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</si>
  <si>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</si>
  <si>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</si>
  <si>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</si>
  <si>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</si>
  <si>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</si>
  <si>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</si>
  <si>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</si>
  <si>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</si>
  <si>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</si>
  <si>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</si>
  <si>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</si>
  <si>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</si>
  <si>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</si>
  <si>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</si>
  <si>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</si>
  <si>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</si>
  <si>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</si>
  <si>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</si>
  <si>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</si>
  <si>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</si>
  <si>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</si>
  <si>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</si>
  <si>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</si>
  <si>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</si>
  <si>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</si>
  <si>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</si>
  <si>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</si>
  <si>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</si>
  <si>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</si>
  <si>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</si>
  <si>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</si>
  <si>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</si>
  <si>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</si>
  <si>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</si>
  <si>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</si>
  <si>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</si>
  <si>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</si>
  <si>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</si>
  <si>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</si>
  <si>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</si>
  <si>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</si>
  <si>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</si>
  <si>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</si>
  <si>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</si>
  <si>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</si>
  <si>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</si>
  <si>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</si>
  <si>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</si>
  <si>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</si>
  <si>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</si>
  <si>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</si>
  <si>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</si>
  <si>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</si>
  <si>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</si>
  <si>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</si>
  <si>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</si>
  <si>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</si>
  <si>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</si>
  <si>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</si>
  <si>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</si>
  <si>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</si>
  <si>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</si>
  <si>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</si>
  <si>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</si>
  <si>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</si>
  <si>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</si>
  <si>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</si>
  <si>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</si>
  <si>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</si>
  <si>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</si>
  <si>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</si>
  <si>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</si>
  <si>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</si>
  <si>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</si>
  <si>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</si>
  <si>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</si>
  <si>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</si>
  <si>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</si>
  <si>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</si>
  <si>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</si>
  <si>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</si>
  <si>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</si>
  <si>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</si>
  <si>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</si>
  <si>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</si>
  <si>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</si>
  <si>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</si>
  <si>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</si>
  <si>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</si>
  <si>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</si>
  <si>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</si>
  <si>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</si>
  <si>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</si>
  <si>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</si>
  <si>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</si>
  <si>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</si>
  <si>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</si>
  <si>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</si>
  <si>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</si>
  <si>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</si>
  <si>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</si>
  <si>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</si>
  <si>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</si>
  <si>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</si>
  <si>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</si>
  <si>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</si>
  <si>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</si>
  <si>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</si>
  <si>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</si>
  <si>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</si>
  <si>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</si>
  <si>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</si>
  <si>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</si>
  <si>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</si>
  <si>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</si>
  <si>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</si>
  <si>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</si>
  <si>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</si>
  <si>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</si>
  <si>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</si>
  <si>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</si>
  <si>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</si>
  <si>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</si>
  <si>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</si>
  <si>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</si>
  <si>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</si>
  <si>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</si>
  <si>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</si>
  <si>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</si>
  <si>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</si>
  <si>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</si>
  <si>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</si>
  <si>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</si>
  <si>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</si>
  <si>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</si>
  <si>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</si>
  <si>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</si>
  <si>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</si>
  <si>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</si>
  <si>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</si>
  <si>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</si>
  <si>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</si>
  <si>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</si>
  <si>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</si>
  <si>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</si>
  <si>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</si>
  <si>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</si>
  <si>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</si>
  <si>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</si>
  <si>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</si>
  <si>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</si>
  <si>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</si>
  <si>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</si>
  <si>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</si>
  <si>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</si>
  <si>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</si>
  <si>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</si>
  <si>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</si>
  <si>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</si>
  <si>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</si>
  <si>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</si>
  <si>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</si>
  <si>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</si>
  <si>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</si>
  <si>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</si>
  <si>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</si>
  <si>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</si>
  <si>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</si>
  <si>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</si>
  <si>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</si>
  <si>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</si>
  <si>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</si>
  <si>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</si>
  <si>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</si>
  <si>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</si>
  <si>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</si>
  <si>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</si>
  <si>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</si>
  <si>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</si>
  <si>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</si>
  <si>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</si>
  <si>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</si>
  <si>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</si>
  <si>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</si>
  <si>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</si>
  <si>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</si>
  <si>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</si>
  <si>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</si>
  <si>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</si>
  <si>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</si>
  <si>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</si>
  <si>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</si>
  <si>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</si>
  <si>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</si>
  <si>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</si>
  <si>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</si>
  <si>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</si>
  <si>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</si>
  <si>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</si>
  <si>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</si>
  <si>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</si>
  <si>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</si>
  <si>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</si>
  <si>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</si>
  <si>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</si>
  <si>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</si>
  <si>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</si>
  <si>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</si>
  <si>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</si>
  <si>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</si>
  <si>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</si>
  <si>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</si>
  <si>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</si>
  <si>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</si>
  <si>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</si>
  <si>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</si>
  <si>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</si>
  <si>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</si>
  <si>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</si>
  <si>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</si>
  <si>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</si>
  <si>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</si>
  <si>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</si>
  <si>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</si>
  <si>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</si>
  <si>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</si>
  <si>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</si>
  <si>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</si>
  <si>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</si>
  <si>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</si>
  <si>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</si>
  <si>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</si>
  <si>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</si>
  <si>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</si>
  <si>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</si>
  <si>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</si>
  <si>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</si>
  <si>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</si>
  <si>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</si>
  <si>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</si>
  <si>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</si>
  <si>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</si>
  <si>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</si>
  <si>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</si>
  <si>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</si>
  <si>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</si>
  <si>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</si>
  <si>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</si>
  <si>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</si>
  <si>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</si>
  <si>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</si>
  <si>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</si>
  <si>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</si>
  <si>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</si>
  <si>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</si>
  <si>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</si>
  <si>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</si>
  <si>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</si>
  <si>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</si>
  <si>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</si>
  <si>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</si>
  <si>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</si>
  <si>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</si>
  <si>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</si>
  <si>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</si>
  <si>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</si>
  <si>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</si>
  <si>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</si>
  <si>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</si>
  <si>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</si>
  <si>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</si>
  <si>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</si>
  <si>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</si>
  <si>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</si>
  <si>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</si>
  <si>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</si>
  <si>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</si>
  <si>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</si>
  <si>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</si>
  <si>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</si>
  <si>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</si>
  <si>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</si>
  <si>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</si>
  <si>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</si>
  <si>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</si>
  <si>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</si>
  <si>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</si>
  <si>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</si>
  <si>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</si>
  <si>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</si>
  <si>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</si>
  <si>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</si>
  <si>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</si>
  <si>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</si>
  <si>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</si>
  <si>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</si>
  <si>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</si>
  <si>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</si>
  <si>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</si>
  <si>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</si>
  <si>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</si>
  <si>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</si>
  <si>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</si>
  <si>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</si>
  <si>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</si>
  <si>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</si>
  <si>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</si>
  <si>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</si>
  <si>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</si>
  <si>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</si>
  <si>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</si>
  <si>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</si>
  <si>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</si>
  <si>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</si>
  <si>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</si>
  <si>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</si>
  <si>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</si>
  <si>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</si>
  <si>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</si>
  <si>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</si>
  <si>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</si>
  <si>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</si>
  <si>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</si>
  <si>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</si>
  <si>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</si>
  <si>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</si>
  <si>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</si>
  <si>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</si>
  <si>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</si>
  <si>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</si>
  <si>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</si>
  <si>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</si>
  <si>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</si>
  <si>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</si>
  <si>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</si>
  <si>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</si>
  <si>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</si>
  <si>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</si>
  <si>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</si>
  <si>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</si>
  <si>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</si>
  <si>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</si>
  <si>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</si>
  <si>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</si>
  <si>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</si>
  <si>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</si>
  <si>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</si>
  <si>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</si>
  <si>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</si>
  <si>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</si>
  <si>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</si>
  <si>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</si>
  <si>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</si>
  <si>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</si>
  <si>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</si>
  <si>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</si>
  <si>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</si>
  <si>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</si>
  <si>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</si>
  <si>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</si>
  <si>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</si>
  <si>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</si>
  <si>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</si>
  <si>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</si>
  <si>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</si>
  <si>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</si>
  <si>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</si>
  <si>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</si>
  <si>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</si>
  <si>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</si>
  <si>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</si>
  <si>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</si>
  <si>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</si>
  <si>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</si>
  <si>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</si>
  <si>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</si>
  <si>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</si>
  <si>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</si>
  <si>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</si>
  <si>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</si>
  <si>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</si>
  <si>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</si>
  <si>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</si>
  <si>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</si>
  <si>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</si>
  <si>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</si>
  <si>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</si>
  <si>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</si>
  <si>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</si>
  <si>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</si>
  <si>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</si>
  <si>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</si>
  <si>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</si>
  <si>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</si>
  <si>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</si>
  <si>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</si>
  <si>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</si>
  <si>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</si>
  <si>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</si>
  <si>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</si>
  <si>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</si>
  <si>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</si>
  <si>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</si>
  <si>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</si>
  <si>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</si>
  <si>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</si>
  <si>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</si>
  <si>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</si>
  <si>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</si>
  <si>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</si>
  <si>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</si>
  <si>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</si>
  <si>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</si>
  <si>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</si>
  <si>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</si>
  <si>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</si>
  <si>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</si>
  <si>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</si>
  <si>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</si>
  <si>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</si>
  <si>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</si>
  <si>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</si>
  <si>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</si>
  <si>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</si>
  <si>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</si>
  <si>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</si>
  <si>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</si>
  <si>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</si>
  <si>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</si>
  <si>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</si>
  <si>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</si>
  <si>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</si>
  <si>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</si>
  <si>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</si>
  <si>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</si>
  <si>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</si>
  <si>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</si>
  <si>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</si>
  <si>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</si>
  <si>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</si>
  <si>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</si>
  <si>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</si>
  <si>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</si>
  <si>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</si>
  <si>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</si>
  <si>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</si>
  <si>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</si>
  <si>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</si>
  <si>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</si>
  <si>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</si>
  <si>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</si>
  <si>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</si>
  <si>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</si>
  <si>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</si>
  <si>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</si>
  <si>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</si>
  <si>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</si>
  <si>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</si>
  <si>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</si>
  <si>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</si>
  <si>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</si>
  <si>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</si>
  <si>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</si>
  <si>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</si>
  <si>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</si>
  <si>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</si>
  <si>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</si>
  <si>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</si>
  <si>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</si>
  <si>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</si>
  <si>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</si>
  <si>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</si>
  <si>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</si>
  <si>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</si>
  <si>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</si>
  <si>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</si>
  <si>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</si>
  <si>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</si>
  <si>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</si>
  <si>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</si>
  <si>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</si>
  <si>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</si>
  <si>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</si>
  <si>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</si>
  <si>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</si>
  <si>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</si>
  <si>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</si>
  <si>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</si>
  <si>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</si>
  <si>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</si>
  <si>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</si>
  <si>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</si>
  <si>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</si>
  <si>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</si>
  <si>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</si>
  <si>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</si>
  <si>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</si>
  <si>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</si>
  <si>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</si>
  <si>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</si>
  <si>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</si>
  <si>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</si>
  <si>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</si>
  <si>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</si>
  <si>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</si>
  <si>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</si>
  <si>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</si>
  <si>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</si>
  <si>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</si>
  <si>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</si>
  <si>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</si>
  <si>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</si>
  <si>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</si>
  <si>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</si>
  <si>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</si>
  <si>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</si>
  <si>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</si>
  <si>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</si>
  <si>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</si>
  <si>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</si>
  <si>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</si>
  <si>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</si>
  <si>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</si>
  <si>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</si>
  <si>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</si>
  <si>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</si>
  <si>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</si>
  <si>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</si>
  <si>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</si>
  <si>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</si>
  <si>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</si>
  <si>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</si>
  <si>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</si>
  <si>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</si>
  <si>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</si>
  <si>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</si>
  <si>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</si>
  <si>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</si>
  <si>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</si>
  <si>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</si>
  <si>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</si>
  <si>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</si>
  <si>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</si>
  <si>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</si>
  <si>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</si>
  <si>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</si>
  <si>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</si>
  <si>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</si>
  <si>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</si>
  <si>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</si>
  <si>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</si>
  <si>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</si>
  <si>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</si>
  <si>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</si>
  <si>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</si>
  <si>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</si>
  <si>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</si>
  <si>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</si>
  <si>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</si>
  <si>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</si>
  <si>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</si>
  <si>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</si>
  <si>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</si>
  <si>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</si>
  <si>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</si>
  <si>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</si>
  <si>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</si>
  <si>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</si>
  <si>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</si>
  <si>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</si>
  <si>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</si>
  <si>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</si>
  <si>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</si>
  <si>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</si>
  <si>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</si>
  <si>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</si>
  <si>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</si>
  <si>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</si>
  <si>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</si>
  <si>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</si>
  <si>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</si>
  <si>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</si>
  <si>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</si>
  <si>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</si>
  <si>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</si>
  <si>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</si>
  <si>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</si>
  <si>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</si>
  <si>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</si>
  <si>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</si>
  <si>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</si>
  <si>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</si>
  <si>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</si>
  <si>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</si>
  <si>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</si>
  <si>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</si>
  <si>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</si>
  <si>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</si>
  <si>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</si>
  <si>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</si>
  <si>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</si>
  <si>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</si>
  <si>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</si>
  <si>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</si>
  <si>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</si>
  <si>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</si>
  <si>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</si>
  <si>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</si>
  <si>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</si>
  <si>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</si>
  <si>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</si>
  <si>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</si>
  <si>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</si>
  <si>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</si>
  <si>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</si>
  <si>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</si>
  <si>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</si>
  <si>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</si>
  <si>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</si>
  <si>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</si>
  <si>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</si>
  <si>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</si>
  <si>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</si>
  <si>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</si>
  <si>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</si>
  <si>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</si>
  <si>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</si>
  <si>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</si>
  <si>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</si>
  <si>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</si>
  <si>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</si>
  <si>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</si>
  <si>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</si>
  <si>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</si>
  <si>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</si>
  <si>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</si>
  <si>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</si>
  <si>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</si>
  <si>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</si>
  <si>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</si>
  <si>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</si>
  <si>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</si>
  <si>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</si>
  <si>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</si>
  <si>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</si>
  <si>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</si>
  <si>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</si>
  <si>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</si>
  <si>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</si>
  <si>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</si>
  <si>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</si>
  <si>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</si>
  <si>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</si>
  <si>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</si>
  <si>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</si>
  <si>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</si>
  <si>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</si>
  <si>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</si>
  <si>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</si>
  <si>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</si>
  <si>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</si>
  <si>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</si>
  <si>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</si>
  <si>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</si>
  <si>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</si>
  <si>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</si>
  <si>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</si>
  <si>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</si>
  <si>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</si>
  <si>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</si>
  <si>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</si>
  <si>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</si>
  <si>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</si>
  <si>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</si>
  <si>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</si>
  <si>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</si>
  <si>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</si>
  <si>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</si>
  <si>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</si>
  <si>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</si>
  <si>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</si>
  <si>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</si>
  <si>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</si>
  <si>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</si>
  <si>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</si>
  <si>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</si>
  <si>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</si>
  <si>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</si>
  <si>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</si>
  <si>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</si>
  <si>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</si>
  <si>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</si>
  <si>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</si>
  <si>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</si>
  <si>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</si>
  <si>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</si>
  <si>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</si>
  <si>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</si>
  <si>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</si>
  <si>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</si>
  <si>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</si>
  <si>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</si>
  <si>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</si>
  <si>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</si>
  <si>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</si>
  <si>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</si>
  <si>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</si>
  <si>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</si>
  <si>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</si>
  <si>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</si>
  <si>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</si>
  <si>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</si>
  <si>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</si>
  <si>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</si>
  <si>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</si>
  <si>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</si>
  <si>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</si>
  <si>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</si>
  <si>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</si>
  <si>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</si>
  <si>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</si>
  <si>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</si>
  <si>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</si>
  <si>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</si>
  <si>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</si>
  <si>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</si>
  <si>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</si>
  <si>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</si>
  <si>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</si>
  <si>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</si>
  <si>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</si>
  <si>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</si>
  <si>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</si>
  <si>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</si>
  <si>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</si>
  <si>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</si>
  <si>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</si>
  <si>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</si>
  <si>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</si>
  <si>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</si>
  <si>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</si>
  <si>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</si>
  <si>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</si>
  <si>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</si>
  <si>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</si>
  <si>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</si>
  <si>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</si>
  <si>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</si>
  <si>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</si>
  <si>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</si>
  <si>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</si>
  <si>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</si>
  <si>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</si>
  <si>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</si>
  <si>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</si>
  <si>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</si>
  <si>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</si>
  <si>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</si>
  <si>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</si>
  <si>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</si>
  <si>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</si>
  <si>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</si>
  <si>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</si>
  <si>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</si>
  <si>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</si>
  <si>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</si>
  <si>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</si>
  <si>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</si>
  <si>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</si>
  <si>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</si>
  <si>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</si>
  <si>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</si>
  <si>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</si>
  <si>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</si>
  <si>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</si>
  <si>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</si>
  <si>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</si>
  <si>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</si>
  <si>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</si>
  <si>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</si>
  <si>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</si>
  <si>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</si>
  <si>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</si>
  <si>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</si>
  <si>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</si>
  <si>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</si>
  <si>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</si>
  <si>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</si>
  <si>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</si>
  <si>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</si>
  <si>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</si>
  <si>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</si>
  <si>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</si>
  <si>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</si>
  <si>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</si>
  <si>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</si>
  <si>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</si>
  <si>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</si>
  <si>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</si>
  <si>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</si>
  <si>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</si>
  <si>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</si>
  <si>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</si>
  <si>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</si>
  <si>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</si>
  <si>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</si>
  <si>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</si>
  <si>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</si>
  <si>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</si>
  <si>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</si>
  <si>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</si>
  <si>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</si>
  <si>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</si>
  <si>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</si>
  <si>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</si>
  <si>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</si>
  <si>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</si>
  <si>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</si>
  <si>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</si>
  <si>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</si>
  <si>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</si>
  <si>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</si>
  <si>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</si>
  <si>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</si>
  <si>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</si>
  <si>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</si>
  <si>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</si>
  <si>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</si>
  <si>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</si>
  <si>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</si>
  <si>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</si>
  <si>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</si>
  <si>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</si>
  <si>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</si>
  <si>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</si>
  <si>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</si>
  <si>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</si>
  <si>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</si>
  <si>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</si>
  <si>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</si>
  <si>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</si>
  <si>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</si>
  <si>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</si>
  <si>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</si>
  <si>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</si>
  <si>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</si>
  <si>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</si>
  <si>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</si>
  <si>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</si>
  <si>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</si>
  <si>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</si>
  <si>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</si>
  <si>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</si>
  <si>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</si>
  <si>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</si>
  <si>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</si>
  <si>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</si>
  <si>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</si>
  <si>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</si>
  <si>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</si>
  <si>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</si>
  <si>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</si>
  <si>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</si>
  <si>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</si>
  <si>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</si>
  <si>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</si>
  <si>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</si>
  <si>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</si>
  <si>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</si>
  <si>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</si>
  <si>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</si>
  <si>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</si>
  <si>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</si>
  <si>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</si>
  <si>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</si>
  <si>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</si>
  <si>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</si>
  <si>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</si>
  <si>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</si>
  <si>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</si>
  <si>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</si>
  <si>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</si>
  <si>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</si>
  <si>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</si>
  <si>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</si>
  <si>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</si>
  <si>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</si>
  <si>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</si>
  <si>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</si>
  <si>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</si>
  <si>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</si>
  <si>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</si>
  <si>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</si>
  <si>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</si>
  <si>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</si>
  <si>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</si>
  <si>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</si>
  <si>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</si>
  <si>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</si>
  <si>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</si>
  <si>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</si>
  <si>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</si>
  <si>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</si>
  <si>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</si>
  <si>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</si>
  <si>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</si>
  <si>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</si>
  <si>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</si>
  <si>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</si>
  <si>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</si>
  <si>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</si>
  <si>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</si>
  <si>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</si>
  <si>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</si>
  <si>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</si>
  <si>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</si>
  <si>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</si>
  <si>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</si>
  <si>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</si>
  <si>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</si>
  <si>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</si>
  <si>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</si>
  <si>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</si>
  <si>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</si>
  <si>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</si>
  <si>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</si>
  <si>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</si>
  <si>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</si>
  <si>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</si>
  <si>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</si>
  <si>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</si>
  <si>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</si>
  <si>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</si>
  <si>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</si>
  <si>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</si>
  <si>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</si>
  <si>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</si>
  <si>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</si>
  <si>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</si>
  <si>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</si>
  <si>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</si>
  <si>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</si>
  <si>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</si>
  <si>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</si>
  <si>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</si>
  <si>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</si>
  <si>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</si>
  <si>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</si>
  <si>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</si>
  <si>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</si>
  <si>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</si>
  <si>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</si>
  <si>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</si>
  <si>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</si>
  <si>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</si>
  <si>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</si>
  <si>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</si>
  <si>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</si>
  <si>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</si>
  <si>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</si>
  <si>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</si>
  <si>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</si>
  <si>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</si>
  <si>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</si>
  <si>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</si>
  <si>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</si>
  <si>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</si>
  <si>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</si>
  <si>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</si>
  <si>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</si>
  <si>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</si>
  <si>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</si>
  <si>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</si>
  <si>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</si>
  <si>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</si>
  <si>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</si>
  <si>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</si>
  <si>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</si>
  <si>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</si>
  <si>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</si>
  <si>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</si>
  <si>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</si>
  <si>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</si>
  <si>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</si>
  <si>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</si>
  <si>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</si>
  <si>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</si>
  <si>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</si>
  <si>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</si>
  <si>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</si>
  <si>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</si>
  <si>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</si>
  <si>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</si>
  <si>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</si>
  <si>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</si>
  <si>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</si>
  <si>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</si>
  <si>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</si>
  <si>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</si>
  <si>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</si>
  <si>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</si>
  <si>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</si>
  <si>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</si>
  <si>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</si>
  <si>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</si>
  <si>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</si>
  <si>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</si>
  <si>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</si>
  <si>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</si>
  <si>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</si>
  <si>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</si>
  <si>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</si>
  <si>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</si>
  <si>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</si>
  <si>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</si>
  <si>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</si>
  <si>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</si>
  <si>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</si>
  <si>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</si>
  <si>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</si>
  <si>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</si>
  <si>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</si>
  <si>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</si>
  <si>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</si>
  <si>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</si>
  <si>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</si>
  <si>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</si>
  <si>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</si>
  <si>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</si>
  <si>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</si>
  <si>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</si>
  <si>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</si>
  <si>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</si>
  <si>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</si>
  <si>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</si>
  <si>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</si>
  <si>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</si>
  <si>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</si>
  <si>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</si>
  <si>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</si>
  <si>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</si>
  <si>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</si>
  <si>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</si>
  <si>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</si>
  <si>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</si>
  <si>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</si>
  <si>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</si>
  <si>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</si>
  <si>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</si>
  <si>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</si>
  <si>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</si>
  <si>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</si>
  <si>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</si>
  <si>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</si>
  <si>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</si>
  <si>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</si>
  <si>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</si>
  <si>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</si>
  <si>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</si>
  <si>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</si>
  <si>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</si>
  <si>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</si>
  <si>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</si>
  <si>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</si>
  <si>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</si>
  <si>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</si>
  <si>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</si>
  <si>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</si>
  <si>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</si>
  <si>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</si>
  <si>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</si>
  <si>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</si>
  <si>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</si>
  <si>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</si>
  <si>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</si>
  <si>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</si>
  <si>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</si>
  <si>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</si>
  <si>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</si>
  <si>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</si>
  <si>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</si>
  <si>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</si>
  <si>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</si>
  <si>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</si>
  <si>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</si>
  <si>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</si>
  <si>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</si>
  <si>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</si>
  <si>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</si>
  <si>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</si>
  <si>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</si>
  <si>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</si>
  <si>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</si>
  <si>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</si>
  <si>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</si>
  <si>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</si>
  <si>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</si>
  <si>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</si>
  <si>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</si>
  <si>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</si>
  <si>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</si>
  <si>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</si>
  <si>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</si>
  <si>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</si>
  <si>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</si>
  <si>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</si>
  <si>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</si>
  <si>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</si>
  <si>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</si>
  <si>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</si>
  <si>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</si>
  <si>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</si>
  <si>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</si>
  <si>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</si>
  <si>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</si>
  <si>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</si>
  <si>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</si>
  <si>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</si>
  <si>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</si>
  <si>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</si>
  <si>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</si>
  <si>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</si>
  <si>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</si>
  <si>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</si>
  <si>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</si>
  <si>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</si>
  <si>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</si>
  <si>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</si>
  <si>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</si>
  <si>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</si>
  <si>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</si>
  <si>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</si>
  <si>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</si>
  <si>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</si>
  <si>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</si>
  <si>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</si>
  <si>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</si>
  <si>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</si>
  <si>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</si>
  <si>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</si>
  <si>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</si>
  <si>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</si>
  <si>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</si>
  <si>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</si>
  <si>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</si>
  <si>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</si>
  <si>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</si>
  <si>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</si>
  <si>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</si>
  <si>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</si>
  <si>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</si>
  <si>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</si>
  <si>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</si>
  <si>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</si>
  <si>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</si>
  <si>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</si>
  <si>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</si>
  <si>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</si>
  <si>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</si>
  <si>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</si>
  <si>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</si>
  <si>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</si>
  <si>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</si>
  <si>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</si>
  <si>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</si>
  <si>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</si>
  <si>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</si>
  <si>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</si>
  <si>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</si>
  <si>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</si>
  <si>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</si>
  <si>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</si>
  <si>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</si>
  <si>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</si>
  <si>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</si>
  <si>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</si>
  <si>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</si>
  <si>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</si>
  <si>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</si>
  <si>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</si>
  <si>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</si>
  <si>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</si>
  <si>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</si>
  <si>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</si>
  <si>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</si>
  <si>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</si>
  <si>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</si>
  <si>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</si>
  <si>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</si>
  <si>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</si>
  <si>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</si>
  <si>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</si>
  <si>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</si>
  <si>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</si>
  <si>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</si>
  <si>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</si>
  <si>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</si>
  <si>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</si>
  <si>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</si>
  <si>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</si>
  <si>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</si>
  <si>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</si>
  <si>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</si>
  <si>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</si>
  <si>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</si>
  <si>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</si>
  <si>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</si>
  <si>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</si>
  <si>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</si>
  <si>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</si>
  <si>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</si>
  <si>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</si>
  <si>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</si>
  <si>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</si>
  <si>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</si>
  <si>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</si>
  <si>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</si>
  <si>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</si>
  <si>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</si>
  <si>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</si>
  <si>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</si>
  <si>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</si>
  <si>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</si>
  <si>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</si>
  <si>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</si>
  <si>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</si>
  <si>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</si>
  <si>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</si>
  <si>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</si>
  <si>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</si>
  <si>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</si>
  <si>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</si>
  <si>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</si>
  <si>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</si>
  <si>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</si>
  <si>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</si>
  <si>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</si>
  <si>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</si>
  <si>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</si>
  <si>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</si>
  <si>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</si>
  <si>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</si>
  <si>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</si>
  <si>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</si>
  <si>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</si>
  <si>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</si>
  <si>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</si>
  <si>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</si>
  <si>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</si>
  <si>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</si>
  <si>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</si>
  <si>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</si>
  <si>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</si>
  <si>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</si>
  <si>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</si>
  <si>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</si>
  <si>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</si>
  <si>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</si>
  <si>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</si>
  <si>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</si>
  <si>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</si>
  <si>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</si>
  <si>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</si>
  <si>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</si>
  <si>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</si>
  <si>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</si>
  <si>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</si>
  <si>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</si>
  <si>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</si>
  <si>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</si>
  <si>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</si>
  <si>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</si>
  <si>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</si>
  <si>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</si>
  <si>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</si>
  <si>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</si>
  <si>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</si>
  <si>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</si>
  <si>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</si>
  <si>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</si>
  <si>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</si>
  <si>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</si>
  <si>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</si>
  <si>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</si>
  <si>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</si>
  <si>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</si>
  <si>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</si>
  <si>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</si>
  <si>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</si>
  <si>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</si>
  <si>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</si>
  <si>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</si>
  <si>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</si>
  <si>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</si>
  <si>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</si>
  <si>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</si>
  <si>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</si>
  <si>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</si>
  <si>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</si>
  <si>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</si>
  <si>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</si>
  <si>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</si>
  <si>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</si>
  <si>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</si>
  <si>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</si>
  <si>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</si>
  <si>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</si>
  <si>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</si>
  <si>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</si>
  <si>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</si>
  <si>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</si>
  <si>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</si>
  <si>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</si>
  <si>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</si>
  <si>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</si>
  <si>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</si>
  <si>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</si>
  <si>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</si>
  <si>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</si>
  <si>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</si>
  <si>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</si>
  <si>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</si>
  <si>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</si>
  <si>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</si>
  <si>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</si>
  <si>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</si>
  <si>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</si>
  <si>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</si>
  <si>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</si>
  <si>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</si>
  <si>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</si>
  <si>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</si>
  <si>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</si>
  <si>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</si>
  <si>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</si>
  <si>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</si>
  <si>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</si>
  <si>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</si>
  <si>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</si>
  <si>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</si>
  <si>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</si>
  <si>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</si>
  <si>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</si>
  <si>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</si>
  <si>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</si>
  <si>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</si>
  <si>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</si>
  <si>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</si>
  <si>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</si>
  <si>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</si>
  <si>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</si>
  <si>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</si>
  <si>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</si>
  <si>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</si>
  <si>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</si>
  <si>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</si>
  <si>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</si>
  <si>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</si>
  <si>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</si>
  <si>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</si>
  <si>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</si>
  <si>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</si>
  <si>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</si>
  <si>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</si>
  <si>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</si>
  <si>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</si>
  <si>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</si>
  <si>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</si>
  <si>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</si>
  <si>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</si>
  <si>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</si>
  <si>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</si>
  <si>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</si>
  <si>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</si>
  <si>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</si>
  <si>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</si>
  <si>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</si>
  <si>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</si>
  <si>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</si>
  <si>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</si>
  <si>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</si>
  <si>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</si>
  <si>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</si>
  <si>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</si>
  <si>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</si>
  <si>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</si>
  <si>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</si>
  <si>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</si>
  <si>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</si>
  <si>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</si>
  <si>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</si>
  <si>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</si>
  <si>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</si>
  <si>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</si>
  <si>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</si>
  <si>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</si>
  <si>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</si>
  <si>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</si>
  <si>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</si>
  <si>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</si>
  <si>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</si>
  <si>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</si>
  <si>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</si>
  <si>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</si>
  <si>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</si>
  <si>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</si>
  <si>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</si>
  <si>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</si>
  <si>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</si>
  <si>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</si>
  <si>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</si>
  <si>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</si>
  <si>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</si>
  <si>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</si>
  <si>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</si>
  <si>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</si>
  <si>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</si>
  <si>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</si>
  <si>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</si>
  <si>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</si>
  <si>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</si>
  <si>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</si>
  <si>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</si>
  <si>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</si>
  <si>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</si>
  <si>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</si>
  <si>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</si>
  <si>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</si>
  <si>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</si>
  <si>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</si>
  <si>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</si>
  <si>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</si>
  <si>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</si>
  <si>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</si>
  <si>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</si>
  <si>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</si>
  <si>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</si>
  <si>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</si>
  <si>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</si>
  <si>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</si>
  <si>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</si>
  <si>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</si>
  <si>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</si>
  <si>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</si>
  <si>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</si>
  <si>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</si>
  <si>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</si>
  <si>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</si>
  <si>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</si>
  <si>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</si>
  <si>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</si>
  <si>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</si>
  <si>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</si>
  <si>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</si>
  <si>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</si>
  <si>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</si>
  <si>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</si>
  <si>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</si>
  <si>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</si>
  <si>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</si>
  <si>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</si>
  <si>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</si>
  <si>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</si>
  <si>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</si>
  <si>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</si>
  <si>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</si>
  <si>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</si>
  <si>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</si>
  <si>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</si>
  <si>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</si>
  <si>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</si>
  <si>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</si>
  <si>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</si>
  <si>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</si>
  <si>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</si>
  <si>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</si>
  <si>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</si>
  <si>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</si>
  <si>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</si>
  <si>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</si>
  <si>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</si>
  <si>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</si>
  <si>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</si>
  <si>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</si>
  <si>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</si>
  <si>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</si>
  <si>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</si>
  <si>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</si>
  <si>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</si>
  <si>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</si>
  <si>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</si>
  <si>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</si>
  <si>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</si>
  <si>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</si>
  <si>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</si>
  <si>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</si>
  <si>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</si>
  <si>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</si>
  <si>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</si>
  <si>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</si>
  <si>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</si>
  <si>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</si>
  <si>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</si>
  <si>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</si>
  <si>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</si>
  <si>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</si>
  <si>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</si>
  <si>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</si>
  <si>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</si>
  <si>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</si>
  <si>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</si>
  <si>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</si>
  <si>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</si>
  <si>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</si>
  <si>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</si>
  <si>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</si>
  <si>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</si>
  <si>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</si>
  <si>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</si>
  <si>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</si>
  <si>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</si>
  <si>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</si>
  <si>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</si>
  <si>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</si>
  <si>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</si>
  <si>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</si>
  <si>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</si>
  <si>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</si>
  <si>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</si>
  <si>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</si>
  <si>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</si>
  <si>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</si>
  <si>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</si>
  <si>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</si>
  <si>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</si>
  <si>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</si>
  <si>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</si>
  <si>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</si>
  <si>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</si>
  <si>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</si>
  <si>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</si>
  <si>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</si>
  <si>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</si>
  <si>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</si>
  <si>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</si>
  <si>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</si>
  <si>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</si>
  <si>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</si>
  <si>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</si>
  <si>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</si>
  <si>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</si>
  <si>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</si>
  <si>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</si>
  <si>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</si>
  <si>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</si>
  <si>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</si>
  <si>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</si>
  <si>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</si>
  <si>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</si>
  <si>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</si>
  <si>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</si>
  <si>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</si>
  <si>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</si>
  <si>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</si>
  <si>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</si>
  <si>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</si>
  <si>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</si>
  <si>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</si>
  <si>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</si>
  <si>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</si>
  <si>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</si>
  <si>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</si>
  <si>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</si>
  <si>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</si>
  <si>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</si>
  <si>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</si>
  <si>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</si>
  <si>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</si>
  <si>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</si>
  <si>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</si>
  <si>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</si>
  <si>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</si>
  <si>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</si>
  <si>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</si>
  <si>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</si>
  <si>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</si>
  <si>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</si>
  <si>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</si>
  <si>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</si>
  <si>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</si>
  <si>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</si>
  <si>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</si>
  <si>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</si>
  <si>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</si>
  <si>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</si>
  <si>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</si>
  <si>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</si>
  <si>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</si>
  <si>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</si>
  <si>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</si>
  <si>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</si>
  <si>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</si>
  <si>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</si>
  <si>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</si>
  <si>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</si>
  <si>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</si>
  <si>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</si>
  <si>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</si>
  <si>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</si>
  <si>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</si>
  <si>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</si>
  <si>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</si>
  <si>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</si>
  <si>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</si>
  <si>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</si>
  <si>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</si>
  <si>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</si>
  <si>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</si>
  <si>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</si>
  <si>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</si>
  <si>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</si>
  <si>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</si>
  <si>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</si>
  <si>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</si>
  <si>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</si>
  <si>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</si>
  <si>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</si>
  <si>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</si>
  <si>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</si>
  <si>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</si>
  <si>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</si>
  <si>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</si>
  <si>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</si>
  <si>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</si>
  <si>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</si>
  <si>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</si>
  <si>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</si>
  <si>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</si>
  <si>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</si>
  <si>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</si>
  <si>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</si>
  <si>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</si>
  <si>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</si>
  <si>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</si>
  <si>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</si>
  <si>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</si>
  <si>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</si>
  <si>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</si>
  <si>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</si>
  <si>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</si>
  <si>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</si>
  <si>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</si>
  <si>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</si>
  <si>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</si>
  <si>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</si>
  <si>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</si>
  <si>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</si>
  <si>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</si>
  <si>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</si>
  <si>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</si>
  <si>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</si>
  <si>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</si>
  <si>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</si>
  <si>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</si>
  <si>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</si>
  <si>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</si>
  <si>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</si>
  <si>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</si>
  <si>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</si>
  <si>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</si>
  <si>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</si>
  <si>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</si>
  <si>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</si>
  <si>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</si>
  <si>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</si>
  <si>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</si>
  <si>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</si>
  <si>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</si>
  <si>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</si>
  <si>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</si>
  <si>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</si>
  <si>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</si>
  <si>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</si>
  <si>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</si>
  <si>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</si>
  <si>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</si>
  <si>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</si>
  <si>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</si>
  <si>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</si>
  <si>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</si>
  <si>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</si>
  <si>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</si>
  <si>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</si>
  <si>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</si>
  <si>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</si>
  <si>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</si>
  <si>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</si>
  <si>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</si>
  <si>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</si>
  <si>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</si>
  <si>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</si>
  <si>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</si>
  <si>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</si>
  <si>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</si>
  <si>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</si>
  <si>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</si>
  <si>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</si>
  <si>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</si>
  <si>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</si>
  <si>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</si>
  <si>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</si>
  <si>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</si>
  <si>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</si>
  <si>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</si>
  <si>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</si>
  <si>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</si>
  <si>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</si>
  <si>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</si>
  <si>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</si>
  <si>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</si>
  <si>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</si>
  <si>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</si>
  <si>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</si>
  <si>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</si>
  <si>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</si>
  <si>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</si>
  <si>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</si>
  <si>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</si>
  <si>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</si>
  <si>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</si>
  <si>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</si>
  <si>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</si>
  <si>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</si>
  <si>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</si>
  <si>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</si>
  <si>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</si>
  <si>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</si>
  <si>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</si>
  <si>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</si>
  <si>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</si>
  <si>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</si>
  <si>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</si>
  <si>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</si>
  <si>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</si>
  <si>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</si>
  <si>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</si>
  <si>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</si>
  <si>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</si>
  <si>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</si>
  <si>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</si>
  <si>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</si>
  <si>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</si>
  <si>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</si>
  <si>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</si>
  <si>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</si>
  <si>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</si>
  <si>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</si>
  <si>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</si>
  <si>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</si>
  <si>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</si>
  <si>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</si>
  <si>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</si>
  <si>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</si>
  <si>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</si>
  <si>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</si>
  <si>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</si>
  <si>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</si>
  <si>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</si>
  <si>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</si>
  <si>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</si>
  <si>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</si>
  <si>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</si>
  <si>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</si>
  <si>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</si>
  <si>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</si>
  <si>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</si>
  <si>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</si>
  <si>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</si>
  <si>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</si>
  <si>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</si>
  <si>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</si>
  <si>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</si>
  <si>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</si>
  <si>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</si>
  <si>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</si>
  <si>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</si>
  <si>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</si>
  <si>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</si>
  <si>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</si>
  <si>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</si>
  <si>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</si>
  <si>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</si>
  <si>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</si>
  <si>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</si>
  <si>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</si>
  <si>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</si>
  <si>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</si>
  <si>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</si>
  <si>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</si>
  <si>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</si>
  <si>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</si>
  <si>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</si>
  <si>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</si>
  <si>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</si>
  <si>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</si>
  <si>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</si>
  <si>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</si>
  <si>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</si>
  <si>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</si>
  <si>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</si>
  <si>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</si>
  <si>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</si>
  <si>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</si>
  <si>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</si>
  <si>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</si>
  <si>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</si>
  <si>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</si>
  <si>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</si>
  <si>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</si>
  <si>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</si>
  <si>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</si>
  <si>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</si>
  <si>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</si>
  <si>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</si>
  <si>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</si>
  <si>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</si>
  <si>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</si>
  <si>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</si>
  <si>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</si>
  <si>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</si>
  <si>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</si>
  <si>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</si>
  <si>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</si>
  <si>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</si>
  <si>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</si>
  <si>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</si>
  <si>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</si>
  <si>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</si>
  <si>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</si>
  <si>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</si>
  <si>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</si>
  <si>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</si>
  <si>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</si>
  <si>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</si>
  <si>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</si>
  <si>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</si>
  <si>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</si>
  <si>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</si>
  <si>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</si>
  <si>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</si>
  <si>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</si>
  <si>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</si>
  <si>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</si>
  <si>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</si>
  <si>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</si>
  <si>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</si>
  <si>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</si>
  <si>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</si>
  <si>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</si>
  <si>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</si>
  <si>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</si>
  <si>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</si>
  <si>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</si>
  <si>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</si>
  <si>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</si>
  <si>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</si>
  <si>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</si>
  <si>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</si>
  <si>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</si>
  <si>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</si>
  <si>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</si>
  <si>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</si>
  <si>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</si>
  <si>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</si>
  <si>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</si>
  <si>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</si>
  <si>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</si>
  <si>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</si>
  <si>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</si>
  <si>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</si>
  <si>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</si>
  <si>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</si>
  <si>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</si>
  <si>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</si>
  <si>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</si>
  <si>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</si>
  <si>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</si>
  <si>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</si>
  <si>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</si>
  <si>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</si>
  <si>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</si>
  <si>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</si>
  <si>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</si>
  <si>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</si>
  <si>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</si>
  <si>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</si>
  <si>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</si>
  <si>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</si>
  <si>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</si>
  <si>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</si>
  <si>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</si>
  <si>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</si>
  <si>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</si>
  <si>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</si>
  <si>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</si>
  <si>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</si>
  <si>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</si>
  <si>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</si>
  <si>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</si>
  <si>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</si>
  <si>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</si>
  <si>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</si>
  <si>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</si>
  <si>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</si>
  <si>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</si>
  <si>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</si>
  <si>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</si>
  <si>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</si>
  <si>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</si>
  <si>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</si>
  <si>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</si>
  <si>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</si>
  <si>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</si>
  <si>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</si>
  <si>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</si>
  <si>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</si>
  <si>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</si>
  <si>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</si>
  <si>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</si>
  <si>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</si>
  <si>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</si>
  <si>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</si>
  <si>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</si>
  <si>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</si>
  <si>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</si>
  <si>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</si>
  <si>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</si>
  <si>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</si>
  <si>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</si>
  <si>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</si>
  <si>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</si>
  <si>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</si>
  <si>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</si>
  <si>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</si>
  <si>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</si>
  <si>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</si>
  <si>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</si>
  <si>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</si>
  <si>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</si>
  <si>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</si>
  <si>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</si>
  <si>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</si>
  <si>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</si>
  <si>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</si>
  <si>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</si>
  <si>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</si>
  <si>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</si>
  <si>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</si>
  <si>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</si>
  <si>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</si>
  <si>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</si>
  <si>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</si>
  <si>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</si>
  <si>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</si>
  <si>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</si>
  <si>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</si>
  <si>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</si>
  <si>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</si>
  <si>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</si>
  <si>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</si>
  <si>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</si>
  <si>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</si>
  <si>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</si>
  <si>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</si>
  <si>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</si>
  <si>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</si>
  <si>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</si>
  <si>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</si>
  <si>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</si>
  <si>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</si>
  <si>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</si>
  <si>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</si>
  <si>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</si>
  <si>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</si>
  <si>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</si>
  <si>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</si>
  <si>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</si>
  <si>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</si>
  <si>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</si>
  <si>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</si>
  <si>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</si>
  <si>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</si>
  <si>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</si>
  <si>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</si>
  <si>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</si>
  <si>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</si>
  <si>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</si>
  <si>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</si>
  <si>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</si>
  <si>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</si>
  <si>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</si>
  <si>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</si>
  <si>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</si>
  <si>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</si>
  <si>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</si>
  <si>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</si>
  <si>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</si>
  <si>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</si>
  <si>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</si>
  <si>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</si>
  <si>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</si>
  <si>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</si>
  <si>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</si>
  <si>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</si>
  <si>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</si>
  <si>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</si>
  <si>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</si>
  <si>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</si>
  <si>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</si>
  <si>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</si>
  <si>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</si>
  <si>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</si>
  <si>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</si>
  <si>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</si>
  <si>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</si>
  <si>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</si>
  <si>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</si>
  <si>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</si>
  <si>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</si>
  <si>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</si>
  <si>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</si>
  <si>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</si>
  <si>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</si>
  <si>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</si>
  <si>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</si>
  <si>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</si>
  <si>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</si>
  <si>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</si>
  <si>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</si>
  <si>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</si>
  <si>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</si>
  <si>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</si>
  <si>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</si>
  <si>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</si>
  <si>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</si>
  <si>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</si>
  <si>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</si>
  <si>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</si>
  <si>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</si>
  <si>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</si>
  <si>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</si>
  <si>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</si>
  <si>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</si>
  <si>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</si>
  <si>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</si>
  <si>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</si>
  <si>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</si>
  <si>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</si>
  <si>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</si>
  <si>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</si>
  <si>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</si>
  <si>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</si>
  <si>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</si>
  <si>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</si>
  <si>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</si>
  <si>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</si>
  <si>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</si>
  <si>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</si>
  <si>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</si>
  <si>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</si>
  <si>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</si>
  <si>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</si>
  <si>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</si>
  <si>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</si>
  <si>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</si>
  <si>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</si>
  <si>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</si>
  <si>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</si>
  <si>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</si>
  <si>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</si>
  <si>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</si>
  <si>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</si>
  <si>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</si>
  <si>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</si>
  <si>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</si>
  <si>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</si>
  <si>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</si>
  <si>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</si>
  <si>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</si>
  <si>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</si>
  <si>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</si>
  <si>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</si>
  <si>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</si>
  <si>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</si>
  <si>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</si>
  <si>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</si>
  <si>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</si>
  <si>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</si>
  <si>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</si>
  <si>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</si>
  <si>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</si>
  <si>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</si>
  <si>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</si>
  <si>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</si>
  <si>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</si>
  <si>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</si>
  <si>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</si>
  <si>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</si>
  <si>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</si>
  <si>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</si>
  <si>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</si>
  <si>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</si>
  <si>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</si>
  <si>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</si>
  <si>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</si>
  <si>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</si>
  <si>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</si>
  <si>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</si>
  <si>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</si>
  <si>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</si>
  <si>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</si>
  <si>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</si>
  <si>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</si>
  <si>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</si>
  <si>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</si>
  <si>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</si>
  <si>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</si>
  <si>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</si>
  <si>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</si>
  <si>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</si>
  <si>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</si>
  <si>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</si>
  <si>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</si>
  <si>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</si>
  <si>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</si>
  <si>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</si>
  <si>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</si>
  <si>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</si>
  <si>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</si>
  <si>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</si>
  <si>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</si>
  <si>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</si>
  <si>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</si>
  <si>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</si>
  <si>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</si>
  <si>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</si>
  <si>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</si>
  <si>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</si>
  <si>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</si>
  <si>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</si>
  <si>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</si>
  <si>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</si>
  <si>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</si>
  <si>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</si>
  <si>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</si>
  <si>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</si>
  <si>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</si>
  <si>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</si>
  <si>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</si>
  <si>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</si>
  <si>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</si>
  <si>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</si>
  <si>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</si>
  <si>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</si>
  <si>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</si>
  <si>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</si>
  <si>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</si>
  <si>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</si>
  <si>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</si>
  <si>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</si>
  <si>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</si>
  <si>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</si>
  <si>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</si>
  <si>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</si>
  <si>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</si>
  <si>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</si>
  <si>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</si>
  <si>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</si>
  <si>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</si>
  <si>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</si>
  <si>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</si>
  <si>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</si>
  <si>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</si>
  <si>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</si>
  <si>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</si>
  <si>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</si>
  <si>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</si>
  <si>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</si>
  <si>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</si>
  <si>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</si>
  <si>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</si>
  <si>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</si>
  <si>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</si>
  <si>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</si>
  <si>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</si>
  <si>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</si>
  <si>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</si>
  <si>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</si>
  <si>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</si>
  <si>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</si>
  <si>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</si>
  <si>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</si>
  <si>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</si>
  <si>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</si>
  <si>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</si>
  <si>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</si>
  <si>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</si>
  <si>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</si>
  <si>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</si>
  <si>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</si>
  <si>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</si>
  <si>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</si>
  <si>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</si>
  <si>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</si>
  <si>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</si>
  <si>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</si>
  <si>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</si>
  <si>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</si>
  <si>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</si>
  <si>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</si>
  <si>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</si>
  <si>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</si>
  <si>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</si>
  <si>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</si>
  <si>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</si>
  <si>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</si>
  <si>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</si>
  <si>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</si>
  <si>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</si>
  <si>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</si>
  <si>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</si>
  <si>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</si>
  <si>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</si>
  <si>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</si>
  <si>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</si>
  <si>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</si>
  <si>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</si>
  <si>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</si>
  <si>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</si>
  <si>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</si>
  <si>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</si>
  <si>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</si>
  <si>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</si>
  <si>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</si>
  <si>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</si>
  <si>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</si>
  <si>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</si>
  <si>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</si>
  <si>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</si>
  <si>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</si>
  <si>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</si>
  <si>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</si>
  <si>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</si>
  <si>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</si>
  <si>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</si>
  <si>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</si>
  <si>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</si>
  <si>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</si>
  <si>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</si>
  <si>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</si>
  <si>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</si>
  <si>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</si>
  <si>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</si>
  <si>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</si>
  <si>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</si>
  <si>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</si>
  <si>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</si>
  <si>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</si>
  <si>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</si>
  <si>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</si>
  <si>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</si>
  <si>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</si>
  <si>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</si>
  <si>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</si>
  <si>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</si>
  <si>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</si>
  <si>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</si>
  <si>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</si>
  <si>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</si>
  <si>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</si>
  <si>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</si>
  <si>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</si>
  <si>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</si>
  <si>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</si>
  <si>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</si>
  <si>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</si>
  <si>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</si>
  <si>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</si>
  <si>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</si>
  <si>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</si>
  <si>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</si>
  <si>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</si>
  <si>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</si>
  <si>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</si>
  <si>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</si>
  <si>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</si>
  <si>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</si>
  <si>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</si>
  <si>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</si>
  <si>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</si>
  <si>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</si>
  <si>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</si>
  <si>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</si>
  <si>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</si>
  <si>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</si>
  <si>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</si>
  <si>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</si>
  <si>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</si>
  <si>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</si>
  <si>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</si>
  <si>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</si>
  <si>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</si>
  <si>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</si>
  <si>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</si>
  <si>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</si>
  <si>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</si>
  <si>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</si>
  <si>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</si>
  <si>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</si>
  <si>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</si>
  <si>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</si>
  <si>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</si>
  <si>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</si>
  <si>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</si>
  <si>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</si>
  <si>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</si>
  <si>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</si>
  <si>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</si>
  <si>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</si>
  <si>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</si>
  <si>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</si>
  <si>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</si>
  <si>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</si>
  <si>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</si>
  <si>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</si>
  <si>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</si>
  <si>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</si>
  <si>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</si>
  <si>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</si>
  <si>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</si>
  <si>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</si>
  <si>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</si>
  <si>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</si>
  <si>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</si>
  <si>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</si>
  <si>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</si>
  <si>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</si>
  <si>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</si>
  <si>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</si>
  <si>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</si>
  <si>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</si>
  <si>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</si>
  <si>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</si>
  <si>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</si>
  <si>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</si>
  <si>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</si>
  <si>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</si>
  <si>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</si>
  <si>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</si>
  <si>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</si>
  <si>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</si>
  <si>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</si>
  <si>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</si>
  <si>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</si>
  <si>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</si>
  <si>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</si>
  <si>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</si>
  <si>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</si>
  <si>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</si>
  <si>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</si>
  <si>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</si>
  <si>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</si>
  <si>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</si>
  <si>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</si>
  <si>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</si>
  <si>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</si>
  <si>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</si>
  <si>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</si>
  <si>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</si>
  <si>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</si>
  <si>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</si>
  <si>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</si>
  <si>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</si>
  <si>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</si>
  <si>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</si>
  <si>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</si>
  <si>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</si>
  <si>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</si>
  <si>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</si>
  <si>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</si>
  <si>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</si>
  <si>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</si>
  <si>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</si>
  <si>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</si>
  <si>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</si>
  <si>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</si>
  <si>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</si>
  <si>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</si>
  <si>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</si>
  <si>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</si>
  <si>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</si>
  <si>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</si>
  <si>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</si>
  <si>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</si>
  <si>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</si>
  <si>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</si>
  <si>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</si>
  <si>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</si>
  <si>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</si>
  <si>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</si>
  <si>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</si>
  <si>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</si>
  <si>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</si>
  <si>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</si>
  <si>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</si>
  <si>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</si>
  <si>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</si>
  <si>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</si>
  <si>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</si>
  <si>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</si>
  <si>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</si>
  <si>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</si>
  <si>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</si>
  <si>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</si>
  <si>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</si>
  <si>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</si>
  <si>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</si>
  <si>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</si>
  <si>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</si>
  <si>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</si>
  <si>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</si>
  <si>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</si>
  <si>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</si>
  <si>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</si>
  <si>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</si>
  <si>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</si>
  <si>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</si>
  <si>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</si>
  <si>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</si>
  <si>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</si>
  <si>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</si>
  <si>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</si>
  <si>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</si>
  <si>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</si>
  <si>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</si>
  <si>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</si>
  <si>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</si>
  <si>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</si>
  <si>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</si>
  <si>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</si>
  <si>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</si>
  <si>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</si>
  <si>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</si>
  <si>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</si>
  <si>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</si>
  <si>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</si>
  <si>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</si>
  <si>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</si>
  <si>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</si>
  <si>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</si>
  <si>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</si>
  <si>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</si>
  <si>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</si>
  <si>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</si>
  <si>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</si>
  <si>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</si>
  <si>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</si>
  <si>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</si>
  <si>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</si>
  <si>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</si>
  <si>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</si>
  <si>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</si>
  <si>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</si>
  <si>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</si>
  <si>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</si>
  <si>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</si>
  <si>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</si>
  <si>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</si>
  <si>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</si>
  <si>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</si>
  <si>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</si>
  <si>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</si>
  <si>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</si>
  <si>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</si>
  <si>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</si>
  <si>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</si>
  <si>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</si>
  <si>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</si>
  <si>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</si>
  <si>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</si>
  <si>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</si>
  <si>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</si>
  <si>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</si>
  <si>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</si>
  <si>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</si>
  <si>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</si>
  <si>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</si>
  <si>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</si>
  <si>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</si>
  <si>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</si>
  <si>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</si>
  <si>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</si>
  <si>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</si>
  <si>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</si>
  <si>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</si>
  <si>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</si>
  <si>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</si>
  <si>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</si>
  <si>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</si>
  <si>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</si>
  <si>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</si>
  <si>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</si>
  <si>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</si>
  <si>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</si>
  <si>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</si>
  <si>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</si>
  <si>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</si>
  <si>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</si>
  <si>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</si>
  <si>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</si>
  <si>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</si>
  <si>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</si>
  <si>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</si>
  <si>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</si>
  <si>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</si>
  <si>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</si>
  <si>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</si>
  <si>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</si>
  <si>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</si>
  <si>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</si>
  <si>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</si>
  <si>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</si>
  <si>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</si>
  <si>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</si>
  <si>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</si>
  <si>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</si>
  <si>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</si>
  <si>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</si>
  <si>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</si>
  <si>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</si>
  <si>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</si>
  <si>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</si>
  <si>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</si>
  <si>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</si>
  <si>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</si>
  <si>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</si>
  <si>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</si>
  <si>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</si>
  <si>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</si>
  <si>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</si>
  <si>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</si>
  <si>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</si>
  <si>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</si>
  <si>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</si>
  <si>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</si>
  <si>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</si>
  <si>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</si>
  <si>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</si>
  <si>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</si>
  <si>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</si>
  <si>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</si>
  <si>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</si>
  <si>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</si>
  <si>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</si>
  <si>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</si>
  <si>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</si>
  <si>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</si>
  <si>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</si>
  <si>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</si>
  <si>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</si>
  <si>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</si>
  <si>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</si>
  <si>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</si>
  <si>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</si>
  <si>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</si>
  <si>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</si>
  <si>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</si>
  <si>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</si>
  <si>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</si>
  <si>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</si>
  <si>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</si>
  <si>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</si>
  <si>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</si>
  <si>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</si>
  <si>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</si>
  <si>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</si>
  <si>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</si>
  <si>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</si>
  <si>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</si>
  <si>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</si>
  <si>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</si>
  <si>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</si>
  <si>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</si>
  <si>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</si>
  <si>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</si>
  <si>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</si>
  <si>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</si>
  <si>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</si>
  <si>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</si>
  <si>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</si>
  <si>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</si>
  <si>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</si>
  <si>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</si>
  <si>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</si>
  <si>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</si>
  <si>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</si>
  <si>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</si>
  <si>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</si>
  <si>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</si>
  <si>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</si>
  <si>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</si>
  <si>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</si>
  <si>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</si>
  <si>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</si>
  <si>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</si>
  <si>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</si>
  <si>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</si>
  <si>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</si>
  <si>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</si>
  <si>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</si>
  <si>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</si>
  <si>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</si>
  <si>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</si>
  <si>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</si>
  <si>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</si>
  <si>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</si>
  <si>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</si>
  <si>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</si>
  <si>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</si>
  <si>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</si>
  <si>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</si>
  <si>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</si>
  <si>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</si>
  <si>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</si>
  <si>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</si>
  <si>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</si>
  <si>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</si>
  <si>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</si>
  <si>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</si>
  <si>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</si>
  <si>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</si>
  <si>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</si>
  <si>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</si>
  <si>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</si>
  <si>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</si>
  <si>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</si>
  <si>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</si>
  <si>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</si>
  <si>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</si>
  <si>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</si>
  <si>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</si>
  <si>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</si>
  <si>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</si>
  <si>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</si>
  <si>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</si>
  <si>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</si>
  <si>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</si>
  <si>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</si>
  <si>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</si>
  <si>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</si>
  <si>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</si>
  <si>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</si>
  <si>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</si>
  <si>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</si>
  <si>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</si>
  <si>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</si>
  <si>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</si>
  <si>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</si>
  <si>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</si>
  <si>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</si>
  <si>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</si>
  <si>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</si>
  <si>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</si>
  <si>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</si>
  <si>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</si>
  <si>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</si>
  <si>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</si>
  <si>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</si>
  <si>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</si>
  <si>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</si>
  <si>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</si>
  <si>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</si>
  <si>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</si>
  <si>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</si>
  <si>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</si>
  <si>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</si>
  <si>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</si>
  <si>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</si>
  <si>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</si>
  <si>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</si>
  <si>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</si>
  <si>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</si>
  <si>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</si>
  <si>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</si>
  <si>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</si>
  <si>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</si>
  <si>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</si>
  <si>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</si>
  <si>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</si>
  <si>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</si>
  <si>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</si>
  <si>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</si>
  <si>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</si>
  <si>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</si>
  <si>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</si>
  <si>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</si>
  <si>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</si>
  <si>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</si>
  <si>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</si>
  <si>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</si>
  <si>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</si>
  <si>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</si>
  <si>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</si>
  <si>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</si>
  <si>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</si>
  <si>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</si>
  <si>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</si>
  <si>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</si>
  <si>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</si>
  <si>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</si>
  <si>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</si>
  <si>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</si>
  <si>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</si>
  <si>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</si>
  <si>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</si>
  <si>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</si>
  <si>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</si>
  <si>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</si>
  <si>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</si>
  <si>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</si>
  <si>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</si>
  <si>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</si>
  <si>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</si>
  <si>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</si>
  <si>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</si>
  <si>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</si>
  <si>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</si>
  <si>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</si>
  <si>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</si>
  <si>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</si>
  <si>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</si>
  <si>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</si>
  <si>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</si>
  <si>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</si>
  <si>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</si>
  <si>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</si>
  <si>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</si>
  <si>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</si>
  <si>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</si>
  <si>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</si>
  <si>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</si>
  <si>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</si>
  <si>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</si>
  <si>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</si>
  <si>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</si>
  <si>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</si>
  <si>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</si>
  <si>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</si>
  <si>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</si>
  <si>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</si>
  <si>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</si>
  <si>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</si>
  <si>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</si>
  <si>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</si>
  <si>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</si>
  <si>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</si>
  <si>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</si>
  <si>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</si>
  <si>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</si>
  <si>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</si>
  <si>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</si>
  <si>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</si>
  <si>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</si>
  <si>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</si>
  <si>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</si>
  <si>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</si>
  <si>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</si>
  <si>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</si>
  <si>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</si>
  <si>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</si>
  <si>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</si>
  <si>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</si>
  <si>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</si>
  <si>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</si>
  <si>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</si>
  <si>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</si>
  <si>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</si>
  <si>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</si>
  <si>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</si>
  <si>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</si>
  <si>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</si>
  <si>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</si>
  <si>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</si>
  <si>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</si>
  <si>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</si>
  <si>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</si>
  <si>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</si>
  <si>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</si>
  <si>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</si>
  <si>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</si>
  <si>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</si>
  <si>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</si>
  <si>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</si>
  <si>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</si>
  <si>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</si>
  <si>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</si>
  <si>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</si>
  <si>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</si>
  <si>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</si>
  <si>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</si>
  <si>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</si>
  <si>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</si>
  <si>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</si>
  <si>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</si>
  <si>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</si>
  <si>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</si>
  <si>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</si>
  <si>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</si>
  <si>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</si>
  <si>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</si>
  <si>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</si>
  <si>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</si>
  <si>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</si>
  <si>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</si>
  <si>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</si>
  <si>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</si>
  <si>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</si>
  <si>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</si>
  <si>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</si>
  <si>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</si>
  <si>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</si>
  <si>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</si>
  <si>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</si>
  <si>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</si>
  <si>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</si>
  <si>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</si>
  <si>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</si>
  <si>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</si>
  <si>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</si>
  <si>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</si>
  <si>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</si>
  <si>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</si>
  <si>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</si>
  <si>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</si>
  <si>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</si>
  <si>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</si>
  <si>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</si>
  <si>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</si>
  <si>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</si>
  <si>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</si>
  <si>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</si>
  <si>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</si>
  <si>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</si>
  <si>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</si>
  <si>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</si>
  <si>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</si>
  <si>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</si>
  <si>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</si>
  <si>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</si>
  <si>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</si>
  <si>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</si>
  <si>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</si>
  <si>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</si>
  <si>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</si>
  <si>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</si>
  <si>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</si>
  <si>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</si>
  <si>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</si>
  <si>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</si>
  <si>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</si>
  <si>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</si>
  <si>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</si>
  <si>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</si>
  <si>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</si>
  <si>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</si>
  <si>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</si>
  <si>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</si>
  <si>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</si>
  <si>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</si>
  <si>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</si>
  <si>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</si>
  <si>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</si>
  <si>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</si>
  <si>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</si>
  <si>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</si>
  <si>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</si>
  <si>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</si>
  <si>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</si>
  <si>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</si>
  <si>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</si>
  <si>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</si>
  <si>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</si>
  <si>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</si>
  <si>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</si>
  <si>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</si>
  <si>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</si>
  <si>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</si>
  <si>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</si>
  <si>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</si>
  <si>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</si>
  <si>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</si>
  <si>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</si>
  <si>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</si>
  <si>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</si>
  <si>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</si>
  <si>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</si>
  <si>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</si>
  <si>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</si>
  <si>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</si>
  <si>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</si>
  <si>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</si>
  <si>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</si>
  <si>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</si>
  <si>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</si>
  <si>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</si>
  <si>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</si>
  <si>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</si>
  <si>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</si>
  <si>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</si>
  <si>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</si>
  <si>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</si>
  <si>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</si>
  <si>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</si>
  <si>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</si>
  <si>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</si>
  <si>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</si>
  <si>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</si>
  <si>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</si>
  <si>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</si>
  <si>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</si>
  <si>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</si>
  <si>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</si>
  <si>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</si>
  <si>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</si>
  <si>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</si>
  <si>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</si>
  <si>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</si>
  <si>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</si>
  <si>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</si>
  <si>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</si>
  <si>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</si>
  <si>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</si>
  <si>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</si>
  <si>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</si>
  <si>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</si>
  <si>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</si>
  <si>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</si>
  <si>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</si>
  <si>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</si>
  <si>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</si>
  <si>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</si>
  <si>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</si>
  <si>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</si>
  <si>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</si>
  <si>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</si>
  <si>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</si>
  <si>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</si>
  <si>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</si>
  <si>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</si>
  <si>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</si>
  <si>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</si>
  <si>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</si>
  <si>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</si>
  <si>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</si>
  <si>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</si>
  <si>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</si>
  <si>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</si>
  <si>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</si>
  <si>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</si>
  <si>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</si>
  <si>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</si>
  <si>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</si>
  <si>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</si>
  <si>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</si>
  <si>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</si>
  <si>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</si>
  <si>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</si>
  <si>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</si>
  <si>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</si>
  <si>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</si>
  <si>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</si>
  <si>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</si>
  <si>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</si>
  <si>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</si>
  <si>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</si>
  <si>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</si>
  <si>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</si>
  <si>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</si>
  <si>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</si>
  <si>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</si>
  <si>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</si>
  <si>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</si>
  <si>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</si>
  <si>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</si>
  <si>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</si>
  <si>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</si>
  <si>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</si>
  <si>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</si>
  <si>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</si>
  <si>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</si>
  <si>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</si>
  <si>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</si>
  <si>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</si>
  <si>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</si>
  <si>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</si>
  <si>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</si>
  <si>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</si>
  <si>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</si>
  <si>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</si>
  <si>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</si>
  <si>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</si>
  <si>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</si>
  <si>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</si>
  <si>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</si>
  <si>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</si>
  <si>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</si>
  <si>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</si>
  <si>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</si>
  <si>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</si>
  <si>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</si>
  <si>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</si>
  <si>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</si>
  <si>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</si>
  <si>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</si>
  <si>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</si>
  <si>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</si>
  <si>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</si>
  <si>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</si>
  <si>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</si>
  <si>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</si>
  <si>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</si>
  <si>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</si>
  <si>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</si>
  <si>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</si>
  <si>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</si>
  <si>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</si>
  <si>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</si>
  <si>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</si>
  <si>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</si>
  <si>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</si>
  <si>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</si>
  <si>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</si>
  <si>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</si>
  <si>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</si>
  <si>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</si>
  <si>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</si>
  <si>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</si>
  <si>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</si>
  <si>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</si>
  <si>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</si>
  <si>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</si>
  <si>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</si>
  <si>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</si>
  <si>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</si>
  <si>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</si>
  <si>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</si>
  <si>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</si>
  <si>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</si>
  <si>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</si>
  <si>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</si>
  <si>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</si>
  <si>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</si>
  <si>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</si>
  <si>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</si>
  <si>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</si>
  <si>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</si>
  <si>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</si>
  <si>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</si>
  <si>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</si>
  <si>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</si>
  <si>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</si>
  <si>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</si>
  <si>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</si>
  <si>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</si>
  <si>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</si>
  <si>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</si>
  <si>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</si>
  <si>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</si>
  <si>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</si>
  <si>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</si>
  <si>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</si>
  <si>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</si>
  <si>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</si>
  <si>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</si>
  <si>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</si>
  <si>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</si>
  <si>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</si>
  <si>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</si>
  <si>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</si>
  <si>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</si>
  <si>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</si>
  <si>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</si>
  <si>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</si>
  <si>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</si>
  <si>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</si>
  <si>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</si>
  <si>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</si>
  <si>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</si>
  <si>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</si>
  <si>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</si>
  <si>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</si>
  <si>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</si>
  <si>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</si>
  <si>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</si>
  <si>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</si>
  <si>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</si>
  <si>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</si>
  <si>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</si>
  <si>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</si>
  <si>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</si>
  <si>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</si>
  <si>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</si>
  <si>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</si>
  <si>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</si>
  <si>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</si>
  <si>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</si>
  <si>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</si>
  <si>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</si>
  <si>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</si>
  <si>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</si>
  <si>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</si>
  <si>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</si>
  <si>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</si>
  <si>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</si>
  <si>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</si>
  <si>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</si>
  <si>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</si>
  <si>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</si>
  <si>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</si>
  <si>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</si>
  <si>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</si>
  <si>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</si>
  <si>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</si>
  <si>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</si>
  <si>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</si>
  <si>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</si>
  <si>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</si>
  <si>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</si>
  <si>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</si>
  <si>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</si>
  <si>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</si>
  <si>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</si>
  <si>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</si>
  <si>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</si>
  <si>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</si>
  <si>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</si>
  <si>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</si>
  <si>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</si>
  <si>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</si>
  <si>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</si>
  <si>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</si>
  <si>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</si>
  <si>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</si>
  <si>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</si>
  <si>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</si>
  <si>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</si>
  <si>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</si>
  <si>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</si>
  <si>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</si>
  <si>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</si>
  <si>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</si>
  <si>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</si>
  <si>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</si>
  <si>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</si>
  <si>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</si>
  <si>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</si>
  <si>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</si>
  <si>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</si>
  <si>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</si>
  <si>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</si>
  <si>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</si>
  <si>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</si>
  <si>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</si>
  <si>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</si>
  <si>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</si>
  <si>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</si>
  <si>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</si>
  <si>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</si>
  <si>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</si>
  <si>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</si>
  <si>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</si>
  <si>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</si>
  <si>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</si>
  <si>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</si>
  <si>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</si>
  <si>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</si>
  <si>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</si>
  <si>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</si>
  <si>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</si>
  <si>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</si>
  <si>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</si>
  <si>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</si>
  <si>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</si>
  <si>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</si>
  <si>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</si>
  <si>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</si>
  <si>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</si>
  <si>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</si>
  <si>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</si>
  <si>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</si>
  <si>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</si>
  <si>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</si>
  <si>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</si>
  <si>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</si>
  <si>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</si>
  <si>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</si>
  <si>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</si>
  <si>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</si>
  <si>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</si>
  <si>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</si>
  <si>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</si>
  <si>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</si>
  <si>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</si>
  <si>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</si>
  <si>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</si>
  <si>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</si>
  <si>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</si>
  <si>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</si>
  <si>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</si>
  <si>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</si>
  <si>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</si>
  <si>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</si>
  <si>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</si>
  <si>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</si>
  <si>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</si>
  <si>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</si>
  <si>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</si>
  <si>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</si>
  <si>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</si>
  <si>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</si>
  <si>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</si>
  <si>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</si>
  <si>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</si>
  <si>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</si>
  <si>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</si>
  <si>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</si>
  <si>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</si>
  <si>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</si>
  <si>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</si>
  <si>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</si>
  <si>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</si>
  <si>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</si>
  <si>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</si>
  <si>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</si>
  <si>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</si>
  <si>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</si>
  <si>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</si>
  <si>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</si>
  <si>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</si>
  <si>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</si>
  <si>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</si>
  <si>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</si>
  <si>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</si>
  <si>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</si>
  <si>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</si>
  <si>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</si>
  <si>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</si>
  <si>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</si>
  <si>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</si>
  <si>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</si>
  <si>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</si>
  <si>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</si>
  <si>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</si>
  <si>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</si>
  <si>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</si>
  <si>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</si>
  <si>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</si>
  <si>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</si>
  <si>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</si>
  <si>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</si>
  <si>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</si>
  <si>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</si>
  <si>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</si>
  <si>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</si>
  <si>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</si>
  <si>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</si>
  <si>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</si>
  <si>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</si>
  <si>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</si>
  <si>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</si>
  <si>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</si>
  <si>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</si>
  <si>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</si>
  <si>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</si>
  <si>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</si>
  <si>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</si>
  <si>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</si>
  <si>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</si>
  <si>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</si>
  <si>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</si>
  <si>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</si>
  <si>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</si>
  <si>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</si>
  <si>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</si>
  <si>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</si>
  <si>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</si>
  <si>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</si>
  <si>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</si>
  <si>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</si>
  <si>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</si>
  <si>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</si>
  <si>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</si>
  <si>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</si>
  <si>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</si>
  <si>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</si>
  <si>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</si>
  <si>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</si>
  <si>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</si>
  <si>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</si>
  <si>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</si>
  <si>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</si>
  <si>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</si>
  <si>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</si>
  <si>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</si>
  <si>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</si>
  <si>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</si>
  <si>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</si>
  <si>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</si>
  <si>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</si>
  <si>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</si>
  <si>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</si>
  <si>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</si>
  <si>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</si>
  <si>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</si>
  <si>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</si>
  <si>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</si>
  <si>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</si>
  <si>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</si>
  <si>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</si>
  <si>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</si>
  <si>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</si>
  <si>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</si>
  <si>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</si>
  <si>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</si>
  <si>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</si>
  <si>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</si>
  <si>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</si>
  <si>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</si>
  <si>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</si>
  <si>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</si>
  <si>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</si>
  <si>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</si>
  <si>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</si>
  <si>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</si>
  <si>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</si>
  <si>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</si>
  <si>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</si>
  <si>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</si>
  <si>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</si>
  <si>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</si>
  <si>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</si>
  <si>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</si>
  <si>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</si>
  <si>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</si>
  <si>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</si>
  <si>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</si>
  <si>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</si>
  <si>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</si>
  <si>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</si>
  <si>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</si>
  <si>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</si>
  <si>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</si>
  <si>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</si>
  <si>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</si>
  <si>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</si>
  <si>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</si>
  <si>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</si>
  <si>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</si>
  <si>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</si>
  <si>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</si>
  <si>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</si>
  <si>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</si>
  <si>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</si>
  <si>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</si>
  <si>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</si>
  <si>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</si>
  <si>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</si>
  <si>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</si>
  <si>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</si>
  <si>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</si>
  <si>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</si>
  <si>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</si>
  <si>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</si>
  <si>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</si>
  <si>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</si>
  <si>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</si>
  <si>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</si>
  <si>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</si>
  <si>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</si>
  <si>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</si>
  <si>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</si>
  <si>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</si>
  <si>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</si>
  <si>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</si>
  <si>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</si>
  <si>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</si>
  <si>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</si>
  <si>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</si>
  <si>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</si>
  <si>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</si>
  <si>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</si>
  <si>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</si>
  <si>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</si>
  <si>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</si>
  <si>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</si>
  <si>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</si>
  <si>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</si>
  <si>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</si>
  <si>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</si>
  <si>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</si>
  <si>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</si>
  <si>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</si>
  <si>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</si>
  <si>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</si>
  <si>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</si>
  <si>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</si>
  <si>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</si>
  <si>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</si>
  <si>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</si>
  <si>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</si>
  <si>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</si>
  <si>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</si>
  <si>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</si>
  <si>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</si>
  <si>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</si>
  <si>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</si>
  <si>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</si>
  <si>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</si>
  <si>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</si>
  <si>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</si>
  <si>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</si>
  <si>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</si>
  <si>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</si>
  <si>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</si>
  <si>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</si>
  <si>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</si>
  <si>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</si>
  <si>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</si>
  <si>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</si>
  <si>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</si>
  <si>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</si>
  <si>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</si>
  <si>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</si>
  <si>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</si>
  <si>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</si>
  <si>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</si>
  <si>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</si>
  <si>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</si>
  <si>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</si>
  <si>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</si>
  <si>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</si>
  <si>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</si>
  <si>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</si>
  <si>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</si>
  <si>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</si>
  <si>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</si>
  <si>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</si>
  <si>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</si>
  <si>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</si>
  <si>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</si>
  <si>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</si>
  <si>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</si>
  <si>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</si>
  <si>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</si>
  <si>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</si>
  <si>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</si>
  <si>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</si>
  <si>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</si>
  <si>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</si>
  <si>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</si>
  <si>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</si>
  <si>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</si>
  <si>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</si>
  <si>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</si>
  <si>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</si>
  <si>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</si>
  <si>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</si>
  <si>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</si>
  <si>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</si>
  <si>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</si>
  <si>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</si>
  <si>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</si>
  <si>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</si>
  <si>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</si>
  <si>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</si>
  <si>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</si>
  <si>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</si>
  <si>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</si>
  <si>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</si>
  <si>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</si>
  <si>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</si>
  <si>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</si>
  <si>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</si>
  <si>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</si>
  <si>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</si>
  <si>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</si>
  <si>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</si>
  <si>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</si>
  <si>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</si>
  <si>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</si>
  <si>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</si>
  <si>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</si>
  <si>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</si>
  <si>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</si>
  <si>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</si>
  <si>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</si>
  <si>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</si>
  <si>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</si>
  <si>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</si>
  <si>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</si>
  <si>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</si>
  <si>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</si>
  <si>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</si>
  <si>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</si>
  <si>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</si>
  <si>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</si>
  <si>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</si>
  <si>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</si>
  <si>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</si>
  <si>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</si>
  <si>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</si>
  <si>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</si>
  <si>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</si>
  <si>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</si>
  <si>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</si>
  <si>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</si>
  <si>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</si>
  <si>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</si>
  <si>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</si>
  <si>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</si>
  <si>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</si>
  <si>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</si>
  <si>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</si>
  <si>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</si>
  <si>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</si>
  <si>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</si>
  <si>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</si>
  <si>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</si>
  <si>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</si>
  <si>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</si>
  <si>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</si>
  <si>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</si>
  <si>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</si>
  <si>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</si>
  <si>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</si>
  <si>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</si>
  <si>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</si>
  <si>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</si>
  <si>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</si>
  <si>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</si>
  <si>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</si>
  <si>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</si>
  <si>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</si>
  <si>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</si>
  <si>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</si>
  <si>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</si>
  <si>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</si>
  <si>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</si>
  <si>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</si>
  <si>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</si>
  <si>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</si>
  <si>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</si>
  <si>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</si>
  <si>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</si>
  <si>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</si>
  <si>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</si>
  <si>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</si>
  <si>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</si>
  <si>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</si>
  <si>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</si>
  <si>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</si>
  <si>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</si>
  <si>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</si>
  <si>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</si>
  <si>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</si>
  <si>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</si>
  <si>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</si>
  <si>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</si>
  <si>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</si>
  <si>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</si>
  <si>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</si>
  <si>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</si>
  <si>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</si>
  <si>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</si>
  <si>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</si>
  <si>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</si>
  <si>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</si>
  <si>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</si>
  <si>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</si>
  <si>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</si>
  <si>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</si>
  <si>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</si>
  <si>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</si>
  <si>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</si>
  <si>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</si>
  <si>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</si>
  <si>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</si>
  <si>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</si>
  <si>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</si>
  <si>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</si>
  <si>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</si>
  <si>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</si>
  <si>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</si>
  <si>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</si>
  <si>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</si>
  <si>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</si>
  <si>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</si>
  <si>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</si>
  <si>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</si>
  <si>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</si>
  <si>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</si>
  <si>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</si>
  <si>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</si>
  <si>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</si>
  <si>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</si>
  <si>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</si>
  <si>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</si>
  <si>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</si>
  <si>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</si>
  <si>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</si>
  <si>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</si>
  <si>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</si>
  <si>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</si>
  <si>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</si>
  <si>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</si>
  <si>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</si>
  <si>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</si>
  <si>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</si>
  <si>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</si>
  <si>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</si>
  <si>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</si>
  <si>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</si>
  <si>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</si>
  <si>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</si>
  <si>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</si>
  <si>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</si>
  <si>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</si>
  <si>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</si>
  <si>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</si>
  <si>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</si>
  <si>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</si>
  <si>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</si>
  <si>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</si>
  <si>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</si>
  <si>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</si>
  <si>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</si>
  <si>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</si>
  <si>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</si>
  <si>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</si>
  <si>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</si>
  <si>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</si>
  <si>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</si>
  <si>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</si>
  <si>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</si>
  <si>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</si>
  <si>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</si>
  <si>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</si>
  <si>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</si>
  <si>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</si>
  <si>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</si>
  <si>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</si>
  <si>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</si>
  <si>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</si>
  <si>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</si>
  <si>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</si>
  <si>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</si>
  <si>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</si>
  <si>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</si>
  <si>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</si>
  <si>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</si>
  <si>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</si>
  <si>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</si>
  <si>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</si>
  <si>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</si>
  <si>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</si>
  <si>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</si>
  <si>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</si>
  <si>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</si>
  <si>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</si>
  <si>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</si>
  <si>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</si>
  <si>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</si>
  <si>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</si>
  <si>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</si>
  <si>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</si>
  <si>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</si>
  <si>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</si>
  <si>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</si>
  <si>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</si>
  <si>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</si>
  <si>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</si>
  <si>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</si>
  <si>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</si>
  <si>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</si>
  <si>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</si>
  <si>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</si>
  <si>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</si>
  <si>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</si>
  <si>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</si>
  <si>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</si>
  <si>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</si>
  <si>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</si>
  <si>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</si>
  <si>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</si>
  <si>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</si>
  <si>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</si>
  <si>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</si>
  <si>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</si>
  <si>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</si>
  <si>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</si>
  <si>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</si>
  <si>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</si>
  <si>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</si>
  <si>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</si>
  <si>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</si>
  <si>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</si>
  <si>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</si>
  <si>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</si>
  <si>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</si>
  <si>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</si>
  <si>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</si>
  <si>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</si>
  <si>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</si>
  <si>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</si>
  <si>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</si>
  <si>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</si>
  <si>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</si>
  <si>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</si>
  <si>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</si>
  <si>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</si>
  <si>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</si>
  <si>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</si>
  <si>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</si>
  <si>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</si>
  <si>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</si>
  <si>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</si>
  <si>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</si>
  <si>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</si>
  <si>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</si>
  <si>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</si>
  <si>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</si>
  <si>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</si>
  <si>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</si>
  <si>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</si>
  <si>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</si>
  <si>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</si>
  <si>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</si>
  <si>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</si>
  <si>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</si>
  <si>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</si>
  <si>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</si>
  <si>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</si>
  <si>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</si>
  <si>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</si>
  <si>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</si>
  <si>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</si>
  <si>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</si>
  <si>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</si>
  <si>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</si>
  <si>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</si>
  <si>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</si>
  <si>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</si>
  <si>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</si>
  <si>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</si>
  <si>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</si>
  <si>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</si>
  <si>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</si>
  <si>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</si>
  <si>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</si>
  <si>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</si>
  <si>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</si>
  <si>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</si>
  <si>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</si>
  <si>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</si>
  <si>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</si>
  <si>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</si>
  <si>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</si>
  <si>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</si>
  <si>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</si>
  <si>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</si>
  <si>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</si>
  <si>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</si>
  <si>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</si>
  <si>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</si>
  <si>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</si>
  <si>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</si>
  <si>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</si>
  <si>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</si>
  <si>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</si>
  <si>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</si>
  <si>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</si>
  <si>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</si>
  <si>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</si>
  <si>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</si>
  <si>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</si>
  <si>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</si>
  <si>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</si>
  <si>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</si>
  <si>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</si>
  <si>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</si>
  <si>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</si>
  <si>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</si>
  <si>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</si>
  <si>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</si>
  <si>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</si>
  <si>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</si>
  <si>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</si>
  <si>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</si>
  <si>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</si>
  <si>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</si>
  <si>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</si>
  <si>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</si>
  <si>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</si>
  <si>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</si>
  <si>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</si>
  <si>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</si>
  <si>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</si>
  <si>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</si>
  <si>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</si>
  <si>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</si>
  <si>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</si>
  <si>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</si>
  <si>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</si>
  <si>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</si>
  <si>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</si>
  <si>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</si>
  <si>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</si>
  <si>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</si>
  <si>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</si>
  <si>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</si>
  <si>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</si>
  <si>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</si>
  <si>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</si>
  <si>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</si>
  <si>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</si>
  <si>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</si>
  <si>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</si>
  <si>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</si>
  <si>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</si>
  <si>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</si>
  <si>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</si>
  <si>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</si>
  <si>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</si>
  <si>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</si>
  <si>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</si>
  <si>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</si>
  <si>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</si>
  <si>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</si>
  <si>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</si>
  <si>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</si>
  <si>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</si>
  <si>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</si>
  <si>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</si>
  <si>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</si>
  <si>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</si>
  <si>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</si>
  <si>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</si>
  <si>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</si>
  <si>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</si>
  <si>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</si>
  <si>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</si>
  <si>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</si>
  <si>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</si>
  <si>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</si>
  <si>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</si>
  <si>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</si>
  <si>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</si>
  <si>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</si>
  <si>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</si>
  <si>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</si>
  <si>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</si>
  <si>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</si>
  <si>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</si>
  <si>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</si>
  <si>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</si>
  <si>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</si>
  <si>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</si>
  <si>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</si>
  <si>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</si>
  <si>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</si>
  <si>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</si>
  <si>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</si>
  <si>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</si>
  <si>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</si>
  <si>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</si>
  <si>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</si>
  <si>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</si>
  <si>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</si>
  <si>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</si>
  <si>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</si>
  <si>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</si>
  <si>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</si>
  <si>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</si>
  <si>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</si>
  <si>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</si>
  <si>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</si>
  <si>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</si>
  <si>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</si>
  <si>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</si>
  <si>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</si>
  <si>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</si>
  <si>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</si>
  <si>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</si>
  <si>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</si>
  <si>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</si>
  <si>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</si>
  <si>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</si>
  <si>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</si>
  <si>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</si>
  <si>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</si>
  <si>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</si>
  <si>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</si>
  <si>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</si>
  <si>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</si>
  <si>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</si>
  <si>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</si>
  <si>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</si>
  <si>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</si>
  <si>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</si>
  <si>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</si>
  <si>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</si>
  <si>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</si>
  <si>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</si>
  <si>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</si>
  <si>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</si>
  <si>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</si>
  <si>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</si>
  <si>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</si>
  <si>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</si>
  <si>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</si>
  <si>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</si>
  <si>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</si>
  <si>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</si>
  <si>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</si>
  <si>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</si>
  <si>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</si>
  <si>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</si>
  <si>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</si>
  <si>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</si>
  <si>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</si>
  <si>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</si>
  <si>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</si>
  <si>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</si>
  <si>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</si>
  <si>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</si>
  <si>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</si>
  <si>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</si>
  <si>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</si>
  <si>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</si>
  <si>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</si>
  <si>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</si>
  <si>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</si>
  <si>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</si>
  <si>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</si>
  <si>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</si>
  <si>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</si>
  <si>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</si>
  <si>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</si>
  <si>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</si>
  <si>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</si>
  <si>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</si>
  <si>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</si>
  <si>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</si>
  <si>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</si>
  <si>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</si>
  <si>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</si>
  <si>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</si>
  <si>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</si>
  <si>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</si>
  <si>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</si>
  <si>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</si>
  <si>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</si>
  <si>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</si>
  <si>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</si>
  <si>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</si>
  <si>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</si>
  <si>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</si>
  <si>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</si>
  <si>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</si>
  <si>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</si>
  <si>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</si>
  <si>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</si>
  <si>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</si>
  <si>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</si>
  <si>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</si>
  <si>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</si>
  <si>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</si>
  <si>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</si>
  <si>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</si>
  <si>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</si>
  <si>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</si>
  <si>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</si>
  <si>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</si>
  <si>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</si>
  <si>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</si>
  <si>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</si>
  <si>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</si>
  <si>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</si>
  <si>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</si>
  <si>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</si>
  <si>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</si>
  <si>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</si>
  <si>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</si>
  <si>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</si>
  <si>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</si>
  <si>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</si>
  <si>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</si>
  <si>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</si>
  <si>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</si>
  <si>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</si>
  <si>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</si>
  <si>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</si>
  <si>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</si>
  <si>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</si>
  <si>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</si>
  <si>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</si>
  <si>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</si>
  <si>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</si>
  <si>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</si>
  <si>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</si>
  <si>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</si>
  <si>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</si>
  <si>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</si>
  <si>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</si>
  <si>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</si>
  <si>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</si>
  <si>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</si>
  <si>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</si>
  <si>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</si>
  <si>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</si>
  <si>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</si>
  <si>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</si>
  <si>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</si>
  <si>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</si>
  <si>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</si>
  <si>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</si>
  <si>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</si>
  <si>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</si>
  <si>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</si>
  <si>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</si>
  <si>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</si>
  <si>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</si>
  <si>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</si>
  <si>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</si>
  <si>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</si>
  <si>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</si>
  <si>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</si>
  <si>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</si>
  <si>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</si>
  <si>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</si>
  <si>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</si>
  <si>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</si>
  <si>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</si>
  <si>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</si>
  <si>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</si>
  <si>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</si>
  <si>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</si>
  <si>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</si>
  <si>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</si>
  <si>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</si>
  <si>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</si>
  <si>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</si>
  <si>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</si>
  <si>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</si>
  <si>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</si>
  <si>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</si>
  <si>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</si>
  <si>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</si>
  <si>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</si>
  <si>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</si>
  <si>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</si>
  <si>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</si>
  <si>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</si>
  <si>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</si>
  <si>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</si>
  <si>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</si>
  <si>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</si>
  <si>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</si>
  <si>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</si>
  <si>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</si>
  <si>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</si>
  <si>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</si>
  <si>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</si>
  <si>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</si>
  <si>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</si>
  <si>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</si>
  <si>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</si>
  <si>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</si>
  <si>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</si>
  <si>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</si>
  <si>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</si>
  <si>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</si>
  <si>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</si>
  <si>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</si>
  <si>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</si>
  <si>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</si>
  <si>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</si>
  <si>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</si>
  <si>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</si>
  <si>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</si>
  <si>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</si>
  <si>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</si>
  <si>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</si>
  <si>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</si>
  <si>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</si>
  <si>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</si>
  <si>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</si>
  <si>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</si>
  <si>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</si>
  <si>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</si>
  <si>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</si>
  <si>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</si>
  <si>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</si>
  <si>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</si>
  <si>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</si>
  <si>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</si>
  <si>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</si>
  <si>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</si>
  <si>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</si>
  <si>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</si>
  <si>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</si>
  <si>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</si>
  <si>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</si>
  <si>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</si>
  <si>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</si>
  <si>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</si>
  <si>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</si>
  <si>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</si>
  <si>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</si>
  <si>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</si>
  <si>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</si>
  <si>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</si>
  <si>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</si>
  <si>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</si>
  <si>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</si>
  <si>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</si>
  <si>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</si>
  <si>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</si>
  <si>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</si>
  <si>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</si>
  <si>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</si>
  <si>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</si>
  <si>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</si>
  <si>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</si>
  <si>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</si>
  <si>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</si>
  <si>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</si>
  <si>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</si>
  <si>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</si>
  <si>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</si>
  <si>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</si>
  <si>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</si>
  <si>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</si>
  <si>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</si>
  <si>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</si>
  <si>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</si>
  <si>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</si>
  <si>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</si>
  <si>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</si>
  <si>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</si>
  <si>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</si>
  <si>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</si>
  <si>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</si>
  <si>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</si>
  <si>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</si>
  <si>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</si>
  <si>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</si>
  <si>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</si>
  <si>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</si>
  <si>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</si>
  <si>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</si>
  <si>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</si>
  <si>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</si>
  <si>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</si>
  <si>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</si>
  <si>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</si>
  <si>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</si>
  <si>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</si>
  <si>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</si>
  <si>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</si>
  <si>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</si>
  <si>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</si>
  <si>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</si>
  <si>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</si>
  <si>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</si>
  <si>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</si>
  <si>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</si>
  <si>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</si>
  <si>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</si>
  <si>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</si>
  <si>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</si>
  <si>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</si>
  <si>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</si>
  <si>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</si>
  <si>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</si>
  <si>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</si>
  <si>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</si>
  <si>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</si>
  <si>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</si>
  <si>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</si>
  <si>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</si>
  <si>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</si>
  <si>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</si>
  <si>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</si>
  <si>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</si>
  <si>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</si>
  <si>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</si>
  <si>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</si>
  <si>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</si>
  <si>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</si>
  <si>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</si>
  <si>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</si>
  <si>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</si>
  <si>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</si>
  <si>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</si>
  <si>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</si>
  <si>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</si>
  <si>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</si>
  <si>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</si>
  <si>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</si>
  <si>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</si>
  <si>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</si>
  <si>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</si>
  <si>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</si>
  <si>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</si>
  <si>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</si>
  <si>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</si>
  <si>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</si>
  <si>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</si>
  <si>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</si>
  <si>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</si>
  <si>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</si>
  <si>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</si>
  <si>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</si>
  <si>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</si>
  <si>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</si>
  <si>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</si>
  <si>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</si>
  <si>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</si>
  <si>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</si>
  <si>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</si>
  <si>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</si>
  <si>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</si>
  <si>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</si>
  <si>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</si>
  <si>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</si>
  <si>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</si>
  <si>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</si>
  <si>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</si>
  <si>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</si>
  <si>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</si>
  <si>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</si>
  <si>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</si>
  <si>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</si>
  <si>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</si>
  <si>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</si>
  <si>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</si>
  <si>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</si>
  <si>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</si>
  <si>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</si>
  <si>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</si>
  <si>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</si>
  <si>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</si>
  <si>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</si>
  <si>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</si>
  <si>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</si>
  <si>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</si>
  <si>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</si>
  <si>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</si>
  <si>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</si>
  <si>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</si>
  <si>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</si>
  <si>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</si>
  <si>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</si>
  <si>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</si>
  <si>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</si>
  <si>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</si>
  <si>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</si>
  <si>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</si>
  <si>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</si>
  <si>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</si>
  <si>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</si>
  <si>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</si>
  <si>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</si>
  <si>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</si>
  <si>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</si>
  <si>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</si>
  <si>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</si>
  <si>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</si>
  <si>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</si>
  <si>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</si>
  <si>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</si>
  <si>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</si>
  <si>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</si>
  <si>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</si>
  <si>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</si>
  <si>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</si>
  <si>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</si>
  <si>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</si>
  <si>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</si>
  <si>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</si>
  <si>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</si>
  <si>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</si>
  <si>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</si>
  <si>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</si>
  <si>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</si>
  <si>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</si>
  <si>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</si>
  <si>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</si>
  <si>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</si>
  <si>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</si>
  <si>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</si>
  <si>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</si>
  <si>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</si>
  <si>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</si>
  <si>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</si>
  <si>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</si>
  <si>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</si>
  <si>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</si>
  <si>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</si>
  <si>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</si>
  <si>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</si>
  <si>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</si>
  <si>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</si>
  <si>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</si>
  <si>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</si>
  <si>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</si>
  <si>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</si>
  <si>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</si>
  <si>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</si>
  <si>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</si>
  <si>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</si>
  <si>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</si>
  <si>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</si>
  <si>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</si>
  <si>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</si>
  <si>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</si>
  <si>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</si>
  <si>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</si>
  <si>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</si>
  <si>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</si>
  <si>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</si>
  <si>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</si>
  <si>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</si>
  <si>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</si>
  <si>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</si>
  <si>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</si>
  <si>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</si>
  <si>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</si>
  <si>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</si>
  <si>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</si>
  <si>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</si>
  <si>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</si>
  <si>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</si>
  <si>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</si>
  <si>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</si>
  <si>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</si>
  <si>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</si>
  <si>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</si>
  <si>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</si>
  <si>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</si>
  <si>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</si>
  <si>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</si>
  <si>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</si>
  <si>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</si>
  <si>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</si>
  <si>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</si>
  <si>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</si>
  <si>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</si>
  <si>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</si>
  <si>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</si>
  <si>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</si>
  <si>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</si>
  <si>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</si>
  <si>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</si>
  <si>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</si>
  <si>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</si>
  <si>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</si>
  <si>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</si>
  <si>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</si>
  <si>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</si>
  <si>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</si>
  <si>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</si>
  <si>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</si>
  <si>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</si>
  <si>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</si>
  <si>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</si>
  <si>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</si>
  <si>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</si>
  <si>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</si>
  <si>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</si>
  <si>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</si>
  <si>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</si>
  <si>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</si>
  <si>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</si>
  <si>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</si>
  <si>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</si>
  <si>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</si>
  <si>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</si>
  <si>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</si>
  <si>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</si>
  <si>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</si>
  <si>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</si>
  <si>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</si>
  <si>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</si>
  <si>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</si>
  <si>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</si>
  <si>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</si>
  <si>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</si>
  <si>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</si>
  <si>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</si>
  <si>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</si>
  <si>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</si>
  <si>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</si>
  <si>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</si>
  <si>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</si>
  <si>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</si>
  <si>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</si>
  <si>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</si>
  <si>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</si>
  <si>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</si>
  <si>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</si>
  <si>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</si>
  <si>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</si>
  <si>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</si>
  <si>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</si>
  <si>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</si>
  <si>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</si>
  <si>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</si>
  <si>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</si>
  <si>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</si>
  <si>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</si>
  <si>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</si>
  <si>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</si>
  <si>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</si>
  <si>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</si>
  <si>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</si>
  <si>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</si>
  <si>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</si>
  <si>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</si>
  <si>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</si>
  <si>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</si>
  <si>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</si>
  <si>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</si>
  <si>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</si>
  <si>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</si>
  <si>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</si>
  <si>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</si>
  <si>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</si>
  <si>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</si>
  <si>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</si>
  <si>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</si>
  <si>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</si>
  <si>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</si>
  <si>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</si>
  <si>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</si>
  <si>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</si>
  <si>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</si>
  <si>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</si>
  <si>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</si>
  <si>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</si>
  <si>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</si>
  <si>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</si>
  <si>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</si>
  <si>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</si>
  <si>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</si>
  <si>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</si>
  <si>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</si>
  <si>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</si>
  <si>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</si>
  <si>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</si>
  <si>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</si>
  <si>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</si>
  <si>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</si>
  <si>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</si>
  <si>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</si>
  <si>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</si>
  <si>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</si>
  <si>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</si>
  <si>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</si>
  <si>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</si>
  <si>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</si>
  <si>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</si>
  <si>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</si>
  <si>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</si>
  <si>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</si>
  <si>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</si>
  <si>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</si>
  <si>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</si>
  <si>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</si>
  <si>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</si>
  <si>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</si>
  <si>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</si>
  <si>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</si>
  <si>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</si>
  <si>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</si>
  <si>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</si>
  <si>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</si>
  <si>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</si>
  <si>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</si>
  <si>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</si>
  <si>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</si>
  <si>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</si>
  <si>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</si>
  <si>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</si>
  <si>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</si>
  <si>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</si>
  <si>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</si>
  <si>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</si>
  <si>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</si>
  <si>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</si>
  <si>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</si>
  <si>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</si>
  <si>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</si>
  <si>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</si>
  <si>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</si>
  <si>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</si>
  <si>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</si>
  <si>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</si>
  <si>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</si>
  <si>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</si>
  <si>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</si>
  <si>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</si>
  <si>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</si>
  <si>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</si>
  <si>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</si>
  <si>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</si>
  <si>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</si>
  <si>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</si>
  <si>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</si>
  <si>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</si>
  <si>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</si>
  <si>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</si>
  <si>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</si>
  <si>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</si>
  <si>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</si>
  <si>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</si>
  <si>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</si>
  <si>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</si>
  <si>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</si>
  <si>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</si>
  <si>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</si>
  <si>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</si>
  <si>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</si>
  <si>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</si>
  <si>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</si>
  <si>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</si>
  <si>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</si>
  <si>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</si>
  <si>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</si>
  <si>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</si>
  <si>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</si>
  <si>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</si>
  <si>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</si>
  <si>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</si>
  <si>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</si>
  <si>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</si>
  <si>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</si>
  <si>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</si>
  <si>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</si>
  <si>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</si>
  <si>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</si>
  <si>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</si>
  <si>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</si>
  <si>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</si>
  <si>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</si>
  <si>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</si>
  <si>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</si>
  <si>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</si>
  <si>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</si>
  <si>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</si>
  <si>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</si>
  <si>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</si>
  <si>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</si>
  <si>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</si>
  <si>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</si>
  <si>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</si>
  <si>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</si>
  <si>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</si>
  <si>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</si>
  <si>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</si>
  <si>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</si>
  <si>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</si>
  <si>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</si>
  <si>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</si>
  <si>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</si>
  <si>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</si>
  <si>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</si>
  <si>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</si>
  <si>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</si>
  <si>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</si>
  <si>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</si>
  <si>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</si>
  <si>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</si>
  <si>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</si>
  <si>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</si>
  <si>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</si>
  <si>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</si>
  <si>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</si>
  <si>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</si>
  <si>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</si>
  <si>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</si>
  <si>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</si>
  <si>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</si>
  <si>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</si>
  <si>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</si>
  <si>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</si>
  <si>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</si>
  <si>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</si>
  <si>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</si>
  <si>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</si>
  <si>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</si>
  <si>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</si>
  <si>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</si>
  <si>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</si>
  <si>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</si>
  <si>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</si>
  <si>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</si>
  <si>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</si>
  <si>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</si>
  <si>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</si>
  <si>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</si>
  <si>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</si>
  <si>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</si>
  <si>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</si>
  <si>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</si>
  <si>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</si>
  <si>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</si>
  <si>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</si>
  <si>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</si>
  <si>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</si>
  <si>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</si>
  <si>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</si>
  <si>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</si>
  <si>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</si>
  <si>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</si>
  <si>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</si>
  <si>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</si>
  <si>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</si>
  <si>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</si>
  <si>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</si>
  <si>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</si>
  <si>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</si>
  <si>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</si>
  <si>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</si>
  <si>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</si>
  <si>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</si>
  <si>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</si>
  <si>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</si>
  <si>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</si>
  <si>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</si>
  <si>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</si>
  <si>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</si>
  <si>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</si>
  <si>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</si>
  <si>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</si>
  <si>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</si>
  <si>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</si>
  <si>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</si>
  <si>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</si>
  <si>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</si>
  <si>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</si>
  <si>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</si>
  <si>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</si>
  <si>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</si>
  <si>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</si>
  <si>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</si>
  <si>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</si>
  <si>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</si>
  <si>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</si>
  <si>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</si>
  <si>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</si>
  <si>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</si>
  <si>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</si>
  <si>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</si>
  <si>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</si>
  <si>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</si>
  <si>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</si>
  <si>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</si>
  <si>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</si>
  <si>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</si>
  <si>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</si>
  <si>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</si>
  <si>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</si>
  <si>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</si>
  <si>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</si>
  <si>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</si>
  <si>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</si>
  <si>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</si>
  <si>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</si>
  <si>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</si>
  <si>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</si>
  <si>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</si>
  <si>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</si>
  <si>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</si>
  <si>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</si>
  <si>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</si>
  <si>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</si>
  <si>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</si>
  <si>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</si>
  <si>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</si>
  <si>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</si>
  <si>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</si>
  <si>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</si>
  <si>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</si>
  <si>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</si>
  <si>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</si>
  <si>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</si>
  <si>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</si>
  <si>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</si>
  <si>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</si>
  <si>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</si>
  <si>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</si>
  <si>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</si>
  <si>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</si>
  <si>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</si>
  <si>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</si>
  <si>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</si>
  <si>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</si>
  <si>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</si>
  <si>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</si>
  <si>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</si>
  <si>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</si>
  <si>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</si>
  <si>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</si>
  <si>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</si>
  <si>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</si>
  <si>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</si>
  <si>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</si>
  <si>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</si>
  <si>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</si>
  <si>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</si>
  <si>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</si>
  <si>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</si>
  <si>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</si>
  <si>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</si>
  <si>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</si>
  <si>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</si>
  <si>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</si>
  <si>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</si>
  <si>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</si>
  <si>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</si>
  <si>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</si>
  <si>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</si>
  <si>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</si>
  <si>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</si>
  <si>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</si>
  <si>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</si>
  <si>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</si>
  <si>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</si>
  <si>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</si>
  <si>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</si>
  <si>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</si>
  <si>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</si>
  <si>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</si>
  <si>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</si>
  <si>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</si>
  <si>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</si>
  <si>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</si>
  <si>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</si>
  <si>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</si>
  <si>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</si>
  <si>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</si>
  <si>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</si>
  <si>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</si>
  <si>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</si>
  <si>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</si>
  <si>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</si>
  <si>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</si>
  <si>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</si>
  <si>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</si>
  <si>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</si>
  <si>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</si>
  <si>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</si>
  <si>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</si>
  <si>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</si>
  <si>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</si>
  <si>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</si>
  <si>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</si>
  <si>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</si>
  <si>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</si>
  <si>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</si>
  <si>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</si>
  <si>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</si>
  <si>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</si>
  <si>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</si>
  <si>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</si>
  <si>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</si>
  <si>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</si>
  <si>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</si>
  <si>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</si>
  <si>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</si>
  <si>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</si>
  <si>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</si>
  <si>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</si>
  <si>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</si>
  <si>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</si>
  <si>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</si>
  <si>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</si>
  <si>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</si>
  <si>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</si>
  <si>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</si>
  <si>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</si>
  <si>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</si>
  <si>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</si>
  <si>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</si>
  <si>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</si>
  <si>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</si>
  <si>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</si>
  <si>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</si>
  <si>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</si>
  <si>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</si>
  <si>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</si>
  <si>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</si>
  <si>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</si>
  <si>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</si>
  <si>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</si>
  <si>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</si>
  <si>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</si>
  <si>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</si>
  <si>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</si>
  <si>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</si>
  <si>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</si>
  <si>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</si>
  <si>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</si>
  <si>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</si>
  <si>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</si>
  <si>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</si>
  <si>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</si>
  <si>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</si>
  <si>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</si>
  <si>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</si>
  <si>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</si>
  <si>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</si>
  <si>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</si>
  <si>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</si>
  <si>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</si>
  <si>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</si>
  <si>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</si>
  <si>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</si>
  <si>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</si>
  <si>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</si>
  <si>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</si>
  <si>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</si>
  <si>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</si>
  <si>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</si>
  <si>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</si>
  <si>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</si>
  <si>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</si>
  <si>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</si>
  <si>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</si>
  <si>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</si>
  <si>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</si>
  <si>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</si>
  <si>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</si>
  <si>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</si>
  <si>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</si>
  <si>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</si>
  <si>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</si>
  <si>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</si>
  <si>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</si>
  <si>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</si>
  <si>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</si>
  <si>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</si>
  <si>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</si>
  <si>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</si>
  <si>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</si>
  <si>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</si>
  <si>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</si>
  <si>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</si>
  <si>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</si>
  <si>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</si>
  <si>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</si>
  <si>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</si>
  <si>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</si>
  <si>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</si>
  <si>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</si>
  <si>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</si>
  <si>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</si>
  <si>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</si>
  <si>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</si>
  <si>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</si>
  <si>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</si>
  <si>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</si>
  <si>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</si>
  <si>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</si>
  <si>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</si>
  <si>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</si>
  <si>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</si>
  <si>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</si>
  <si>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</si>
  <si>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</si>
  <si>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</si>
  <si>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</si>
  <si>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</si>
  <si>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</si>
  <si>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</si>
  <si>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</si>
  <si>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</si>
  <si>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</si>
  <si>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</si>
  <si>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</si>
  <si>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</si>
  <si>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</si>
  <si>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</si>
  <si>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</si>
  <si>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</si>
  <si>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</si>
  <si>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</si>
  <si>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</si>
  <si>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</si>
  <si>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</si>
  <si>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</si>
  <si>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</si>
  <si>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</si>
  <si>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</si>
  <si>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</si>
  <si>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</si>
  <si>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</si>
  <si>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</si>
  <si>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</si>
  <si>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</si>
  <si>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</si>
  <si>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</si>
  <si>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</si>
  <si>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</si>
  <si>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</si>
  <si>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</si>
  <si>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</si>
  <si>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</si>
  <si>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</si>
  <si>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</si>
  <si>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</si>
  <si>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</si>
  <si>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</si>
  <si>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</si>
  <si>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</si>
  <si>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</si>
  <si>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</si>
  <si>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</si>
  <si>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</si>
  <si>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</si>
  <si>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</si>
  <si>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</si>
  <si>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</si>
  <si>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</si>
  <si>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</si>
  <si>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</si>
  <si>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</si>
  <si>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</si>
  <si>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</si>
  <si>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</si>
  <si>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</si>
  <si>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</si>
  <si>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</si>
  <si>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</si>
  <si>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</si>
  <si>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</si>
  <si>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</si>
  <si>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</si>
  <si>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</si>
  <si>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</si>
  <si>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</si>
  <si>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</si>
  <si>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</si>
  <si>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</si>
  <si>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</si>
  <si>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</si>
  <si>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</si>
  <si>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</si>
  <si>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</si>
  <si>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</si>
  <si>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</si>
  <si>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</si>
  <si>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</si>
  <si>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</si>
  <si>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</si>
  <si>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</si>
  <si>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</si>
  <si>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</si>
  <si>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</si>
  <si>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</si>
  <si>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</si>
  <si>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</si>
  <si>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</si>
  <si>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</si>
  <si>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</si>
  <si>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</si>
  <si>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</si>
  <si>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</si>
  <si>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</si>
  <si>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</si>
  <si>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</si>
  <si>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</si>
  <si>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</si>
  <si>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</si>
  <si>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</si>
  <si>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</si>
  <si>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</si>
  <si>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</si>
  <si>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</si>
  <si>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</si>
  <si>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</si>
  <si>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</si>
  <si>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</si>
  <si>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</si>
  <si>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</si>
  <si>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</si>
  <si>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</si>
  <si>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</si>
  <si>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</si>
  <si>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</si>
  <si>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</si>
  <si>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</si>
  <si>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</si>
  <si>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</si>
  <si>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</si>
  <si>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</si>
  <si>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</si>
  <si>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</si>
  <si>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</si>
  <si>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</si>
  <si>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</si>
  <si>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</si>
  <si>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</si>
  <si>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</si>
  <si>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</si>
  <si>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</si>
  <si>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</si>
  <si>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</si>
  <si>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</si>
  <si>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</si>
  <si>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</si>
  <si>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</si>
  <si>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</si>
  <si>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</si>
  <si>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</si>
  <si>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</si>
  <si>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</si>
  <si>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</si>
  <si>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</si>
  <si>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</si>
  <si>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</si>
  <si>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</si>
  <si>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</si>
  <si>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</si>
  <si>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</si>
  <si>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</si>
  <si>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</si>
  <si>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</si>
  <si>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</si>
  <si>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</si>
  <si>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</si>
  <si>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</si>
  <si>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</si>
  <si>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</si>
  <si>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</si>
  <si>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</si>
  <si>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</si>
  <si>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</si>
  <si>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</si>
  <si>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</si>
  <si>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</si>
  <si>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</si>
  <si>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</si>
  <si>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</si>
  <si>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</si>
  <si>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</si>
  <si>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</si>
  <si>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</si>
  <si>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</si>
  <si>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</si>
  <si>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</si>
  <si>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</si>
  <si>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</si>
  <si>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</si>
  <si>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</si>
  <si>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</si>
  <si>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</si>
  <si>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</si>
  <si>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</si>
  <si>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</si>
  <si>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</si>
  <si>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</si>
  <si>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</si>
  <si>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</si>
  <si>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</si>
  <si>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</si>
  <si>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</si>
  <si>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</si>
  <si>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</si>
  <si>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</si>
  <si>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</si>
  <si>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</si>
  <si>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</si>
  <si>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</si>
  <si>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</si>
  <si>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</si>
  <si>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</si>
  <si>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</si>
  <si>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</si>
  <si>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</si>
  <si>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</si>
  <si>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</si>
  <si>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</si>
  <si>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</si>
  <si>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</si>
  <si>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</si>
  <si>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</si>
  <si>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</si>
  <si>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</si>
  <si>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</si>
  <si>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</si>
  <si>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</si>
  <si>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</si>
  <si>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</si>
  <si>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</si>
  <si>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</si>
  <si>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</si>
  <si>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</si>
  <si>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</si>
  <si>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</si>
  <si>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</si>
  <si>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</si>
  <si>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</si>
  <si>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</si>
  <si>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</si>
  <si>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</si>
  <si>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</si>
  <si>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</si>
  <si>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</si>
  <si>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</si>
  <si>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</si>
  <si>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</si>
  <si>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</si>
  <si>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</si>
  <si>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</si>
  <si>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</si>
  <si>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</si>
  <si>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</si>
  <si>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</si>
  <si>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</si>
  <si>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</si>
  <si>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</si>
  <si>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</si>
  <si>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</si>
  <si>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</si>
  <si>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</si>
  <si>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</si>
  <si>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</si>
  <si>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</si>
  <si>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</si>
  <si>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</si>
  <si>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</si>
  <si>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</si>
  <si>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</si>
  <si>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</si>
  <si>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</si>
  <si>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</si>
  <si>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</si>
  <si>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</si>
  <si>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</si>
  <si>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</si>
  <si>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</si>
  <si>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</si>
  <si>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</si>
  <si>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</si>
  <si>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</si>
  <si>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</si>
  <si>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</si>
  <si>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</si>
  <si>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</si>
  <si>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</si>
  <si>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</si>
  <si>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</si>
  <si>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</si>
  <si>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</si>
  <si>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</si>
  <si>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</si>
  <si>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</si>
  <si>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</si>
  <si>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</si>
  <si>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</si>
  <si>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</si>
  <si>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</si>
  <si>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</si>
  <si>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</si>
  <si>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</si>
  <si>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</si>
  <si>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</si>
  <si>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</si>
  <si>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</si>
  <si>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</si>
  <si>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</si>
  <si>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</si>
  <si>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</si>
  <si>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</si>
  <si>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</si>
  <si>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</si>
  <si>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</si>
  <si>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</si>
  <si>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</si>
  <si>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</si>
  <si>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</si>
  <si>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</si>
  <si>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</si>
  <si>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</si>
  <si>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</si>
  <si>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</si>
  <si>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</si>
  <si>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</si>
  <si>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</si>
  <si>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</si>
  <si>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</si>
  <si>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</si>
  <si>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</si>
  <si>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</si>
  <si>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</si>
  <si>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</si>
  <si>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</si>
  <si>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</si>
  <si>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</si>
  <si>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</si>
  <si>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</si>
  <si>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</si>
  <si>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</si>
  <si>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</si>
  <si>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</si>
  <si>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</si>
  <si>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</si>
  <si>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</si>
  <si>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</si>
  <si>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</si>
  <si>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</si>
  <si>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</si>
  <si>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</si>
  <si>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</si>
  <si>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</si>
  <si>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</si>
  <si>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</si>
  <si>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</si>
  <si>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</si>
  <si>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</si>
  <si>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</si>
  <si>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</si>
  <si>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</si>
  <si>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</si>
  <si>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</si>
  <si>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</si>
  <si>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</si>
  <si>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</si>
  <si>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</si>
  <si>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</si>
  <si>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</si>
  <si>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</si>
  <si>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</si>
  <si>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</si>
  <si>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</si>
  <si>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</si>
  <si>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</si>
  <si>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</si>
  <si>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</si>
  <si>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</si>
  <si>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</si>
  <si>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</si>
  <si>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</si>
  <si>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</si>
  <si>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</si>
  <si>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</si>
  <si>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</si>
  <si>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</si>
  <si>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</si>
  <si>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</si>
  <si>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</si>
  <si>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</si>
  <si>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</si>
  <si>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</si>
  <si>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</si>
  <si>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</si>
  <si>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</si>
  <si>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</si>
  <si>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</si>
  <si>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</si>
  <si>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</si>
  <si>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</si>
  <si>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</si>
  <si>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</si>
  <si>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</si>
  <si>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</si>
  <si>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</si>
  <si>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</si>
  <si>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</si>
  <si>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</si>
  <si>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</si>
  <si>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</si>
  <si>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</si>
  <si>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</si>
  <si>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</si>
  <si>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</si>
  <si>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</si>
  <si>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</si>
  <si>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</si>
  <si>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</si>
  <si>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</si>
  <si>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</si>
  <si>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</si>
  <si>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</si>
  <si>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</si>
  <si>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</si>
  <si>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</si>
  <si>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</si>
  <si>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</si>
  <si>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</si>
  <si>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</si>
  <si>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</si>
  <si>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</si>
  <si>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</si>
  <si>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</si>
  <si>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</si>
  <si>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</si>
  <si>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</si>
  <si>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</si>
  <si>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</si>
  <si>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</si>
  <si>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</si>
  <si>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</si>
  <si>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</si>
  <si>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</si>
  <si>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</si>
  <si>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</si>
  <si>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</si>
  <si>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</si>
  <si>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</si>
  <si>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</si>
  <si>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</si>
  <si>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</si>
  <si>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</si>
  <si>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</si>
  <si>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</si>
  <si>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</si>
  <si>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</si>
  <si>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</si>
  <si>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</si>
  <si>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</si>
  <si>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</si>
  <si>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</si>
  <si>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</si>
  <si>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</si>
  <si>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</si>
  <si>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</si>
  <si>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</si>
  <si>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</si>
  <si>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</si>
  <si>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</si>
  <si>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</si>
  <si>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</si>
  <si>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</si>
  <si>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</si>
  <si>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</si>
  <si>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</si>
  <si>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</si>
  <si>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</si>
  <si>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</si>
  <si>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</si>
  <si>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</si>
  <si>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</si>
  <si>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</si>
  <si>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</si>
  <si>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</si>
  <si>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</si>
  <si>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</si>
  <si>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</si>
  <si>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</si>
  <si>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</si>
  <si>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</si>
  <si>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</si>
  <si>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</si>
  <si>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</si>
  <si>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</si>
  <si>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</si>
  <si>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</si>
  <si>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</si>
  <si>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</si>
  <si>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</si>
  <si>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</si>
  <si>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</si>
  <si>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</si>
  <si>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</si>
  <si>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</si>
  <si>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</si>
  <si>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</si>
  <si>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</si>
  <si>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</si>
  <si>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</si>
  <si>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</si>
  <si>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</si>
  <si>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</si>
  <si>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</si>
  <si>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</si>
  <si>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</si>
  <si>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</si>
  <si>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</si>
  <si>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</si>
  <si>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</si>
  <si>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</si>
  <si>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</si>
  <si>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</si>
  <si>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</si>
  <si>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</si>
  <si>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</si>
  <si>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</si>
  <si>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</si>
  <si>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</si>
  <si>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</si>
  <si>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</si>
  <si>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</si>
  <si>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</si>
  <si>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</si>
  <si>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</si>
  <si>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</si>
  <si>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</si>
  <si>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</si>
  <si>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</si>
  <si>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</si>
  <si>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</si>
  <si>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</si>
  <si>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</si>
  <si>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</si>
  <si>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</si>
  <si>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</si>
  <si>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</si>
  <si>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</si>
  <si>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</si>
  <si>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</si>
  <si>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</si>
  <si>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</si>
  <si>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</si>
  <si>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</si>
  <si>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</si>
  <si>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</si>
  <si>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</si>
  <si>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</si>
  <si>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</si>
  <si>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</si>
  <si>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</si>
  <si>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</si>
  <si>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</si>
  <si>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</si>
  <si>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</si>
  <si>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</si>
  <si>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</si>
  <si>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</si>
  <si>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</si>
  <si>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</si>
  <si>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</si>
  <si>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</si>
  <si>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</si>
  <si>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</si>
  <si>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</si>
  <si>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</si>
  <si>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</si>
  <si>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</si>
  <si>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</si>
  <si>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</si>
  <si>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</si>
  <si>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</si>
  <si>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</si>
  <si>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</si>
  <si>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</si>
  <si>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</si>
  <si>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</si>
  <si>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</si>
  <si>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</si>
  <si>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</si>
  <si>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</si>
  <si>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</si>
  <si>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</si>
  <si>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</si>
  <si>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</si>
  <si>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</si>
  <si>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</si>
  <si>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</si>
  <si>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</si>
  <si>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</si>
  <si>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</si>
  <si>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</si>
  <si>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</si>
  <si>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</si>
  <si>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</si>
  <si>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</si>
  <si>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</si>
  <si>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</si>
  <si>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</si>
  <si>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</si>
  <si>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</si>
  <si>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</si>
  <si>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</si>
  <si>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</si>
  <si>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</si>
  <si>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</si>
  <si>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</si>
  <si>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</si>
  <si>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</si>
  <si>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</si>
  <si>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</si>
  <si>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</si>
  <si>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</si>
  <si>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</si>
  <si>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</si>
  <si>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</si>
  <si>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</si>
  <si>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</si>
  <si>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</si>
  <si>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</si>
  <si>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</si>
  <si>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</si>
  <si>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</si>
  <si>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</si>
  <si>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</si>
  <si>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</si>
  <si>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</si>
  <si>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</si>
  <si>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</si>
  <si>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</si>
  <si>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</si>
  <si>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</si>
  <si>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</si>
  <si>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</si>
  <si>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</si>
  <si>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</si>
  <si>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</si>
  <si>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</si>
  <si>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</si>
  <si>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</si>
  <si>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</si>
  <si>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</si>
  <si>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</si>
  <si>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</si>
  <si>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</si>
  <si>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</si>
  <si>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</si>
  <si>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</si>
  <si>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</si>
  <si>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</si>
  <si>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</si>
  <si>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</si>
  <si>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</si>
  <si>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</si>
  <si>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</si>
  <si>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</si>
  <si>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</si>
  <si>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</si>
  <si>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</si>
  <si>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</si>
  <si>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</si>
  <si>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</si>
  <si>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</si>
  <si>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</si>
  <si>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</si>
  <si>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</si>
  <si>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</si>
  <si>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</si>
  <si>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</si>
  <si>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</si>
  <si>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</si>
  <si>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</si>
  <si>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</si>
  <si>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</si>
  <si>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</si>
  <si>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</si>
  <si>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</si>
  <si>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</si>
  <si>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</si>
  <si>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</si>
  <si>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</si>
  <si>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</si>
  <si>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</si>
  <si>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</si>
  <si>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</si>
  <si>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</si>
  <si>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</si>
  <si>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</si>
  <si>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</si>
  <si>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</si>
  <si>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</si>
  <si>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</si>
  <si>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</si>
  <si>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</si>
  <si>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</si>
  <si>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</si>
  <si>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</si>
  <si>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</si>
  <si>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</si>
  <si>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</si>
  <si>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</si>
  <si>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</si>
  <si>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</si>
  <si>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</si>
  <si>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</si>
  <si>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</si>
  <si>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</si>
  <si>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</si>
  <si>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</si>
  <si>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</si>
  <si>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</si>
  <si>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</si>
  <si>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</si>
  <si>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</si>
  <si>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</si>
  <si>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</si>
  <si>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</si>
  <si>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</si>
  <si>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</si>
  <si>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</si>
  <si>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</si>
  <si>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</si>
  <si>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</si>
  <si>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</si>
  <si>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</si>
  <si>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</si>
  <si>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</si>
  <si>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</si>
  <si>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</si>
  <si>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</si>
  <si>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</si>
  <si>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</si>
  <si>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</si>
  <si>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</si>
  <si>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</si>
  <si>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</si>
  <si>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</si>
  <si>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</si>
  <si>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</si>
  <si>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</si>
  <si>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</si>
  <si>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</si>
  <si>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</si>
  <si>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</si>
  <si>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</si>
  <si>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</si>
  <si>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</si>
  <si>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</si>
  <si>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</si>
  <si>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</si>
  <si>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</si>
  <si>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</si>
  <si>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</si>
  <si>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</si>
  <si>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</si>
  <si>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</si>
  <si>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</si>
  <si>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</si>
  <si>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</si>
  <si>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</si>
  <si>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</si>
  <si>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</si>
  <si>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</si>
  <si>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</si>
  <si>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</si>
  <si>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</si>
  <si>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</si>
  <si>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</si>
  <si>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</si>
  <si>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</si>
  <si>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</si>
  <si>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</si>
  <si>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</si>
  <si>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</si>
  <si>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</si>
  <si>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</si>
  <si>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</si>
  <si>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</si>
  <si>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</si>
  <si>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</si>
  <si>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</si>
  <si>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</si>
  <si>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</si>
  <si>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</si>
  <si>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</si>
  <si>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</si>
  <si>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</si>
  <si>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</si>
  <si>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</si>
  <si>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</si>
  <si>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</si>
  <si>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</si>
  <si>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</si>
  <si>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</si>
  <si>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</si>
  <si>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</si>
  <si>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</si>
  <si>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</si>
  <si>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</si>
  <si>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</si>
  <si>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</si>
  <si>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</si>
  <si>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</si>
  <si>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</si>
  <si>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</si>
  <si>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</si>
  <si>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</si>
  <si>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</si>
  <si>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</si>
  <si>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</si>
  <si>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</si>
  <si>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</si>
  <si>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</si>
  <si>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</si>
  <si>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</si>
  <si>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</si>
  <si>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</si>
  <si>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</si>
  <si>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</si>
  <si>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</si>
  <si>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</si>
  <si>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</si>
  <si>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</si>
  <si>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</si>
  <si>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</si>
  <si>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</si>
  <si>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</si>
  <si>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</si>
  <si>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</si>
  <si>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</si>
  <si>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</si>
  <si>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</si>
  <si>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</si>
  <si>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</si>
  <si>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</si>
  <si>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</si>
  <si>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</si>
  <si>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</si>
  <si>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</si>
  <si>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</si>
  <si>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</si>
  <si>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</si>
  <si>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</si>
  <si>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</si>
  <si>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</si>
  <si>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</si>
  <si>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</si>
  <si>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</si>
  <si>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</si>
  <si>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</si>
  <si>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</si>
  <si>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</si>
  <si>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</si>
  <si>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</si>
  <si>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</si>
  <si>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</si>
  <si>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</si>
  <si>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</si>
  <si>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</si>
  <si>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</si>
  <si>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</si>
  <si>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</si>
  <si>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</si>
  <si>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</si>
  <si>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</si>
  <si>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</si>
  <si>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</si>
  <si>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</si>
  <si>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</si>
  <si>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</si>
  <si>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</si>
  <si>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</si>
  <si>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</si>
  <si>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</si>
  <si>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</si>
  <si>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</si>
  <si>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</si>
  <si>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</si>
  <si>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</si>
  <si>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</si>
  <si>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</si>
  <si>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</si>
  <si>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</si>
  <si>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</si>
  <si>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</si>
  <si>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</si>
  <si>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</si>
  <si>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</si>
  <si>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</si>
  <si>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</si>
  <si>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</si>
  <si>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</si>
  <si>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</si>
  <si>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</si>
  <si>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</si>
  <si>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</si>
  <si>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</si>
  <si>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</si>
  <si>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</si>
  <si>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</si>
  <si>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</si>
  <si>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</si>
  <si>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</si>
  <si>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</si>
  <si>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</si>
  <si>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</si>
  <si>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</si>
  <si>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</si>
  <si>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</si>
  <si>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</si>
  <si>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</si>
  <si>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</si>
  <si>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</si>
  <si>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</si>
  <si>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</si>
  <si>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</si>
  <si>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</si>
  <si>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</si>
  <si>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</si>
  <si>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</si>
  <si>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</si>
  <si>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</si>
  <si>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</si>
  <si>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</si>
  <si>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</si>
  <si>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</si>
  <si>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</si>
  <si>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</si>
  <si>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</si>
  <si>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</si>
  <si>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</si>
  <si>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</si>
  <si>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</si>
  <si>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</si>
  <si>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</si>
  <si>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</si>
  <si>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</si>
  <si>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</si>
  <si>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</si>
  <si>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</si>
  <si>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</si>
  <si>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</si>
  <si>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</si>
  <si>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</si>
  <si>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</si>
  <si>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</si>
  <si>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</si>
  <si>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</si>
  <si>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</si>
  <si>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</si>
  <si>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</si>
  <si>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</si>
  <si>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</si>
  <si>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</si>
  <si>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</si>
  <si>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</si>
  <si>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</si>
  <si>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</si>
  <si>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</si>
  <si>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</si>
  <si>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</si>
  <si>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</si>
  <si>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</si>
  <si>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</si>
  <si>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</si>
  <si>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</si>
  <si>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</si>
  <si>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</si>
  <si>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</si>
  <si>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</si>
  <si>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</si>
  <si>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</si>
  <si>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</si>
  <si>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</si>
  <si>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</si>
  <si>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</si>
  <si>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</si>
  <si>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</si>
  <si>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</si>
  <si>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</si>
  <si>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</si>
  <si>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</si>
  <si>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</si>
  <si>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</si>
  <si>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</si>
  <si>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</si>
  <si>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</si>
  <si>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</si>
  <si>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</si>
  <si>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</si>
  <si>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</si>
  <si>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</si>
  <si>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</si>
  <si>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</si>
  <si>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</si>
  <si>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</si>
  <si>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</si>
  <si>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</si>
  <si>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</si>
  <si>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</si>
  <si>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</si>
  <si>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</si>
  <si>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</si>
  <si>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</si>
  <si>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</si>
  <si>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</si>
  <si>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</si>
  <si>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</si>
  <si>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</si>
  <si>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</si>
  <si>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</si>
  <si>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</si>
  <si>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</si>
  <si>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</si>
  <si>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</si>
  <si>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</si>
  <si>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</si>
  <si>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</si>
  <si>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</si>
  <si>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</si>
  <si>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</si>
  <si>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</si>
  <si>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</si>
  <si>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</si>
  <si>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</si>
  <si>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</si>
  <si>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</si>
  <si>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</si>
  <si>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</si>
  <si>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</si>
  <si>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</si>
  <si>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</si>
  <si>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</si>
  <si>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</si>
  <si>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</si>
  <si>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</si>
  <si>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</si>
  <si>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</si>
  <si>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</si>
  <si>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</si>
  <si>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</si>
  <si>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</si>
  <si>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</si>
  <si>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</si>
  <si>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</si>
  <si>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</si>
  <si>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</si>
  <si>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</si>
  <si>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</si>
  <si>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</si>
  <si>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</si>
  <si>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</si>
  <si>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</si>
  <si>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</si>
  <si>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</si>
  <si>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</si>
  <si>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</si>
  <si>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</si>
  <si>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</si>
  <si>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</si>
  <si>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</si>
  <si>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</si>
  <si>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</si>
  <si>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</si>
  <si>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</si>
  <si>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</si>
  <si>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</si>
  <si>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</si>
  <si>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</si>
  <si>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</si>
  <si>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</si>
  <si>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</si>
  <si>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</si>
  <si>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</si>
  <si>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</si>
  <si>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</si>
  <si>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</si>
  <si>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</si>
  <si>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</si>
  <si>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</si>
  <si>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</si>
  <si>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</si>
  <si>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</si>
  <si>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</si>
  <si>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</si>
  <si>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</si>
  <si>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</si>
  <si>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</si>
  <si>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</si>
  <si>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</si>
  <si>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</si>
  <si>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</si>
  <si>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</si>
  <si>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</si>
  <si>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</si>
  <si>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</si>
  <si>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</si>
  <si>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</si>
  <si>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</si>
  <si>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</si>
  <si>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</si>
  <si>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</si>
  <si>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</si>
  <si>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</si>
  <si>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</si>
  <si>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</si>
  <si>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</si>
  <si>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</si>
  <si>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</si>
  <si>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</si>
  <si>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</si>
  <si>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</si>
  <si>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</si>
  <si>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</si>
  <si>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</si>
  <si>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</si>
  <si>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</si>
  <si>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</si>
  <si>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</si>
  <si>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</si>
  <si>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</si>
  <si>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</si>
  <si>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</si>
  <si>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</si>
  <si>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</si>
  <si>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</si>
  <si>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</si>
  <si>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</si>
  <si>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</si>
  <si>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</si>
  <si>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</si>
  <si>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</si>
  <si>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</si>
  <si>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</si>
  <si>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</si>
  <si>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</si>
  <si>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</si>
  <si>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</si>
  <si>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</si>
  <si>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</si>
  <si>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</si>
  <si>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</si>
  <si>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</si>
  <si>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</si>
  <si>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</si>
  <si>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</si>
  <si>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</si>
  <si>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</si>
  <si>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</si>
  <si>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</si>
  <si>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</si>
  <si>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</si>
  <si>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</si>
  <si>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</si>
  <si>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</si>
  <si>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</si>
  <si>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</si>
  <si>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</si>
  <si>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</si>
  <si>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</si>
  <si>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</si>
  <si>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</si>
  <si>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</si>
  <si>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</si>
  <si>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</si>
  <si>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</si>
  <si>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</si>
  <si>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</si>
  <si>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</si>
  <si>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</si>
  <si>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</si>
  <si>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</si>
  <si>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</si>
  <si>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</si>
  <si>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</si>
  <si>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</si>
  <si>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</si>
  <si>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</si>
  <si>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</si>
  <si>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</si>
  <si>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</si>
  <si>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</si>
  <si>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</si>
  <si>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</si>
  <si>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</si>
  <si>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</si>
  <si>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</si>
  <si>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</si>
  <si>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</si>
  <si>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</si>
  <si>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</si>
  <si>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</si>
  <si>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</si>
  <si>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</si>
  <si>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</si>
  <si>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</si>
  <si>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</si>
  <si>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</si>
  <si>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</si>
  <si>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</si>
  <si>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</si>
  <si>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</si>
  <si>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</si>
  <si>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</si>
  <si>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</si>
  <si>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</si>
  <si>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</si>
  <si>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</si>
  <si>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</si>
  <si>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</si>
  <si>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</si>
  <si>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</si>
  <si>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</si>
  <si>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</si>
  <si>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</si>
  <si>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</si>
  <si>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</si>
  <si>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</si>
  <si>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</si>
  <si>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</si>
  <si>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</si>
  <si>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</si>
  <si>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</si>
  <si>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</si>
  <si>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</si>
  <si>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</si>
  <si>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</si>
  <si>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</si>
  <si>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</si>
  <si>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</si>
  <si>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</si>
  <si>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</si>
  <si>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</si>
  <si>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</si>
  <si>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</si>
  <si>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</si>
  <si>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</si>
  <si>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</si>
  <si>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</si>
  <si>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</si>
  <si>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</si>
  <si>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</si>
  <si>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</si>
  <si>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</si>
  <si>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</si>
  <si>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</si>
  <si>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</si>
  <si>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</si>
  <si>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</si>
  <si>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</si>
  <si>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</si>
  <si>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</si>
  <si>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</si>
  <si>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</si>
  <si>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</si>
  <si>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</si>
  <si>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</si>
  <si>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</si>
  <si>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</si>
  <si>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</si>
  <si>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</si>
  <si>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</si>
  <si>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</si>
  <si>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</si>
  <si>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</si>
  <si>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</si>
  <si>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</si>
  <si>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</si>
  <si>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</si>
  <si>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</si>
  <si>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</si>
  <si>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</si>
  <si>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</si>
  <si>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</si>
  <si>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</si>
  <si>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</si>
  <si>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</si>
  <si>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</si>
  <si>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</si>
  <si>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</si>
  <si>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</si>
  <si>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</si>
  <si>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</si>
  <si>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</si>
  <si>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</si>
  <si>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</si>
  <si>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</si>
  <si>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</si>
  <si>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</si>
  <si>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</si>
  <si>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</si>
  <si>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</si>
  <si>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</si>
  <si>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</si>
  <si>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</si>
  <si>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</si>
  <si>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</si>
  <si>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</si>
  <si>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</si>
  <si>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</si>
  <si>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</si>
  <si>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</si>
  <si>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</si>
  <si>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</si>
  <si>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</si>
  <si>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</si>
  <si>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</si>
  <si>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</si>
  <si>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</si>
  <si>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</si>
  <si>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</si>
  <si>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</si>
  <si>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</si>
  <si>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</si>
  <si>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</si>
  <si>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</si>
  <si>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</si>
  <si>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</si>
  <si>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</si>
  <si>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</si>
  <si>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</si>
  <si>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</si>
  <si>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</si>
  <si>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</si>
  <si>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</si>
  <si>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</si>
  <si>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</si>
  <si>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</si>
  <si>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</si>
  <si>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</si>
  <si>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</si>
  <si>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</si>
  <si>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</si>
  <si>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</si>
  <si>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</si>
  <si>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</si>
  <si>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</si>
  <si>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</si>
  <si>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</si>
  <si>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</si>
  <si>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</si>
  <si>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</si>
  <si>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</si>
  <si>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</si>
  <si>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</si>
  <si>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</si>
  <si>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</si>
  <si>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</si>
  <si>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</si>
  <si>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</si>
  <si>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</si>
  <si>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</si>
  <si>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</si>
  <si>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</si>
  <si>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</si>
  <si>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</si>
  <si>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</si>
  <si>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</si>
  <si>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</si>
  <si>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</si>
  <si>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</si>
  <si>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</si>
  <si>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</si>
  <si>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</si>
  <si>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</si>
  <si>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</si>
  <si>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</si>
  <si>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</si>
  <si>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</si>
  <si>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</si>
  <si>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</si>
  <si>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</si>
  <si>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</si>
  <si>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</si>
  <si>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</si>
  <si>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</si>
  <si>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</si>
  <si>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</si>
  <si>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</si>
  <si>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</si>
  <si>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</si>
  <si>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</si>
  <si>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</si>
  <si>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</si>
  <si>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</si>
  <si>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</si>
  <si>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</si>
  <si>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</si>
  <si>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</si>
  <si>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</si>
  <si>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</si>
  <si>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</si>
  <si>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</si>
  <si>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</si>
  <si>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</si>
  <si>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</si>
  <si>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</si>
  <si>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</si>
  <si>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</si>
  <si>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</si>
  <si>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</si>
  <si>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</si>
  <si>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</si>
  <si>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</si>
  <si>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</si>
  <si>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</si>
  <si>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</si>
  <si>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</si>
  <si>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</si>
  <si>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</si>
  <si>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</si>
  <si>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</si>
  <si>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</si>
  <si>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</si>
  <si>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</si>
  <si>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</si>
  <si>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</si>
  <si>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</si>
  <si>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</si>
  <si>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</si>
  <si>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</si>
  <si>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</si>
  <si>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</si>
  <si>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</si>
  <si>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</si>
  <si>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</si>
  <si>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</si>
  <si>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</si>
  <si>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</si>
  <si>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</si>
  <si>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</si>
  <si>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</si>
  <si>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</si>
  <si>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</si>
  <si>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</si>
  <si>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</si>
  <si>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</si>
  <si>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</si>
  <si>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</si>
  <si>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</si>
  <si>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</si>
  <si>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</si>
  <si>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</si>
  <si>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</si>
  <si>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</si>
  <si>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</si>
  <si>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</si>
  <si>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</si>
  <si>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</si>
  <si>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</si>
  <si>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</si>
  <si>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</si>
  <si>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</si>
  <si>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</si>
  <si>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</si>
  <si>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</si>
  <si>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</si>
  <si>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</si>
  <si>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</si>
  <si>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</si>
  <si>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</si>
  <si>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</si>
  <si>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</si>
  <si>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</si>
  <si>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</si>
  <si>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</si>
  <si>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</si>
  <si>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</si>
  <si>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</si>
  <si>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</si>
  <si>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</si>
  <si>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</si>
  <si>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</si>
  <si>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</si>
  <si>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</si>
  <si>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</si>
  <si>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</si>
  <si>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</si>
  <si>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</si>
  <si>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</si>
  <si>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</si>
  <si>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</si>
  <si>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</si>
  <si>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</si>
  <si>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</si>
  <si>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</si>
  <si>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</si>
  <si>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</si>
  <si>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</si>
  <si>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</si>
  <si>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</si>
  <si>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</si>
  <si>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</si>
  <si>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</si>
  <si>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</si>
  <si>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</si>
  <si>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</si>
  <si>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</si>
  <si>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</si>
  <si>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</si>
  <si>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</si>
  <si>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</si>
  <si>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</si>
  <si>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</si>
  <si>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</si>
  <si>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</si>
  <si>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</si>
  <si>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</si>
  <si>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</si>
  <si>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</si>
  <si>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</si>
  <si>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</si>
  <si>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</si>
  <si>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</si>
  <si>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</si>
  <si>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</si>
  <si>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</si>
  <si>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</si>
  <si>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</si>
  <si>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</si>
  <si>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</si>
  <si>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</si>
  <si>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</si>
  <si>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</si>
  <si>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</si>
  <si>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</si>
  <si>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</si>
  <si>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</si>
  <si>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</si>
  <si>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</si>
  <si>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</si>
  <si>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</si>
  <si>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</si>
  <si>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</si>
  <si>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</si>
  <si>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</si>
  <si>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</si>
  <si>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</si>
  <si>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</si>
  <si>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</si>
  <si>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</si>
  <si>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</si>
  <si>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</si>
  <si>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</si>
  <si>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</si>
  <si>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</si>
  <si>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</si>
  <si>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</si>
  <si>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</si>
  <si>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</si>
  <si>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</si>
  <si>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</si>
  <si>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</si>
  <si>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</si>
  <si>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</si>
  <si>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</si>
  <si>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</si>
  <si>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</si>
  <si>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</si>
  <si>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</si>
  <si>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</si>
  <si>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</si>
  <si>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</si>
  <si>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</si>
  <si>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</si>
  <si>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</si>
  <si>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</si>
  <si>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</si>
  <si>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</si>
  <si>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</si>
  <si>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</si>
  <si>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</si>
  <si>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</si>
  <si>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</si>
  <si>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</si>
  <si>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</si>
  <si>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</si>
  <si>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</si>
  <si>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</si>
  <si>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</si>
  <si>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</si>
  <si>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</si>
  <si>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</si>
  <si>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</si>
  <si>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</si>
  <si>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</si>
  <si>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</si>
  <si>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</si>
  <si>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</si>
  <si>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</si>
  <si>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</si>
  <si>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</si>
  <si>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</si>
  <si>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</si>
  <si>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</si>
  <si>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</si>
  <si>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</si>
  <si>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</si>
  <si>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</si>
  <si>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</si>
  <si>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</si>
  <si>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</si>
  <si>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</si>
  <si>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</si>
  <si>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</si>
  <si>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</si>
  <si>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</si>
  <si>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</si>
  <si>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</si>
  <si>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</si>
  <si>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</si>
  <si>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</si>
  <si>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</si>
  <si>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</si>
  <si>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</si>
  <si>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</si>
  <si>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</si>
  <si>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</si>
  <si>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</si>
  <si>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</si>
  <si>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</si>
  <si>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</si>
  <si>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</si>
  <si>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</si>
  <si>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</si>
  <si>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</si>
  <si>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</si>
  <si>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</si>
  <si>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</si>
  <si>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</si>
  <si>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</si>
  <si>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</si>
  <si>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</si>
  <si>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</si>
  <si>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</si>
  <si>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</si>
  <si>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</si>
  <si>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</si>
  <si>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</si>
  <si>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</si>
  <si>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</si>
  <si>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</si>
  <si>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</si>
  <si>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</si>
  <si>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</si>
  <si>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</si>
  <si>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</si>
  <si>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</si>
  <si>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</si>
  <si>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</si>
  <si>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</si>
  <si>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</si>
  <si>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</si>
  <si>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</si>
  <si>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</si>
  <si>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</si>
  <si>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</si>
  <si>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</si>
  <si>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</si>
  <si>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</si>
  <si>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</si>
  <si>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</si>
  <si>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</si>
  <si>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</si>
  <si>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</si>
  <si>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</si>
  <si>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</si>
  <si>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</si>
  <si>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</si>
  <si>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</si>
  <si>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</si>
  <si>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</si>
  <si>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</si>
  <si>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</si>
  <si>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</si>
  <si>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</si>
  <si>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</si>
  <si>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</si>
  <si>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</si>
  <si>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</si>
  <si>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</si>
  <si>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</si>
  <si>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</si>
  <si>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</si>
  <si>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</si>
  <si>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</si>
  <si>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</si>
  <si>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</si>
  <si>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</si>
  <si>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</si>
  <si>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</si>
  <si>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</si>
  <si>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</si>
  <si>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</si>
  <si>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</si>
  <si>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</si>
  <si>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</si>
  <si>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</si>
  <si>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</si>
  <si>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</si>
  <si>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</si>
  <si>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</si>
  <si>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</si>
  <si>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</si>
  <si>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</si>
  <si>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</si>
  <si>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</si>
  <si>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</si>
  <si>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</si>
  <si>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</si>
  <si>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</si>
  <si>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</si>
  <si>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</si>
  <si>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</si>
  <si>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</si>
  <si>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</si>
  <si>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</si>
  <si>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</si>
  <si>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</si>
  <si>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</si>
  <si>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</si>
  <si>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</si>
  <si>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</si>
  <si>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</si>
  <si>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</si>
  <si>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</si>
  <si>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</si>
  <si>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</si>
  <si>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</si>
  <si>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</si>
  <si>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</si>
  <si>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</si>
  <si>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</si>
  <si>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</si>
  <si>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</si>
  <si>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</si>
  <si>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</si>
  <si>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</si>
  <si>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</si>
  <si>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</si>
  <si>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</si>
  <si>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</si>
  <si>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</si>
  <si>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</si>
  <si>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</si>
  <si>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</si>
  <si>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</si>
  <si>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</si>
  <si>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</si>
  <si>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</si>
  <si>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</si>
  <si>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</si>
  <si>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</si>
  <si>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</si>
  <si>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</si>
  <si>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</si>
  <si>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</si>
  <si>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</si>
  <si>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</si>
  <si>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</si>
  <si>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</si>
  <si>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</si>
  <si>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</si>
  <si>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</si>
  <si>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</si>
  <si>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</si>
  <si>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</si>
  <si>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</si>
  <si>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</si>
  <si>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</si>
  <si>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</si>
  <si>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</si>
  <si>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</si>
  <si>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</si>
  <si>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</si>
  <si>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</si>
  <si>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</si>
  <si>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</si>
  <si>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</si>
  <si>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</si>
  <si>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</si>
  <si>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</si>
  <si>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</si>
  <si>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</si>
  <si>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</si>
  <si>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</si>
  <si>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</si>
  <si>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</si>
  <si>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</si>
  <si>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</si>
  <si>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</si>
  <si>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</si>
  <si>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</si>
  <si>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</si>
  <si>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</si>
  <si>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</si>
  <si>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</si>
  <si>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</si>
  <si>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</si>
  <si>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</si>
  <si>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</si>
  <si>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</si>
  <si>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</si>
  <si>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</si>
  <si>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</si>
  <si>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</si>
  <si>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</si>
  <si>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</si>
  <si>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</si>
  <si>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</si>
  <si>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</si>
  <si>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</si>
  <si>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</si>
  <si>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</si>
  <si>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</si>
  <si>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</si>
  <si>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</si>
  <si>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</si>
  <si>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</si>
  <si>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</si>
  <si>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</si>
  <si>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</si>
  <si>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</si>
  <si>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</si>
  <si>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</si>
  <si>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</si>
  <si>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</si>
  <si>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</si>
  <si>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</si>
  <si>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</si>
  <si>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</si>
  <si>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</si>
  <si>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</si>
  <si>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</si>
  <si>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</si>
  <si>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</si>
  <si>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</si>
  <si>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</si>
  <si>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</si>
  <si>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</si>
  <si>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</si>
  <si>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</si>
  <si>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</si>
  <si>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</si>
  <si>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</si>
  <si>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</si>
  <si>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</si>
  <si>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</si>
  <si>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</si>
  <si>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</si>
  <si>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</si>
  <si>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</si>
  <si>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</si>
  <si>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</si>
  <si>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</si>
  <si>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</si>
  <si>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</si>
  <si>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</si>
  <si>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</si>
  <si>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</si>
  <si>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</si>
  <si>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</si>
  <si>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</si>
  <si>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</si>
  <si>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</si>
  <si>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</si>
  <si>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</si>
  <si>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</si>
  <si>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</si>
  <si>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</si>
  <si>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</si>
  <si>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</si>
  <si>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</si>
  <si>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</si>
  <si>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</si>
  <si>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</si>
  <si>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</si>
  <si>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</si>
  <si>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</si>
  <si>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</si>
  <si>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</si>
  <si>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</si>
  <si>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</si>
  <si>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</si>
  <si>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</si>
  <si>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</si>
  <si>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</si>
  <si>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</si>
  <si>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</si>
  <si>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</si>
  <si>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</si>
  <si>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</si>
  <si>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</si>
  <si>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</si>
  <si>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</si>
  <si>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</si>
  <si>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</si>
  <si>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</si>
  <si>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</si>
  <si>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</si>
  <si>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</si>
  <si>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</si>
  <si>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</si>
  <si>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</si>
  <si>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</si>
  <si>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</si>
  <si>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</si>
  <si>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</si>
  <si>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</si>
  <si>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</si>
  <si>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</si>
  <si>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</si>
  <si>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</si>
  <si>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</si>
  <si>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</si>
  <si>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</si>
  <si>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</si>
  <si>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</si>
  <si>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</si>
  <si>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</si>
  <si>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</si>
  <si>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</si>
  <si>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</si>
  <si>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</si>
  <si>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</si>
  <si>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</si>
  <si>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</si>
  <si>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</si>
  <si>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</si>
  <si>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</si>
  <si>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</si>
  <si>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</si>
  <si>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</si>
  <si>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</si>
  <si>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</si>
  <si>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</si>
  <si>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</si>
  <si>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</si>
  <si>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</si>
  <si>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</si>
  <si>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</si>
  <si>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</si>
  <si>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</si>
  <si>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</si>
  <si>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</si>
  <si>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</si>
  <si>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</si>
  <si>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</si>
  <si>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</si>
  <si>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</si>
  <si>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</si>
  <si>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</si>
  <si>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</si>
  <si>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</si>
  <si>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</si>
  <si>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</si>
  <si>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</si>
  <si>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</si>
  <si>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</si>
  <si>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</si>
  <si>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</si>
  <si>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</si>
  <si>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</si>
  <si>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</si>
  <si>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</si>
  <si>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</si>
  <si>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</si>
  <si>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</si>
  <si>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</si>
  <si>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</si>
  <si>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</si>
  <si>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</si>
  <si>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</si>
  <si>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</si>
  <si>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</si>
  <si>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</si>
  <si>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</si>
  <si>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</si>
  <si>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</si>
  <si>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</si>
  <si>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</si>
  <si>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</si>
  <si>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</si>
  <si>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</si>
  <si>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</si>
  <si>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</si>
  <si>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</si>
  <si>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</si>
  <si>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</si>
  <si>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</si>
  <si>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</si>
  <si>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</si>
  <si>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</si>
  <si>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</si>
  <si>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</si>
  <si>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</si>
  <si>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</si>
  <si>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</si>
  <si>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</si>
  <si>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</si>
  <si>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</si>
  <si>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</si>
  <si>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</si>
  <si>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</si>
  <si>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</si>
  <si>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</si>
  <si>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</si>
  <si>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</si>
  <si>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</si>
  <si>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</si>
  <si>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</si>
  <si>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</si>
  <si>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</si>
  <si>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</si>
  <si>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</si>
  <si>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</si>
  <si>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</si>
  <si>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</si>
  <si>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</si>
  <si>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</si>
  <si>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</si>
  <si>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</si>
  <si>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</si>
  <si>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</si>
  <si>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</si>
  <si>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</si>
  <si>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</si>
  <si>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</si>
  <si>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</si>
  <si>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</si>
  <si>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</si>
  <si>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</si>
  <si>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</si>
  <si>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</si>
  <si>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</si>
  <si>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</si>
  <si>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</si>
  <si>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</si>
  <si>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</si>
  <si>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</si>
  <si>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</si>
  <si>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</si>
  <si>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</si>
  <si>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</si>
  <si>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</si>
  <si>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</si>
  <si>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</si>
  <si>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</si>
  <si>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</si>
  <si>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</si>
  <si>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</si>
  <si>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</si>
  <si>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</si>
  <si>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</si>
  <si>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</si>
  <si>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</si>
  <si>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</si>
  <si>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</si>
  <si>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</si>
  <si>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</si>
  <si>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</si>
  <si>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</si>
  <si>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</si>
  <si>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</si>
  <si>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</si>
  <si>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</si>
  <si>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</si>
  <si>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</si>
  <si>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</si>
  <si>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</si>
  <si>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</si>
  <si>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</si>
  <si>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</si>
  <si>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</si>
  <si>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</si>
  <si>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</si>
  <si>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</si>
  <si>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</si>
  <si>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</si>
  <si>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</si>
  <si>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</si>
  <si>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</si>
  <si>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</si>
  <si>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</si>
  <si>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</si>
  <si>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</si>
  <si>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</si>
  <si>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</si>
  <si>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</si>
  <si>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</si>
  <si>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</si>
  <si>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</si>
  <si>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</si>
  <si>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</si>
  <si>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</si>
  <si>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</si>
  <si>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</si>
  <si>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</si>
  <si>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</si>
  <si>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</si>
  <si>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</si>
  <si>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</si>
  <si>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</si>
  <si>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</si>
  <si>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</si>
  <si>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</si>
  <si>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</si>
  <si>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</si>
  <si>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</si>
  <si>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</si>
  <si>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</si>
  <si>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</si>
  <si>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</si>
  <si>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</si>
  <si>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</si>
  <si>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</si>
  <si>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</si>
  <si>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</si>
  <si>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</si>
  <si>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</si>
  <si>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</si>
  <si>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</si>
  <si>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</si>
  <si>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</si>
  <si>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</si>
  <si>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</si>
  <si>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</si>
  <si>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</si>
  <si>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</si>
  <si>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</si>
  <si>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</si>
  <si>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</si>
  <si>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</si>
  <si>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</si>
  <si>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</si>
  <si>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</si>
  <si>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</si>
  <si>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</si>
  <si>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</si>
  <si>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</si>
  <si>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</si>
  <si>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</si>
  <si>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</si>
  <si>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</si>
  <si>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</si>
  <si>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</si>
  <si>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</si>
  <si>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</si>
  <si>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</si>
  <si>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</si>
  <si>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</si>
  <si>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</si>
  <si>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</si>
  <si>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</si>
  <si>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</si>
  <si>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</si>
  <si>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</si>
  <si>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</si>
  <si>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</si>
  <si>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</si>
  <si>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</si>
  <si>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</si>
  <si>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</si>
  <si>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</si>
  <si>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</si>
  <si>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</si>
  <si>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</si>
  <si>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</si>
  <si>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</si>
  <si>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</si>
  <si>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</si>
  <si>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</si>
  <si>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</si>
  <si>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</si>
  <si>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</si>
  <si>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</si>
  <si>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</si>
  <si>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</si>
  <si>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</si>
  <si>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</si>
  <si>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</si>
  <si>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</si>
  <si>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</si>
  <si>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</si>
  <si>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</si>
  <si>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</si>
  <si>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</si>
  <si>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</si>
  <si>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</si>
  <si>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</si>
  <si>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</si>
  <si>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</si>
  <si>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</si>
  <si>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</si>
  <si>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</si>
  <si>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</si>
  <si>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</si>
  <si>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</si>
  <si>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</si>
  <si>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</si>
  <si>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</si>
  <si>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</si>
  <si>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</si>
  <si>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</si>
  <si>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</si>
  <si>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</si>
  <si>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</si>
  <si>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</si>
  <si>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</si>
  <si>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</si>
  <si>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</si>
  <si>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</si>
  <si>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</si>
  <si>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</si>
  <si>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</si>
  <si>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</si>
  <si>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</si>
  <si>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</si>
  <si>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</si>
  <si>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</si>
  <si>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</si>
  <si>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</si>
  <si>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</si>
  <si>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</si>
  <si>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</si>
  <si>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</si>
  <si>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</si>
  <si>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</si>
  <si>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</si>
  <si>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</si>
  <si>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</si>
  <si>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</si>
  <si>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</si>
  <si>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</si>
  <si>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</si>
  <si>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</si>
  <si>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</si>
  <si>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</si>
  <si>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</si>
  <si>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</si>
  <si>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</si>
  <si>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</si>
  <si>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</si>
  <si>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</si>
  <si>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</si>
  <si>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</si>
  <si>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</si>
  <si>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</si>
  <si>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</si>
  <si>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</si>
  <si>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</si>
  <si>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</si>
  <si>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</si>
  <si>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</si>
  <si>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</si>
  <si>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</si>
  <si>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</si>
  <si>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</si>
  <si>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</si>
  <si>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</si>
  <si>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</si>
  <si>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</si>
  <si>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</si>
  <si>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</si>
  <si>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</si>
  <si>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</si>
  <si>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</si>
  <si>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</si>
  <si>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</si>
  <si>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</si>
  <si>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</si>
  <si>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</si>
  <si>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</si>
  <si>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</si>
  <si>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</si>
  <si>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</si>
  <si>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</si>
  <si>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</si>
  <si>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</si>
  <si>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</si>
  <si>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</si>
  <si>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</si>
  <si>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</si>
  <si>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</si>
  <si>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</si>
  <si>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</si>
  <si>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</si>
  <si>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</si>
  <si>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</si>
  <si>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</si>
  <si>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</si>
  <si>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</si>
  <si>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</si>
  <si>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</si>
  <si>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</si>
  <si>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</si>
  <si>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</si>
  <si>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</si>
  <si>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</si>
  <si>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</si>
  <si>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</si>
  <si>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</si>
  <si>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</si>
  <si>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</si>
  <si>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</si>
  <si>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</si>
  <si>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</si>
  <si>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</si>
  <si>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</si>
  <si>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</si>
  <si>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</si>
  <si>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</si>
  <si>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</si>
  <si>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</si>
  <si>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</si>
  <si>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</si>
  <si>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</si>
  <si>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</si>
  <si>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</si>
  <si>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</si>
  <si>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</si>
  <si>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</si>
  <si>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</si>
  <si>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</si>
  <si>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</si>
  <si>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</si>
  <si>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</si>
  <si>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</si>
  <si>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</si>
  <si>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</si>
  <si>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</si>
  <si>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</si>
  <si>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</si>
  <si>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</si>
  <si>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</si>
  <si>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</si>
  <si>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</si>
  <si>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</si>
  <si>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</si>
  <si>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</si>
  <si>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</si>
  <si>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</si>
  <si>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</si>
  <si>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</si>
  <si>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</si>
  <si>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</si>
  <si>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</si>
  <si>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</si>
  <si>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</si>
  <si>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</si>
  <si>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</si>
  <si>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</si>
  <si>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</si>
  <si>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</si>
  <si>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</si>
  <si>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</si>
  <si>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</si>
  <si>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</si>
  <si>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</si>
  <si>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</si>
  <si>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</si>
  <si>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</si>
  <si>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successful Total</t>
  </si>
  <si>
    <t>Name</t>
  </si>
  <si>
    <t>Goal</t>
  </si>
  <si>
    <t>Pledged</t>
  </si>
  <si>
    <t>Average Donations</t>
  </si>
  <si>
    <t>Number of Backers</t>
  </si>
  <si>
    <t>Mean Goal</t>
  </si>
  <si>
    <t>Median Goal</t>
  </si>
  <si>
    <t>Mean Pledged</t>
  </si>
  <si>
    <t>Successful</t>
  </si>
  <si>
    <t>Failed</t>
  </si>
  <si>
    <t>Median Pledged</t>
  </si>
  <si>
    <t>Standard Deviation of Goal</t>
  </si>
  <si>
    <t>upper Qurtile of goal</t>
  </si>
  <si>
    <t>lower quartile of goal</t>
  </si>
  <si>
    <t>IQR of goal</t>
  </si>
  <si>
    <t>Standard Deviation of pledged</t>
  </si>
  <si>
    <t>upper qurtile of pledged</t>
  </si>
  <si>
    <t>lower qurtile of pledged</t>
  </si>
  <si>
    <t>IQR of pledged</t>
  </si>
  <si>
    <t>C12-C13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</si>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</sst>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b/>
      <sz val="12"/>
      <color rgb="FF2B2B2B"/>
      <name val="Roboto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2" fillId="0" borderId="0" xfId="0" applyFont="1" applyAlignment="1">
      <alignment horizontal="left" vertical="center" wrapText="1" indent="1"/>
    </xf>
    <xf numFmtId="44" fontId="4" fillId="0" borderId="0" xfId="0" applyNumberFormat="1" applyFont="1"/>
    <xf numFmtId="0" fontId="4" fillId="0" borderId="0" xfId="0" applyFon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14747"/>
      <color rgb="FFF55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layout>
        <c:manualLayout>
          <c:xMode val="edge"/>
          <c:yMode val="edge"/>
          <c:x val="0.4067152230971128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F-4A65-A080-9845A0F7E0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4F-4A65-A080-9845A0F7E0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4F-4A65-A080-9845A0F7E0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4F-4A65-A080-9845A0F7E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4483440"/>
        <c:axId val="254480528"/>
      </c:barChart>
      <c:catAx>
        <c:axId val="25448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480528"/>
        <c:crosses val="autoZero"/>
        <c:auto val="1"/>
        <c:lblAlgn val="ctr"/>
        <c:lblOffset val="100"/>
        <c:noMultiLvlLbl val="0"/>
      </c:catAx>
      <c:valAx>
        <c:axId val="2544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48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Statistics'!$B$5:$B$7</c:f>
              <c:strCache>
                <c:ptCount val="1"/>
                <c:pt idx="0">
                  <c:v>successful - 80.16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Statistics'!$B$8:$B$9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8-4F77-A5B6-FC73FE19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8233984"/>
        <c:axId val="528233568"/>
      </c:barChart>
      <c:catAx>
        <c:axId val="52823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33568"/>
        <c:crosses val="autoZero"/>
        <c:auto val="1"/>
        <c:lblAlgn val="ctr"/>
        <c:lblOffset val="100"/>
        <c:noMultiLvlLbl val="0"/>
      </c:catAx>
      <c:valAx>
        <c:axId val="52823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3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Kickstarter_Challenge1.xlsx]Outcomes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C-4ACE-A741-8097580FFCB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C-4ACE-A741-8097580FFCB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6C-4ACE-A741-8097580FFCB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6C-4ACE-A741-8097580FF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717968"/>
        <c:axId val="527719632"/>
      </c:lineChart>
      <c:catAx>
        <c:axId val="52771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19632"/>
        <c:crosses val="autoZero"/>
        <c:auto val="1"/>
        <c:lblAlgn val="ctr"/>
        <c:lblOffset val="100"/>
        <c:noMultiLvlLbl val="0"/>
      </c:catAx>
      <c:valAx>
        <c:axId val="5277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1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2981898480402122"/>
          <c:y val="3.1175713301996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1-409C-AEDF-883531F2DAA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1-409C-AEDF-883531F2DAA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B1-409C-AEDF-883531F2D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264767"/>
        <c:axId val="650262687"/>
      </c:lineChart>
      <c:catAx>
        <c:axId val="65026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62687"/>
        <c:crosses val="autoZero"/>
        <c:auto val="1"/>
        <c:lblAlgn val="ctr"/>
        <c:lblOffset val="100"/>
        <c:noMultiLvlLbl val="0"/>
      </c:catAx>
      <c:valAx>
        <c:axId val="65026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6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27-4C05-9DEB-AFF48123FB5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27-4C05-9DEB-AFF48123FB5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27-4C05-9DEB-AFF48123F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995903"/>
        <c:axId val="6479963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227-4C05-9DEB-AFF48123FB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227-4C05-9DEB-AFF48123FB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227-4C05-9DEB-AFF48123FB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227-4C05-9DEB-AFF48123FB53}"/>
                  </c:ext>
                </c:extLst>
              </c15:ser>
            </c15:filteredLineSeries>
          </c:ext>
        </c:extLst>
      </c:lineChart>
      <c:catAx>
        <c:axId val="6479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96319"/>
        <c:crosses val="autoZero"/>
        <c:auto val="1"/>
        <c:lblAlgn val="ctr"/>
        <c:lblOffset val="100"/>
        <c:noMultiLvlLbl val="0"/>
      </c:catAx>
      <c:valAx>
        <c:axId val="64799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9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426720</xdr:colOff>
      <xdr:row>15</xdr:row>
      <xdr:rowOff>80010</xdr:rowOff>
    </xdr:from>
    <xdr:to>
      <xdr:col>6</xdr:col>
      <xdr:colOff>701040</xdr:colOff>
      <xdr:row>30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B6470-0915-40A0-A2E7-EC77372DE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43</xdr:row>
      <xdr:rowOff>133350</xdr:rowOff>
    </xdr:from>
    <xdr:to>
      <xdr:col>8</xdr:col>
      <xdr:colOff>392430</xdr:colOff>
      <xdr:row>68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207EA-FB61-468C-91CA-6998DB3AB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102870</xdr:rowOff>
    </xdr:from>
    <xdr:to>
      <xdr:col>6</xdr:col>
      <xdr:colOff>83820</xdr:colOff>
      <xdr:row>35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33AB1-DF5E-41B4-899A-2A0B87CAA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20</xdr:row>
      <xdr:rowOff>80010</xdr:rowOff>
    </xdr:from>
    <xdr:to>
      <xdr:col>6</xdr:col>
      <xdr:colOff>594360</xdr:colOff>
      <xdr:row>36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8C426-531A-45F8-B765-9C6E046A3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762006</xdr:colOff>
      <xdr:row>15</xdr:row>
      <xdr:rowOff>30480</xdr:rowOff>
    </xdr:from>
    <xdr:to>
      <xdr:col>11</xdr:col>
      <xdr:colOff>0</xdr:colOff>
      <xdr:row>42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3E227F-C5F6-4C2E-9A53-6764BD273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y Patel" refreshedDate="44514.529447569446" createdVersion="7" refreshedVersion="7" minRefreshableVersion="3" recordCount="4114" xr:uid="{8EC71326-EBC5-457F-B5AE-67AE729F53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Full Devil Jacket 2nd Album Release"/>
        <s v="Make 100 | Geek &amp; Chic: Smart Safety Jewelry.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React Aerial Studio"/>
        <s v="Faith: A Documentary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EUPHORIA! A New Play by John Corigliano"/>
        <s v="THE RIDGE: TEN FOR THIRTY"/>
        <s v="Driving Jersey - Season Five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The Williams Project"/>
        <s v="Lindsey Ray's new album recorded? âˆš Mixed? âˆš On the radio? That's where YOU come in.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Melissa Arctic At the Road Theatre"/>
        <s v="Priced Out: Gentrification beyond black and white"/>
        <s v="One-Man Show: &quot;The Book Of oded, Chapter 2&quot;"/>
        <s v="Gloaming"/>
        <s v="Daily Bread: Stories from Rural Greece"/>
        <s v="Held Momentarily The Musical Takes FringeNYC"/>
        <s v="Expedition (to NYC)"/>
        <s v="WolfHunt | Social Commentary Rock Project"/>
        <s v="The Coffis Brothers 2nd Album!"/>
        <s v="Northern Exposure A Jasper Rock Climbing Guidebook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Candice Russell New EP: IGNITE"/>
        <s v="Omega Kids - a new play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The Gloria Theatre Project"/>
        <s v="ELIZABETH REX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HERESTOFIGHTIN Debut full length album &quot;Becoming Native&quot;"/>
        <s v="Good Grief: Making CARTOON COLLEGE - a documentary about comics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eter Pan is out of pixie dust &amp; can't fly without your help"/>
        <s v="Printing TONE Audio 10th Anniversary Edition! (Canceled)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Jonathan Cody White Makes His Debut EP!!!"/>
        <s v="Miami Singer/Songwriter Cat Shell- Album &quot;Illusion&quot;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&quot;Bright Ideas&quot; By Eric Coble"/>
        <s v="Creating Cabaret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&quot;The Santaland Diaries&quot; by David Sedaris in Los Angeles 2014"/>
        <s v="New Album: BRICK AND MORTAR. New Book: HITLESS WONDER.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Leah in Vegas at The New York International Fringe Festival"/>
        <s v="Israel: An Inspiring Photographic Journey (Photobook)"/>
        <s v="Another Man's Treasure documentary"/>
        <s v="Becoming UNZIPPED"/>
        <s v="Mike Farley Band - New Album!"/>
        <s v="The Commission Theatre Co."/>
        <s v="Portland Boat Tours:  From Dream to Business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Uprising Theatre Company's First Production"/>
        <s v="Ragman Rolls"/>
        <s v="Reverence: A Documentary Short on Branded Yarmulkes"/>
        <s v="KICK It's Not How High. It's How Strong! Written &amp; Performed"/>
        <s v="Vaz Tour/Musical Documentation of Australia and SE Asia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The Fringes Project: Photobook of a Dying Language"/>
        <s v="2016 TAPR DCC Video on HamRadioNow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Cortez"/>
        <s v="Theatre Forever's The Nature Crown"/>
        <s v="Lynn Haven - The First Album, &quot;Fair Weather Friends&quot;"/>
        <s v="The Last Cosmonaut"/>
        <s v="The Art of the Lift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Purgatoria: City of Angels"/>
        <s v="Saturate &quot; The Separation Effect &quot; CD"/>
        <s v="CORIOLANUS | THE NORMAL HEART @ The Lab Theater"/>
        <s v="Make &quot;Tonya and Nancy&quot; a Rock Opera!"/>
        <s v="Smoke, Loaf &amp; Saucer"/>
        <s v="Get Adler! Premium Edition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Dundee: A Hip-Hopera"/>
        <s v="Judi Dench is Cool in Person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Play A 'Role' In &quot;Kickstarting A Battle Stage Plays Tour&quot;"/>
        <s v="The Malformation of Health Care"/>
        <s v="Matt Stansberry &amp; The Romance - Debut EP"/>
        <s v="Wake Up Call @ IRT Theater"/>
        <s v="BEEP! BEEP! 2ND STORY IS ON THE MOVE!"/>
        <s v="Camp Songs: original worship songs inspired by summer camp"/>
        <s v="House of Dunbar-The Rise and Fall of a Scottish Noble Family"/>
        <s v="LED sports clothing for running cycling and walking, we make (Canceled)"/>
        <s v="MITOSIS | a short film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God is a Woman (The Untitled Mitchell Buckley Project)"/>
        <s v="The World Premiere of Fire Work by Lauren Gunderson"/>
        <s v="Wild Ruins"/>
        <s v="Riders: A Game About Cheating Doomsday"/>
        <s v="Your Radio Adventure!"/>
        <s v="Layla The Wolf Debut E.P. &quot;Sugar&quot;"/>
        <s v="Tinker Tie Beta - Programmable RGB LED Bow Tie!"/>
        <s v="'ART'"/>
        <s v="Happy to Help: A New Play About the Supermarket Industry"/>
        <s v="Peering Through The Lens Of Time - Dan Mumm - Studio Album"/>
        <s v="Bring Kyrstyn's Album to Life!"/>
        <s v="Action To The Word's DRACULA"/>
        <s v="&quot;Then &amp; Now&quot;"/>
        <s v="stockplop - the most advanced external hard drive enclosure"/>
        <s v="So I'm A Dark Lord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A Few Brave Men: The Chosen Few"/>
        <s v="[title of show] â€” The Chicago Storefront Premiere"/>
        <s v="FALLING MAN @ Center for Contemporary Opera"/>
        <s v="Spectacular Movements documentary film"/>
        <s v="Two Sisters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The Shamrock Drafthouse Theater"/>
        <s v="&quot;Reflections Of Brownie&quot; a new tribute to Clifford Brown"/>
        <s v="Pace...Me | Visual Pace &amp; Interval Trainer | Sports Wearable"/>
        <s v="Equus at Frenetic Theatre"/>
        <s v="Beauty and the Beast"/>
        <s v="BROKEN BISCUITS EDINBURGH"/>
        <s v="We Play Chekhov"/>
        <s v="The Other Group Theatre"/>
        <s v="Theocalypse - Mythology and Modern day collide in this RPG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Modern Chamber Music"/>
        <s v="10 Years and Counting...a new album by Valor Brass!"/>
        <s v="The Chrome Cranks launch PR campaign for new album!"/>
        <s v="PICNIC, by William Inge: An Inaugural Production"/>
        <s v="New Joe Rut Album: Live From the Great American Music Hall"/>
        <s v="FAUST.hier und jetzt"/>
        <s v="The Micronite Filters | Wizard Blood Vinyl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A Hand of Talons"/>
        <s v="Some Late Help for The Early Reset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Carolyn German Songbook &quot;Go From Here&quot; Sheet Music &amp; Concert"/>
        <s v="&quot;Unexpectedly Expecting&quot; - A One-Woman Show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MAX &amp; ELSA: NO MUSIC. NO CHILDREN."/>
        <s v="Britten in Song: A Centennial Celebration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Holocene"/>
        <s v="Keep It Spinning."/>
        <s v="Introverts Web Series"/>
        <s v="The Lost Boy (a play)"/>
        <s v="Before The Lights Go Up"/>
        <s v="&quot;Iconic Sea Birds&quot; a photobook project"/>
        <s v="Summer FourPlay"/>
        <s v="&quot;DAD&quot; - A USC Short Film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A Bright Room Called Day by Tony Kushner"/>
        <s v="Pickerington Community Theatre's Set Capabilities Expansion"/>
        <s v="COMPASS PLAYERS presents SYLVIA by A. R. Gurney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GLASS: A Love Story"/>
        <s v="The JOB Prelude.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OVERTIME: A Cerebral Horror Short Inspired by the Classics"/>
        <s v="The Recursion Theorem (Short Film)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Random Us"/>
        <s v="Power Go: Cargador Solar para Dispositivos MÃ³viles"/>
        <s v="Be Part of Darkpine's Debut EP"/>
        <s v="Sustainable Theatre Project and The Life-Cycle of Seller Door: A Play of Consequences"/>
        <s v="Fresco presents SNOW WHITE - GARAGE OPERA!"/>
        <s v="David Facer, Paradox Magic"/>
        <s v="Kylie for President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Do You Want to Ride on my Rocket Ship? - An Album Pre-Order"/>
        <s v="Let The 7Horse Run!"/>
        <s v="In Their Turn : A MFA Thesis Film"/>
        <s v="VIVO Solar Bag"/>
        <s v="The Maid, in the Common Room, with the FiancÃ©: A Comedy"/>
        <s v="Destiny is Judd Nelson: a new play at FringeNYC"/>
        <s v="Book Club: A Comedy"/>
        <s v="Help Buttz Return From the Ashes"/>
        <s v="Le Temps Nous Est ComtÃ©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Brava Theater and Cultural Odyssey present â€œBIRTHRIGHT?â€"/>
        <s v="Kingdom Espionage"/>
        <s v="Bring Oedipus Revenant to Life!"/>
        <s v="Xavier Project: Leftovers"/>
        <s v="CUT OUT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Suddenly Split &amp; Swiping Over"/>
        <s v="The Violet Tone and the City of Angels!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oday I Live"/>
        <s v="Familiar Strangers â€” A Staged Reading"/>
        <s v="The Masada Story Project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Open Tools for Science and Science Education"/>
        <s v="Attention: People With Body Parts"/>
        <s v="Linkoo (Canceled)"/>
        <s v="Send Truth AND Consequences To TNT's 2014 Youth Conference"/>
        <s v="Scrappy Shakespeare: A Midsummer Night's Dream"/>
        <s v="Launch a TARDIS into SPACE!"/>
        <s v="Help MONGREL record our new cd !"/>
        <s v="Sprocket Junkie"/>
        <s v="EverScape"/>
        <s v="Rolling out Vegan Mashup's Season 2"/>
        <s v="SANKARA"/>
        <s v="The Tulip Tree 2014"/>
        <s v="INDEPENDENCE NYC"/>
        <s v="The Secret Lives of Baba Segi's Wives; A Workshop Production"/>
        <s v="Better to Have Loved...?"/>
        <s v="Honest"/>
        <s v="Magpie- A Melbourne Written Dramatic Musical"/>
        <s v="Trish's Truffles &amp; Sweet Treats."/>
        <s v="The Tragedy of Mario and Juliet"/>
        <s v="the southland company - LAUNCH LOS ANGELES"/>
        <s v="Project: Ballerina Black UK Tour"/>
        <s v="DINOWALRUS: 3RD RECORD ON VINYL"/>
        <s v="Nevada Color recording first full-length album &quot;Adventures&quot;"/>
        <s v="Faces of Yoga: A Coffee Table Photo Book"/>
        <s v="Lust Control NEW CD!!!"/>
        <s v="Jayhawk Makeover"/>
        <s v="A Sundered World"/>
        <s v="Gloriously Doomed - Search for Armada Shipwreck in Ireland"/>
        <s v="Hopeless Jack First National Tour"/>
        <s v="Because Dance."/>
        <s v="Fashion loves Technology: Lamour, the connected heating shoe (Canceled)"/>
        <s v="Surplus 1980 album funds for release on CD/LP."/>
        <s v="World Premiere of &quot;The Piano&quot;"/>
        <s v="Pull Some Strings For Jameson Elder"/>
        <s v="El Camion Roja"/>
        <s v="Hardsoul Poets New Album!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Taming of the Shrew - New Wimbledon Theatre"/>
        <s v="Shakespeare in ASL - and FREE for everyone"/>
        <s v="PCSF PlayOffs 2016"/>
        <s v="Cosmicomics"/>
        <s v="&quot;Lifted&quot; - The Theatre Shed's 10 Year Anniversary Show"/>
        <s v="The Night Before Christmas"/>
        <s v="k5-jkt.by kiger (Canceled)"/>
        <s v="l'esprit d'escalier-a senior film"/>
        <s v="The Stolen Inches, Edinburgh 2015"/>
        <s v="Licensed To Ill"/>
        <s v="The Flu Season"/>
        <s v="Village Pub Theatre- FRINGE 2015"/>
        <s v="Twelfth Night by William Shakespeare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The Eulogy of Toby Peach - Edinburgh Festival 2015"/>
        <s v="New Music Video/Artist Development"/>
        <s v="Help fund Black Enough!"/>
        <s v="The Bombing of the Grand Hotel. A compelling new play"/>
        <s v="Help Shakespeare Troupe accept invite to perform in UK!"/>
        <s v="&quot;The Secret&quot; Goes to NYC International Fringe Festival"/>
        <s v="Take 147 - Nothin' to Lose CD Project"/>
        <s v="The Healing Effect Movie"/>
        <s v="Slingers - A Documentary about Small Town Beekeepers."/>
        <s v="Baby It's Cold Outside: Silver Spring Stage HVAC Fund!"/>
        <s v="Outskirts Theatre Co. Finds a Home!"/>
        <s v="The Adventurers Club"/>
        <s v="A Race Redux"/>
        <s v="Venus in Fur, Los Angeles."/>
        <s v="Alzheimer's:The Musical World Premiere Tickets &amp; FUNdrasier!"/>
        <s v="Like Son, Like Father"/>
        <s v="KEEP THE HEART BEATING! HELP US FUND OUR FULL LENGTH RECORD!"/>
        <s v="Deathtrap America Spring 2015 Tour"/>
        <s v="Princess Suffragette: a new play for VAULT Festival 2017"/>
        <s v="Lulu Watch Designs - Apple Watch"/>
        <s v="The Desert River Bends"/>
        <s v="Send &quot;Pawn&quot; to Edinburgh!"/>
        <s v="Big in Beijing. A reality tv show about eccentric Beijing.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Melissa Youth OnSTAGE Season 5. Act Like you Mean it!"/>
        <s v="Little Shop of Horrors"/>
        <s v="Since I've Been Here"/>
        <s v="Joe Orton's Fred &amp; Madge"/>
        <s v="The Frida Kahlo of Penge West"/>
        <s v="Nakhtik and Avalon"/>
        <s v="Caverns of Sonora"/>
        <s v="Holy Water Moses - A Hail Dale Project"/>
        <s v="Pressure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Sisters of Murphyâ€™s full-length album"/>
        <s v="YEPZONâ„¢ FREEDOM: A Personal Safety Alarm w/Global Locator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BELIEF on the Isle of Skye"/>
        <s v="SAGANet STEM Mentoring Lab Accreditation"/>
        <s v="Summer Gill 'Stormy Weather' EP"/>
        <s v="Fat Cheeks the Cannonball - iPhone and Android"/>
        <s v="Das Ding - A Globetrotting Comedy"/>
        <s v="Brewz Brothers TV"/>
        <s v="Far From Fiction"/>
        <s v="&quot;Holmes for the Holidays&quot; Larceny &amp; Mystery For Christmas"/>
        <s v="M dot Strange's &quot;I am Nightmare&quot;"/>
        <s v="Without Utterance: Tales from the Other Side of Language"/>
        <s v="5 Bucks from 500 Friends"/>
        <s v="Nineteen Fifty Eight - Untitled EP"/>
        <s v="Christmas Ain't A Drag - A Musical"/>
        <s v="The Seagull on The River"/>
        <s v="Waitresses.com"/>
        <s v="Johnny Rocketfingers 3"/>
        <s v="Beef Sticks to Chomp On!!"/>
        <s v="the last echo AM/PM Project"/>
        <s v="Release Soundzero's Debut Album!"/>
        <s v="Bring Bigger, Badder BRIEF HISTORY Back To The Stage!"/>
        <s v="Casa Calabaza, Premio Nacional de Teatro Penitenciario."/>
        <s v="Songs for a New World"/>
        <s v="Help fund an album of LDS songs arranged for jazz piano trio"/>
        <s v="The portrait of the forgotten: Syrian refugees in Jordan"/>
        <s v="Mastering and Vinyl Production for The Astronomer LP"/>
        <s v="Tarantella"/>
        <s v="ITAVA Players &quot;Little Shop of Horrors&quot;"/>
        <s v="Wyatt Lowe &amp; the Ottomatics Summer 2014 Tour!"/>
        <s v="See Bob Run by Daniel MacIvor"/>
        <s v="KiddieRail - making the stairs easier and safer for kids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The Complete Works of William Shakespeare (Abridged)"/>
        <s v="iDEA On Demand Virtual Activities. Get Active! (Canceled)"/>
        <s v="Jollyheads Circus Debut Album &quot;The Kaleidoscope Dawn&quot;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Help Milburn Stone Fly High With TARZAN The Musical"/>
        <s v="&quot;Frontiers&quot; A new full-length LP by Ontario's Unsacred Seed"/>
        <s v="Garstin Luxury Stainless Steel Case for the Apple Watch"/>
        <s v="Help Falling From One complete their CD!!!"/>
        <s v="KLIPPIES"/>
        <s v="From the Pulpit to the Runway"/>
        <s v="Scarlet at Southwark Playhouse - Theatre Renegade"/>
        <s v="Archeology 7&quot; Vinyl"/>
        <s v="So Bad, It's Good! - A Book of Bad Movies"/>
        <s v="Quintessential: The Journey"/>
        <s v="Second Act: The Four Disgracers"/>
        <s v="Unusual Charles Dickens adaptation at Edinburgh Fringe"/>
        <s v="Vladimir in Butterfly Country"/>
        <s v="It's Better In The Wind - A Documentary Photobook!"/>
        <s v="Cutting Off Kate Bush"/>
        <s v="Kapow-i GoGo at The PIT"/>
        <s v="'Mooring' - Vocal Point Theatre Project"/>
        <s v="Three Postcards: Pre-Production Costs"/>
        <s v="Akvavit Theatre presents NOTHING OF ME by Arne Lygre"/>
        <s v="Putting on a great play in Los Angeles!"/>
        <s v="RICE Presses Their Debut Album 'Keep Warm' On Vinyl"/>
        <s v="Thank You For Waiting"/>
        <s v="How You Kiss Me... at FringeNYC 2015"/>
        <s v="EgoPo's Hairy Ape Tours to the Provincetown Festival"/>
        <s v="Sugarglass Theatre"/>
        <s v="Jericho Creek"/>
        <s v="Sharing the secrets of profitable specialty food marketing!"/>
        <s v="The Last Five Years: The Muse Arts Production's Debut Show"/>
        <s v="EMBER wear Ski and Snow Sport Heated Gloves and Mittens"/>
        <s v="Publish Waiting On Humanity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Tanya Dartson- Run for Your Life music video"/>
        <s v="60 Days to a Radiating Faith"/>
        <s v="Higher Education"/>
        <s v="Undivided Heart - a worship album by John Gabriel Arends"/>
        <s v="Mama Threw Me So High &amp; He Who Speaks"/>
        <s v="Something Wicked This Way Comes"/>
        <s v="Give a Puppet a Hand"/>
        <s v="Dirty Quiet Money"/>
        <s v="Tell Me That You Love Me"/>
        <s v="ROOMIES - Atlantic Canada Tour 2016-17"/>
        <s v="&quot;Believable Lies&quot; - The Album"/>
        <s v="The World Over's New EP, &quot;MOUNTAINS&quot;."/>
        <s v="Becoming Alicia"/>
        <s v="Stereo Dogs! 14-Year Old Teen Rock Band Plan CD Project!"/>
        <s v="The BESPOKE GEEK: Cosplay for Everyday"/>
        <s v="Nobody Rides For Free ~ Stone Horse"/>
        <s v="Richard III"/>
        <s v="Pangea Cuisines &quot;Continental Drift&quot; A Paleo food Truck!"/>
        <s v="Help JUICE (Boston) Record Their First Album"/>
        <s v="The Last Encore Musical"/>
        <s v="Mabel Moon Goes to Earth!"/>
        <s v="Gruoch, or Lady Macbeth"/>
        <s v="The March of the Bonus Army"/>
        <s v="Three Things: Stories About Life"/>
        <s v="Jesse Alexander's Independent Debut Album"/>
        <s v="&quot; Prodigal Daughter&quot; Recording Project"/>
        <s v="Help bring Boys of a Certain Age back to NYC!"/>
        <s v="G-Pod ... the future of sustainable housing"/>
        <s v="Fever - a workshop production"/>
        <s v="BEAUTIFUL DREAMERS: An Adult Coloring Book (Canceled)"/>
        <s v="CT BAND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Pickles &amp; Hargraves Murder Mystery Comedy at the FringeNYC"/>
        <s v="The Pennington School Alumni Theater Series: Charlie &amp; Bruno"/>
        <s v="Help Smokey Folk Create Our First Album &amp; Music Video"/>
        <s v="Free Theatre for Kids: Baby Living Room"/>
        <s v="Fly Away"/>
        <s v="Rules of Civility and Decent Behavior"/>
        <s v="Get Your Hopes Up"/>
        <s v="Sea Life by Lucy Catherine at The Hope Theatre"/>
        <s v="Trickle"/>
        <s v="A Stagnant Fever: Short Film"/>
        <s v="Put Your Money Where Your Ear Is!"/>
        <s v="Bad Boy of Beauty and Bride Crasher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The Addams Family Comes To Tuscaloosa"/>
        <s v="Aaron Long-New Full Length Album &quot;Sounds of Awakening&quot;"/>
        <s v="Come, Bring, Punish"/>
        <s v="Samuel B. Lupowitz &amp; The Ego Band - first album release"/>
        <s v="River Of Thorns - First CD Release"/>
        <s v="Candy Warpop &quot;Smilef**ker&quot; Music Video"/>
        <s v="Ethiopia: Beheld"/>
        <s v="Accidental Artists Lab"/>
        <s v="Help Fund Tara's Album of Rare 18-19th Century Italian Songs"/>
        <s v="'Gilead', an original theatre piece"/>
        <s v="Emma Ate the Lion &quot;Songs Two Count Too&quot;"/>
        <s v="You are a Priest Forever"/>
        <s v="Melbin the Accidental"/>
        <s v="VR Lens Lab - Prescription Lenses for Virtual Reality HMDs"/>
        <s v="Low Weather // Debut Album"/>
        <s v="The Mount, new play about Edith Wharton"/>
        <s v="Â¡LlÃ©vame!"/>
        <s v="Outcry Theatre presents &quot;Dark Play or Stories for Boys&quot;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The Enemy Feathers NEW EP"/>
        <s v="Fund The Red Masque's New Album, &quot;Mythalogue&quot;"/>
        <s v="Teaterforestilling: Shakespeare patchwork"/>
        <s v="Immortal"/>
        <s v="Jelly Beans at Theatre503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Save &quot;The Stage Door&quot;"/>
        <s v="Andy's iLL - The Invisible City"/>
        <s v="Romeo and Juliet at Moody's Pub"/>
        <s v="Amoung Charros and Poetry/Entre Charros y Poesias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That Still Small Voice Stage Play"/>
        <s v="Bugspeed Collider: Fast-Paced Platform Brawler (1â€“4 Players)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THE UNDERSTUDY @ WORKING STAGE"/>
        <s v="Georgia - the full cast production"/>
        <s v="LittleBear"/>
        <s v="Cien&amp;Cia"/>
        <s v="Join us in releasing &quot;Evening Lights&quot; FREE online!"/>
        <s v="M39 - Action film / Drama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Eyes Shut. Door Open - A New Play by Cassie M. Seinuk"/>
        <s v="Faustus"/>
        <s v="Eurisko's &quot;Wild Animal&quot; Project"/>
        <s v="Much Ado About Nothing"/>
        <s v="Going To Market"/>
        <s v="Project ThunderStruck - Testing a New Spacecraft Concept"/>
        <s v="Performance of Lawrence Axelrod's &quot;Songs of Yes&quot; in Chicago by new music group CUBE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PCSF's Biannual 24-Hour Play Festival"/>
        <s v="Theatrum Mundi releasing debut album &quot;Eyes of the Realm.&quot;"/>
        <s v="In Sickness and in Health- a couples journey through cancer"/>
        <s v="The Promise"/>
        <s v="Cupcake Wars Winners: Dreamy Creations Cupcake Truck"/>
        <s v="Emerson Sings!"/>
        <s v="The Great Fear - Post Production Funds (Canceled)"/>
        <s v="Calli Dollinger and The Dusters Fall Tour Fund"/>
        <s v="Tornado Pursuit: 2014 Storm Chasing Web Series"/>
        <s v="Twelve Angry Women"/>
        <s v="Crooked Tree Theatre Presents Family Duels"/>
        <s v="Greensboro: A Requiem presented by ATC's Youth Ensemble"/>
        <s v="Drinking with Angelika - Marlowe Studio Canterbury May 2016"/>
        <s v="Dead Fish Handshake - follow up record to Across State Lines"/>
        <s v="CREDITORS | Jack Studio Theatre | Smith after Strindberg"/>
        <s v="the dreamer examines his pillow"/>
        <s v="Helios - Near Space Launch To Capture The 2017 Solar Eclipse (Canceled)"/>
        <s v="Help The King of Mars Record Their First EP!"/>
        <s v="The Fine Spirits are making an album!"/>
        <s v="Some big Some bang"/>
        <s v="A Philosophical Protest! One Act Play, One Act Cabaret."/>
        <s v="ACT Underground Theatre, TLDC"/>
        <s v="Astronauts of Hartlepool: a Brexit sci-fi for VAULT 2017"/>
        <s v="Two &quot;Gentlemen&quot; of Verona by William Shakespeare"/>
        <s v="Farcical Elements Presents Boeing-Boeing"/>
        <s v="Dandelion Theatre: 'Body Awareness' by Annie Baker"/>
        <s v="HELP UNRB GO ON TOUR!"/>
        <s v="No Horizon - The forgotten story, told in a unique musical."/>
        <s v="Hydra Effect Debut EP"/>
        <s v="We just keep going"/>
        <s v="Haymarket Documentary"/>
        <s v="Bring Matt Fotis's Nights on the Couch to NYC!"/>
        <s v="Fair Play"/>
        <s v="CulBox - Open Source Smart Watch for Arduino (Canceled)"/>
        <s v="Bookstory"/>
        <s v="Regal Fare Season One"/>
        <s v="El Campanario: A place to &quot;rest&quot; in times of war..."/>
        <s v="15% of The Seagull Flies to Edinburgh"/>
        <s v="Lazy Sunday"/>
        <s v="The Puget EP's Vinyl Release"/>
        <s v="Checkpoint 22"/>
        <s v="Be Prepared"/>
        <s v="Poleroid Theatre Present : FREE FALL by Vinay Patel"/>
        <s v="BEAR GHOST! Professional Recording! Yay!"/>
        <s v="Sikh Police: Guru Granth Sahib Project"/>
        <s v="Free Jujube Brown NYC Performance"/>
        <s v="Star-Spangled Sitcoms: Huzzah &amp; John Adams"/>
        <s v="HEDDA"/>
        <s v="Protocols"/>
        <s v="Big Long Now's Debut Album"/>
        <s v="Music Video For &quot;Altruism (We Can Change The World)&quot;"/>
        <s v="Luke O'Brien's Kickstarter"/>
        <s v="ALLIE"/>
        <s v="RUBEDO: Debut Full Length Album"/>
        <s v="&quot;Vision&quot; - New Album - Brent Brown"/>
        <s v="TRAVIS KENT : MY FIRST TIME live and unprotected at 54 BELOW"/>
        <s v="The Rules: Sex, Lies &amp; Serial Killers"/>
        <s v="MEATloko, ekte BBQ fra spesialbygd vedfyrt rÃ¸ykovn i foodbus"/>
        <s v="Meditations for the Childbearing Year - a Book"/>
        <s v="Foresight"/>
        <s v="Finding Kylie Hard Read Fund"/>
        <s v="Waxwing: A New Play"/>
        <s v="BRUTE"/>
        <s v="Dana Lawrence Music NEW EP"/>
        <s v="Max's First Solo Album!"/>
        <s v="The White Feather: a new musical"/>
        <s v="One Shot Theatre Company"/>
        <s v="Axon Theatre - First Project (Phase 1)"/>
        <s v="Local Jewell Production's Inaugural Season (2014-2015)"/>
        <s v="'Fats and Tanya' - a play by Lucy Gallagher"/>
        <s v="The Crusade of Connor Stephens: Professional Play Reading"/>
        <s v="UCAS"/>
        <s v="Either, Either EP"/>
        <s v="Mike Midwestern &quot;Oh My Soul&quot; Album"/>
        <s v="Piece of Happy"/>
        <s v="Casual Encounters: The Quest For a PA"/>
        <s v="BIG WHISKEY TV Show"/>
        <s v="Up on High Ground TV series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OPE MILL THEATRE - CHAIR FUND"/>
        <s v="High Altotude Debut Album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rue Faith : A Guitar Makers Promise to God by Tim Hawley"/>
        <s v="The CASAMENA Radio Hour Volume 1 CDx2"/>
        <s v="No Brains for Dinner"/>
        <s v="In Game: The Animated Series"/>
        <s v="Starduster II - Photographing Earth from Near-Space"/>
        <s v="Land of the Three Towers"/>
        <s v="Season Scandinavia"/>
        <s v="Guilford Center Stage Lights Up"/>
        <s v="Ralphi3 (Canceled)"/>
        <s v="CulBox , Open Source Wearable Smart Watch for Arduino"/>
        <s v="Bare Bones Shakespeare 2015-16 Season"/>
        <s v="A KC Fringe World Premiere: DESPERATE ACTS"/>
        <s v="Reluctant Hero's &quot;All As One&quot; EP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'Cornermen' - Smoke &amp; Oakum Theatre return to the Fringe!"/>
        <s v="ERA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We Rise"/>
        <s v="Our Modern Lives"/>
        <s v="The One Two 7s Are Recording an Album!"/>
        <s v="AFTER LIFE: Minnesota Fringe Festival 2014"/>
        <s v="The Case Of Soghomon Tehlirian"/>
        <s v="New Tropic Bombs EP ~ &quot;Return to Bomber Bay&quot;"/>
        <s v="Mosaics (Canceled)"/>
        <s v="Alexandra Petri's &quot;The Scrum&quot;  - Field Trip Theatre"/>
        <s v="Manned Mock Mars Mission"/>
        <s v="Cassandra Violet &quot;Beyond the Fray&quot; Music Video"/>
        <s v="ICE SHIRT; Running, Multi-Sport, Cycling, Athletic Wear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UOttawa Makermobile"/>
        <s v="From Box to Book: 34Â° 16' 28&quot;N - &quot;119Â° 13' 44&quot;W"/>
        <s v="CyClip - The Handlebar Adapter for Apple Watch (Canceled)"/>
        <s v="Fury Theatre is Producing Oleanna"/>
        <s v="Earlids"/>
        <s v="Toastie's Gourmet Toast"/>
        <s v="Madame X"/>
        <s v="Out Of The Dark"/>
        <s v="Letâ€™s Keep the San Jose Mexican Heritage Festival Alive!"/>
        <s v="Mamahood: turn and face the strange"/>
        <s v="Send SACKERSON to SD Fringe"/>
        <s v="The White Bike"/>
        <s v="Jake Lazarow's Eagle Project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The Metronome Society"/>
        <s v="Nights On First's First CD!"/>
        <s v="An Evening with Sarah Pettyfer"/>
        <s v="Websmith Studio : Think, Build, Break, Play."/>
        <s v="Sorry I Tripped in Your Yard"/>
        <s v="Superheroes That Make Differences"/>
        <s v="The Freakniks Debut Album: Infinite Love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Dog Sees God - Calgary Production"/>
        <s v="The Diary of a Nobody"/>
        <s v="The Florence Company presents 'America'"/>
        <s v="Cirque Inspired Alice's Adventures in Wonderland"/>
        <s v="Stitching by Anthony Neilson"/>
        <s v="The Miller's Wife, a new opera"/>
        <s v="Woodhouse EP"/>
        <s v="Blind Man Deaf Boy Tour!"/>
        <s v="Strong Poison Stage Play adapted fr. Dorothy L. Sayers novel"/>
        <s v="RAT Fund-Riser"/>
        <s v="Let's Build MOUNTAIN HAVEN, a Community Events Campus (Canceled)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Nude: A play by Paul Hewitt"/>
        <s v="Heart Jewel: Advice from a Modern Tibetan Master (Canceled)"/>
        <s v="In a Jazzy Motown"/>
        <s v="Help us get our music into the hands of our fans!"/>
        <s v="The Crossing Shore"/>
        <s v="Cannabis Connection (Canceled)"/>
        <s v="&quot;CIRQUE CAPRICIEUX, the greatest one woman show on earth&quot;"/>
        <s v="Support Circus Factory's new training space in Cork"/>
        <s v="Jonah and the Crab"/>
        <s v="Rainbowtown"/>
        <s v="Snowglobe Theatre presents: &quot;Much Ado about Nothing&quot;"/>
        <s v="We Beat Leukaemia: my family's journey with childhood cancer"/>
        <s v="American Standard Needs to Release Their Debut EP"/>
        <s v="velosynth"/>
        <s v="ICONS"/>
        <s v="Pies not Lies"/>
        <s v="Food On You presents Baby's First Parental Advisory"/>
        <s v="Get Joy Shannon's Album &quot;Out of My Dreams and Into My Arms&quot;"/>
        <s v="Garden Eden, theatre, meeting, culture, music, art"/>
        <s v="&quot;My Life As Julia Roberts, Snapshots Of A LIfe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Luigi's Ladies"/>
        <s v="99% Declaration Mini-Doc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BIRDS (debut play with Hightide) - Response Workshops"/>
        <s v="Get The Neckties in the studio to record their first album!"/>
        <s v="Kyle Krysa debut EP Ground Effect"/>
        <s v="Silent Planet"/>
        <s v="Motive Makes a Man - Heavy Boots Album Production"/>
        <s v="Leon Claxton's HARLEM IN HAVANA"/>
        <s v="Mr. Marmalade"/>
        <s v="Pig by Alex Oates (London Run)"/>
        <s v="Official Debut EP for Stereo Jo"/>
        <s v="Humble Pie"/>
        <s v="10,000 Hours"/>
        <s v="In Her Voice: short film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MARTIN, LOVE, SEX &amp; RHYTHM The Musical Performance"/>
        <s v="Agape Performing Arts Company, a Ministry of OLG"/>
        <s v="Get FREAK to the Edinburgh Fringe"/>
        <s v="Not Your Garden Variety Theater"/>
        <s v="We Were Kings"/>
        <s v="a colder water than here - VAULT 2017"/>
        <s v="Blue Thyme Nights"/>
        <s v="AtteroTerra's Sophomore Album - Pray for Apocalyps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Over Here Theatre/Scotchbonnet present: Love, Sex and Apps"/>
        <s v="World artist Kat Maguire's debut CD entitled &quot;Gypsy&quot;"/>
        <s v="Thunder Under Control"/>
        <s v="Mise En Abyme Cloud Computers - PC inside a Website"/>
        <s v="COME OUT SWINGIN'!"/>
        <s v="Purple Fishing - Trump Supporters/Critics Find Common Ground"/>
        <s v="The Eventful Life of Al Hawkes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Mariah - A Children's Book with Included Doll Patterns"/>
        <s v="THE PREACHER'S DAUGHTERS CD Hymns Recording Project"/>
        <s v="EZC Smartlight"/>
        <s v="Shakespeare is Boffo! Teachers' Edition"/>
        <s v="MiPointer"/>
        <s v="'Over the Top: The true-life tale of Dorothy Lawrence'"/>
        <s v="Shift Records A New EP!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Daughter Vision remix album on limited vinyl, cassette &amp; CD"/>
        <s v="Interactive Global Domestic Violence Platform"/>
        <s v="Love Letters To My Children, directed by Charles J. Ouda"/>
        <s v="Some Dark, Beautiful Morning - Greg Byers' EP"/>
        <s v="When Johnny Comes Marching Home"/>
        <s v="Hopkins Sinfonia 2015 Season"/>
        <s v="Thank You For Smoking"/>
        <s v="The Guru releases &quot;Native Sun&quot;"/>
        <s v="Glad Hearts New Album: Twenty Two - On Vinyl!"/>
        <s v="A Saxidentals Music Video!!!"/>
        <s v="Daemon's scale up - Brieuc Le Meur _ Berlin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EUTCo presents 'One Flew Over the Cuckoo's Nest'"/>
        <s v="Caught off Guard"/>
        <s v="Devastated No Matter What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afka on the Shore"/>
        <s v="KISS ME GOODBYE - A REFRESHING VOICE IN INDIE FILMMAKING"/>
        <s v="Gooseberry Fool - Feature Film"/>
        <s v="REBATEnsemble Presents: &quot;The Tempest&quot; by William Shakespeare"/>
        <s v="The Little MAGIC Theatre"/>
        <s v="Catherine Kimbridge Chronicles - Live-Action SciFi TV Series"/>
        <s v="The Bohemian Balcony - A Creative Space For All"/>
        <s v="Sound Of Dobells"/>
        <s v="January's Story - A One Of A Kind Transgender Woman"/>
        <s v="The Reinvention of Lily Johnson"/>
        <s v="Put Music in our Musical: Rosetown Playhouse"/>
        <s v="Mary's Son"/>
        <s v="2016 Next Stage Residents Class Presents: When She Had Wings"/>
        <s v="Two Hundred Chocolate Truffles"/>
        <s v="Help Pat The Human Get A Tour Van!"/>
        <s v="Silent Valley : A Haunting"/>
        <s v="Magnetic Flowers Presents: Old, Cold. Losing It."/>
        <s v="The Lion Oh My - Our first full length release"/>
        <s v="An Evening With Durang"/>
        <s v="Twelfth Night or What You Will"/>
        <s v="Migrants' Theatre"/>
        <s v="SBYET 2016 Hairspray at the Lobero Theatre!"/>
        <s v="Intangible Animal's &quot;Oh The Humanity&quot; Tour"/>
        <s v="HIS NAME IS ARTHUR HOLMBERG"/>
        <s v="Get Trip The Light Theatre's show to its 2nd London Stage!"/>
        <s v="Tuskegee Redtails"/>
        <s v="Sylvia (a benefit show)"/>
        <s v="Spinning Wheel Youth Takeover"/>
        <s v="Uivo-fast,secure emergency contact system for your property"/>
        <s v="Does NY Heart Me? The Musical (Canceled)"/>
        <s v="Brouhaha (an Original Sitcom)"/>
        <s v="The Boy at the Edge of Everything NEXT STAGE RESIDENT SHOW"/>
        <s v="INVISIBLE HOUSE: a history of the world - new CD/Album"/>
        <s v="Paleo food as a Take Away-food, order and pay in the app"/>
        <s v="THE MOON PLAY"/>
        <s v="The Untold Tales of the Brothers Grimm"/>
        <s v="Grassroots Shakespeare Company â€¢ Arizona"/>
        <s v="Yummy Hugs-The Original Co-op, Pop-up Food Truck"/>
        <s v="Help Build PaperChase Version 3 !"/>
        <s v="J. Lee Vocque's BASED ON ACTUAL EVENTS"/>
        <s v="The Devil &amp; Me Debut Album, &quot;...It's Not A Dream&quot;"/>
        <s v="Fire in the Heart of the City"/>
        <s v="Miche Fambro - &quot;Forever Friday&quot; Jazz CD"/>
        <s v="Israel LÃ³pez @ Ojai Playwrights Conference"/>
        <s v="The Girl Who Touched the Stars"/>
        <s v="Better Than Ever Productions presents Geezer Game"/>
        <s v="Ukulele Songs from the Zombie Apocalypse"/>
        <s v="Pop Garden Radio Presents: Season 2 CD"/>
        <s v="Quirky Bird Theatre's Young Actors on Tour"/>
        <s v="A Reason To Breathe - DEBUT ALBUM"/>
        <s v="PUNK ROCK"/>
        <s v="Oracle b*sides and Hawkeye Plainview present SUPER-WELLESIAN"/>
        <s v="SHADFLY - NEW PLAY AT THE ARTS PROJECT"/>
        <s v="CQ EAP Performing Arts 'THE LOFT'"/>
        <s v="Nature Boy Explorer EP"/>
        <s v="A home for the arts on the Upper East Side/Yorkville"/>
        <s v="Joey De Noble needs YOUR help!"/>
        <s v="The Honeymoon is Over - An Original Play by Zakry Fin"/>
        <s v="Kick Out a Record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Whitehall Theatre Presents: Little Shop of Horrors"/>
        <s v="The Piano Man"/>
        <s v="The World Upside Down: Portraits"/>
        <s v="Yashica TLR Cameras History -Playing Cards"/>
        <s v="Mirror, mirror on the wall"/>
        <s v="As You Like It? by Purple Ostrich Productions"/>
        <s v="Little Red Brick House"/>
        <s v="Help me release my first 3 song EP!!"/>
        <s v="&quot;I Will Speak For Myself&quot;"/>
        <s v="Halfway, Nebraska"/>
        <s v="Lestat - Midnight Toll Video"/>
        <s v="Boost Band: Wristband Phone Charger (Canceled)"/>
        <s v="VST presents Sincerity Forever"/>
        <s v="Arbor Oasis's First Album!"/>
        <s v="Kickstart my music career with 300 CDs"/>
        <s v="Fitness, Boxing and Sports Wearable Sensor Technology"/>
        <s v="Throw Like A Girl"/>
        <s v="JoyShtick Food Truck"/>
        <s v="2015 Philadelphia Premier: Bonhoeffer's Cost"/>
        <s v="GBS Detroit Presents My Pal Val"/>
        <s v="Tickets for the Tenderloin"/>
        <s v="&quot;So Amazing&quot; produced at the Kraine Theater NYC"/>
        <s v="TRAVELING needs a Reading"/>
        <s v="Seven Minutes in Eternity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inderella"/>
        <s v="crowd-funded public genome sequencing (Canceled)"/>
        <s v="The Last Five Years Distinction Project"/>
        <s v="Wavegarden in Marbella (MÃ¡laga)"/>
        <s v="The Philadelphia Opera Collective presents Susannah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'Pope Head' - The World Tour of Australia"/>
        <s v="Bear. is recording their first ep!"/>
        <s v="Navajo Textile Project"/>
        <s v="Bethlem"/>
        <s v="ghost -- a music video"/>
        <s v="The Vagabond Halfback"/>
        <s v="Different is Dangerous"/>
        <s v="'The Float Lodge' - Duluth's First Premiere Float Center"/>
        <s v="Bitcoin Empire"/>
        <s v="The Respectful Prostitute"/>
        <s v="Help SHE&amp;HER PRODUCTIONS raise money for our new space in the West Bottoms!!"/>
        <s v="European Tour"/>
        <s v="Touring the United States This July"/>
        <s v="Vengeance Can Wait"/>
        <s v="A Kansas City Fringe Festival premiere: &quot;The Art is a Lie&quot;"/>
        <s v="The Glass Menagerie: Independent Student-Run Production"/>
        <s v="Tennessee Williams' ONE ARM @ Minnesota Fringe"/>
        <s v="&quot;I Dreamed Last Night&quot; Album (Canceled)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HAIRcyclopedia Vol. 2 - The Vault"/>
        <s v="Redemption - Debut Multi-cultural Worship Album"/>
        <s v="Avenues EP 2013"/>
        <s v="The Most Basic of Truths"/>
        <s v="Afraid Of Figs - Help Fund our New CD - &quot;SAFE&quot;"/>
        <s v="Peter Pan by J.M. Barrie @ Open Space Arts"/>
        <s v="Cassiopeia"/>
        <s v="Feels Like Coming Home Tour"/>
        <s v="Urban Roots SkatePark (Canceled)"/>
        <s v="Live DVD Concert by Twice As Good"/>
        <s v="Love Water Tour"/>
        <s v="Wess Meets West - Press Our New Album on CD!"/>
        <s v="In the Raw: the ink &amp; the Echo's debut album"/>
        <s v="Lemming Theatrical's Smell of the Kill"/>
        <s v="Let's Launch Disco Turtle Productions"/>
        <s v="All the Best, Jack"/>
        <s v="Until I Gush Forth / Limited Edition Zine by Esthaem"/>
        <s v="Geoff Zimmerman's Urban-Folk/ Indie-Rock Album"/>
        <s v="The Black and White Theatre Company Inc."/>
        <s v="Darling Waste Trailer Bail Out!"/>
        <s v="Building an interactive web-based health community."/>
        <s v="Help Launch Cities and Saints Debut Album!"/>
        <s v="Sun Dryd Studios"/>
        <s v="&quot;Final Day,&quot; A Dramatic Musical Play (Broadway,Theater, NYC)"/>
        <s v="Annabel Lost"/>
        <s v="STEELcyclopedia - The Titans of Hard Rock"/>
        <s v="Lemonymous 10th Anniversary Album Re-Release"/>
        <s v="The Munitionettes"/>
        <s v="An Italian Adventure"/>
        <s v="SiMpLy FreSH fOoD TrUck"/>
        <s v="HELP FUND SELF IMPLIED RESTRICTIONS DEBUT RELEASE"/>
        <s v="Moments by eBurner"/>
        <s v="New  E.P. mastering and recording"/>
        <s v="500 Views of Japan"/>
        <s v="First Draft Theatre"/>
        <s v="Promised Land"/>
        <s v="Company Company: Debut EP"/>
        <s v="The Pillowman Aberdeen"/>
        <s v="Overtime Theater Spruce Up"/>
        <s v="Sim Betting Football"/>
        <s v="TRUE WEST: Think, Dog! Productions"/>
        <s v="Risotto fragole e champagne"/>
        <s v="It's Okay To Wait"/>
        <s v="Closure - A Paul Haasch Music Video"/>
        <s v="Oceana High School MAKER club requesting a 3D Printer"/>
        <s v="Journey to Japan"/>
        <s v="Press Michael Zucker's 2012 album Technocracy on VINYL!"/>
        <s v="A Simple Complex's 2013 CD Release Party DVD"/>
        <s v="Skelton-Luns CD/7&quot;             No Big Deal."/>
        <s v="Shakespeare's Pericles, Prince of Tyre"/>
        <s v="The Canterbury Shakespeare Festival - first season"/>
        <s v="The Great Gatsby at All-of-us Express Children's Theatre"/>
        <s v="Time at the Bar! The road to Edinburgh"/>
        <s v="With My Eyes Wide Open"/>
        <s v="Sterling Lion Theater Company"/>
        <s v="Edfringe support - What a Gay Play"/>
        <s v="Curtain up at the Shoebox Theatre!"/>
        <s v="Music Theatre of Idaho Presents &quot;A Year with Frog and Toad"/>
        <s v="Muscovado: BurntOut's new play about slavery in Barbados"/>
        <s v="&quot;Chuck J. Brubecker&quot;"/>
        <s v="Hollow point 9, Sins Of Yesterday CD"/>
        <s v="GIVE ME &quot;One More&quot; The Single Release!"/>
        <s v="Built by UCF: St. Vincent and the Grenadines Chapter"/>
        <s v="Venus as Men"/>
        <s v="Portrait of Cuban Resilience: Faces and Voices of a Blockade"/>
        <s v="A New Case In Town | HAND Liberation | HANDL (Canceled)"/>
        <s v="Project Stardust Part 2"/>
        <s v="Thoroughly Modern Millie (Canceled)"/>
        <s v="City of the Weak on Tour!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The Ballad of Downtown Jake"/>
        <s v="Pie In Space!"/>
        <s v="Fishcakes"/>
        <s v="MIRAMAR"/>
        <s v="&quot;Hurt N' Wrong&quot; New Album Fundraiser!"/>
        <s v="&quot;Intrusive Thoughts&quot;: first full LP by The Reckless Scamps"/>
        <s v="Peruvian King Food Truck"/>
        <s v="Don Walrus wants to press a record!!"/>
        <s v="Theatre of the Black Butterfly's POOL (NO WATER)"/>
        <s v="Support Catalan Drama: Skin in Flames, by Guillem Clua"/>
        <s v="S2SA - Sport to Strap Adapter for Samsung Gear S2 Sport (3G)"/>
        <s v="Shakespeare in the Park: Much Ado About Nothing"/>
        <s v="Observations in 6x6"/>
        <s v="Oregon Babyâ„¢ Diapers"/>
        <s v="Treedom's NEW album fund!"/>
        <s v="Home (The Place Where My Stuff Resides)"/>
        <s v="Project Z-6463 - a 3D short movie by Chris Eller"/>
        <s v="SpecForce Rangers: Outlanders Phase 4"/>
        <s v="&quot;Drakes Folly&quot;"/>
        <s v="Publishing Book ll of The Merlin Chronicles Trilogy"/>
        <s v="How to Make Innovative Apple Watch Apps with WatchKit"/>
        <s v="Only Forever at The Hope Theatre"/>
        <s v="India Meets String Quartet"/>
        <s v="The River Runs Through Us, a Six-Part Public Radio Series"/>
        <s v="Give The Black Burro a Stable Stable"/>
        <s v="Million Dollar Rocket - New Project (Canceled)"/>
        <s v="&quot;The Naked Pixel&quot; Ali Pakele"/>
        <s v="'The Tempest' at the Minack Theatre Cornwall, July 2014"/>
        <s v="Be The Change ~ The Children's Campaign"/>
        <s v="BigBands XL for Apple Watch: Big Long Bands for Large Wrists"/>
        <s v="One Good Night by Aisling Caffrey"/>
        <s v="GoMote: a remote control for your smartphone"/>
        <s v="Pixel Shades by R A V E Z (Canceled)"/>
        <s v="Cubs: an Original Work"/>
        <s v="MALTESE CROSS: The First Album"/>
        <s v="&quot;If They Come Back&quot;"/>
        <s v="Training young artists! Act Yo' Age Theatre Co debut"/>
        <s v="Run Rwanda: A Photo Book showcasing contemporary Rwanda"/>
        <s v="SemiYours"/>
        <s v="QUANTUM KIDZ - 3D animated pilot - THE ULTIMATE GOAL"/>
        <s v="&quot;Something to See, Not to Say&quot; - Anemometer's First EP Album"/>
        <s v="White Mountain"/>
        <s v="With His Presence"/>
        <s v="Waving Goodbye"/>
        <s v="Becoming - A Metaphysical Game About Mental Illness"/>
        <s v="Stop the tempo - ThÃ©Ã¢tre Prospero- salle intime"/>
        <s v="These Old Streets Album"/>
        <s v="Healing"/>
        <s v="Until The End (PC, Mac, and Linux)"/>
        <s v="Goals not creeds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SHS presents Rodgers and Hammerstein's Cinderella"/>
        <s v="DE_dust2: Hacker's Wrath"/>
        <s v="GBS Detroit Presents The Skylit Letter"/>
        <s v="Beyond the Victory recording their debut EP"/>
        <s v="The Return of The Walthamstow Mysteries"/>
        <s v="A Tale as Rich as Soil: Preserving Valmont's History"/>
        <s v="Passing Shot: Dice Tennis Game"/>
        <s v="Our Band Van Needs Serious Repairs!!!"/>
        <s v="Itch + Scratch at Hackney Showroom"/>
        <s v="Keep The Prison Van Rolling"/>
        <s v="THE BACHELOR KNOWS NO BORDERS"/>
        <s v="Fusion in a Bubblegum Machine"/>
        <s v="Verge of Strife - The life and poetry of Rupert Brooke"/>
        <s v="The Gayatri Mantra for Jhansi, India"/>
        <s v="How many marbles do YOU have?"/>
        <s v="Kickstart for a Startup Nebraska Food Business"/>
        <s v="LOPE ENAMORADO"/>
        <s v="Petrification"/>
        <s v="Ain't No Thang..."/>
        <s v="The Complete Homilies of Blessed Oscar Romero: Volume 2"/>
        <s v="The Imbalanced Heart of a Symmetric Mind (film)"/>
        <s v="RAM- An independent writer's breakthrough tv production"/>
        <s v="Help Michael Trieb make CD's for his new EP!"/>
        <s v="Bustduck Theatre"/>
        <s v="American Pride"/>
        <s v="LaPorte Institute for Dramatic and Creative Arts"/>
        <s v="And More Shenanigans Theatre Company"/>
        <s v="William Shakespeare's The Tempest"/>
        <s v="Search every sneaker site and local store at once (Canceled)"/>
        <s v="Grind Violin: Analog DIYalog: Composers Vinyl Compilation"/>
        <s v="Buffer: Edinburgh Fringe 2014"/>
        <s v="Honest Aesop's Fables - Tall tales for short people"/>
        <s v="The Laramie Project in Utah County"/>
        <s v="After The End"/>
        <s v="HOWARD BARKER DOUBLE BILL - Arcola Theatre 2015"/>
        <s v="Lock&amp;Key Theatre present 'Timon of Athens'"/>
        <s v="DisChord"/>
        <s v="UnConventional - Worldcon 2011 Research"/>
        <s v="King Eider: Short Film"/>
        <s v="The Beautiful House"/>
        <s v="The Rooftop"/>
        <s v="Manman doudou tÃ©moignage d'une mÃ¨re Album"/>
        <s v="Defendant Maurice Chevalier"/>
        <s v="The Boogaloos need to record a 4-track CD of original music."/>
        <s v="NYPC's North American (+ Colombia!) Tour May 2014 - Part 2"/>
        <s v="A Midsummer Night's Dream"/>
        <s v="America is at the Mall: A Post 9/11 Happily  Never After"/>
        <s v="SUPER NICE EP 2012"/>
        <s v="Origin - Cobrette Bardole's Sophomore Album!"/>
        <s v="TheM"/>
        <s v="Acting V Senior Showcase"/>
        <s v="The Free Man - the story of Hurr"/>
        <s v="Urbania: Create the future"/>
        <s v="What a Zoo!"/>
        <s v="Live at the Speakeasy with Ryan Anderson"/>
        <s v="Good Men Wanted at ANT Fest"/>
        <s v="New Jerry Tachoir Group Recording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Forsaken Angels-A New Play"/>
        <s v="DAY OF THE DOG by Blue Sparrow Theatre Company"/>
        <s v="A Stage for Stage Door Theater Company (Canceled)"/>
        <s v="Pathfinder - Wearable Navigation for the Blind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Richie Ray finally records a new record!"/>
        <s v="MouseFighter invisible AIR mouse"/>
        <s v="Foolish Mortals present Shakespeare's Twelfth Night"/>
        <s v="Brevity: A Powerful Online Publishing Software! (Canceled)"/>
        <s v="Iplace itâ„¢ : The Phone Holding RFID Blocking Card Holder"/>
        <s v="The Lost Generation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CHARM by Philip Dawkins"/>
        <s v="All along the Control Tower"/>
        <s v="Fellatia's-Fantastic-Fun-Time-Show"/>
        <s v="Edward Albee's The Goat, or Who is Sylvia?"/>
        <s v="Ultramarine Girl: A Cup Full of Courage"/>
        <s v="COLLABORATION: WARHOL &amp; BASQUIAT"/>
        <s v="Straighter Road Album Fundraiser"/>
        <s v="The Obsessive Line Collection (Canceled)"/>
        <s v="SNAKE EYES"/>
        <s v="Performing and Visual Arts Center, Rochester, NY"/>
        <s v="Bring jazz legend Peter BrÃ¶tzmann to Minneapolis"/>
        <s v="PETER PAN - a new play by Ebony Rattle"/>
        <s v="A Facelift for the Facade--Spring Garden Mill, Newtown, PA"/>
        <s v="Shakespeare with Noodles:  Henry IV"/>
        <s v="Becoming Rainbow: A Music, Art &amp; Virtual Reality Experience"/>
        <s v="Confused Disciples - &quot;Sleepamation&quot;"/>
        <s v="California Dreamin' Tour 2015"/>
        <s v="Code Monkeys"/>
        <s v="Angelix"/>
        <s v="Heroines"/>
        <s v="Tibio - Spreading warmth in everyones home"/>
        <s v="The Black Pearl Consuite at CoreCon VIII: On Ancient Seas"/>
        <s v="mini air- personal air conditioner"/>
        <s v="Scraps"/>
        <s v="NewKings Album &quot;Rise Up&quot;"/>
        <s v="Blue Stockings @ The Cockpit Theatre"/>
        <s v="STETSON'S NEW EP"/>
        <s v="The World's Greatest Lover"/>
        <s v="Young Philosophers Theater Company Winter Productions"/>
        <s v="CYRIL THE SQUIRREL a magical children's theatre tour"/>
        <s v="The Academy: Mockumentary Sitcom TV Pilot"/>
        <s v="Luminite (LED lighting)"/>
        <s v="&quot;Miracle on 34th Street&quot; - We believe. Do you believe in us?"/>
        <s v="Jacs+Cam 2016 calendar"/>
        <s v="DIANA's &quot;Late: A Cowboy Song&quot; by Sarah Ruhl"/>
        <s v="Owl (Canceled)"/>
        <s v="R.U.R. at New Muses Theatre Company"/>
        <s v="The Rabbit on the Moon"/>
        <s v="GBS Detroit Presents Hampshire"/>
        <s v="Ted Lukas &amp; the Misled new CD - &quot;FEED&quot;"/>
        <s v="Who Said Theatre Presents: The Calm"/>
        <s v="Advanced Simulation Products - PC Gaming Controllers"/>
        <s v="A Grimm Night for Hans Christian Anderson"/>
        <s v="Montclair Shakespeare Series: A Midsummer Night's Dream"/>
        <s v="Paper Tank Theater Music Madness Party"/>
        <s v="GBS Detroit Presents Shone Nuisance"/>
        <s v="HELMER'S LOO"/>
        <s v="The Offbeats Summer Tour 2012"/>
        <s v="Project Starborn"/>
        <s v="Generations (Senior Project)"/>
        <s v="Pueblo Underground Theater (Canceled)"/>
        <s v="Widow's Wedding Dress"/>
        <s v="Sweeney Todd: The Panto at the Edinburgh Fringe!"/>
        <s v="MEDiAN - The Colony (sci-fi exploration adventure game)"/>
        <s v="Submarine: Diving Away From Adulthood"/>
        <s v="Felting tutorials - worldwide wool craft - translation"/>
        <s v="Project Reconnect: WHERE WE ARE NOW"/>
        <s v="Good 'Ol Trumpet"/>
        <s v="The Love Lounge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hock Treatment - The Sequel to Rocky Horror!"/>
        <s v="Spec Haus"/>
        <s v="Stone Kings: From Creation To Devastation"/>
        <s v="Bad To The Cone Food Service ATX"/>
        <s v="ABRAcaPOCUS!!"/>
        <s v="E15 at The Pleasance and CPT"/>
        <s v="Julius Caesar - Which side will you choose?"/>
        <s v="The AOA Presents: The Maiden of Orleans"/>
        <s v="The Youth Shakespeare Project 2014"/>
        <s v="THE DRESSER     TETCNY    The Ensemble Theatre Company of NY"/>
        <s v="Welcome to Jangala Tribal Warriors: Book One"/>
        <s v="The Zombie Next Door"/>
        <s v="POP! Community Cabaret Presents..."/>
        <s v="NO HOMO at Atwater Village Theatre"/>
        <s v="L'oiseau la nuit - Court-mÃ©trage"/>
        <s v="The Penny Arcade Quartet's Christmas EP"/>
        <s v="The Last King of the I.D.A. (Minnesota Fringe)"/>
        <s v="Huevos Rancheros Video Game &quot;The Sabroso Showdown &quot;"/>
        <s v="Unveiled Debut Album"/>
        <s v="Family"/>
        <s v="the bridge"/>
        <s v="Collision Course"/>
        <s v="Lewis Robertson Band EP!"/>
        <s v="Anywhere but Here"/>
        <s v="Nomadica All purpose backpack with battery"/>
        <s v="Rules and Regulations"/>
        <s v="&quot;A Measure of Normalcy&quot;"/>
        <s v="In the Hours Before the Bars Open, a play by Nate HarpÃ©l"/>
        <s v="CAYCE"/>
        <s v="An Ordinary Toad's Extraordinary Night!"/>
        <s v="Join AT THE WAYSIDE For The &quot;Ready...Set...Snow Tour!&quot;"/>
        <s v="Yo Mama's Sauces &amp; Rubs"/>
        <s v="ENDURING SONG"/>
        <s v="POWERHEAD - Wir wollen ins Studio!!!"/>
        <s v="Repair Orwell's tour van for a West Coast Tour!"/>
        <s v="Popinjay Productions' The Odyssey"/>
        <s v="Tearing Down Cabrini-Green, a dynamic social commentary."/>
        <s v="Down the Rabbit Hole"/>
        <s v="Hell Has No Fury by TwentySomething @ Edinburgh Fringe"/>
        <s v="1001 Nights: Help bring this fascinating new play to the US"/>
        <s v="Adopt a School for Shared Shakes Artists in the Schools"/>
        <s v="Talk to Me Like The Rain and Let Me Listen"/>
        <s v="A Flying Sausage Food Truck"/>
        <s v="Sleepy PIg Barbecue: Auburn's First BBQ Food Truck"/>
        <s v="A History, w Nowell Edmurnds at the Edinburgh Fringe!"/>
        <s v="Scarlet Letters (a play with songs)"/>
        <s v="Dante's Capstone Project: Who am I?"/>
        <s v="Henry V"/>
        <s v="Charlie teaser completion"/>
        <s v="Kids Zone start up"/>
        <s v="MADE-UP: A Sitcom Theater Special"/>
        <s v="Staged Reading of &quot;The Rise and Fall of Little Voice&quot;"/>
        <s v="DIRTY LITTLE REBEL EP"/>
        <s v="Philly Jazz Fest - &quot;Remembering Grover&quot;"/>
        <s v="Monk"/>
        <s v="We Fly to Philly / Release new album / Tour west coast"/>
        <s v="Nathan Evans - Remove The Illusion EP "/>
        <s v="The Virgin of the Path"/>
        <s v="Moments of Passion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WHAT'S A NICE JEWISH GIRL DOING IN A PLACE LIKE THIS?"/>
        <s v="MARSHA - a girl who does bad things"/>
        <s v="Weald at The Finborough Theatre"/>
        <s v="fEast Theatre presents &quot;Winter '53&quot;, a new play by Rob John"/>
        <s v="Monster"/>
        <s v="1 in 3"/>
        <s v="Voices From The Future"/>
        <s v="Les Miserables - Backing fund"/>
        <s v="Something Precious"/>
        <s v="Black Swan Theories Debut CD"/>
        <s v="Roman Dead (Canceled)"/>
        <s v="Redemption - Short Film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Our Sacred Honor"/>
        <s v="ZNITCH- The Evolution in Helmet Safety"/>
        <s v="Led Shirt - WiFi Controlled"/>
        <s v="Lost in the Shadows"/>
        <s v="Tesla's Electric Mist"/>
        <s v="URGENT: Help Us Replace Our Ramp!"/>
        <s v="ThreeWay - A new play about dating and relationships."/>
        <s v="The Bill Cosby Assault, a play"/>
        <s v="WairConditioning"/>
        <s v="Virtual Restart - Stock Market For You and Your Loved Ones"/>
        <s v="CallMeGhost DEBUT ALBUM preorder!"/>
        <s v="Glenn Herman's EXPRESSIONS: The UnKnown"/>
        <s v="Amateur production of The Blue Room by David Hare"/>
        <s v="Help 95th St.Tacos get a food truck in Atlanta"/>
        <s v="Johnny's Food Truck a Puerto Rican and BBQ infusion"/>
        <s v="Gotham Knight Terrors: Comedic Batman Short"/>
        <s v="Star Wars: Insidious"/>
        <s v="&quot;In the Heights&quot; at The University of Michigan"/>
        <s v="Help Launch LZA Theatre! The Eisteddfod + A Woman Alone"/>
        <s v="Comedy Of Errors: Antioch Community High School"/>
        <s v="The Masturbation Musical (Canceled)"/>
        <s v="Let There Be Light! (and you get to name a ghost too!)"/>
        <s v="Romeo and Juliet: A Mesh-n-Groove Production"/>
        <s v="Infectious, love at the end of the 21st century!"/>
        <s v="Six Days in September: A Civil War Novel"/>
        <s v="Book Tour &quot;Words of Fire! Women Loving Women in Latin Amer&quot;"/>
        <s v="Terry Pratchett's Wyrd Sisters at Paeroa Little Theatre"/>
        <s v="ACOrN: A Crunch Or None --&gt; Edinburgh Fringe!"/>
        <s v="Elevation Twelfth Night"/>
        <s v="KindaQuirky (Canceled)"/>
        <s v="Winter Tour"/>
        <s v="See It My Way"/>
        <s v="Better WiFi for today's Internet of Everything WiFi devices"/>
        <s v="The Pendulum Swings"/>
        <s v="TUSENTACK THEATRE"/>
        <s v="Jason (Georgia on My Mind)"/>
        <s v="CoreCon Asylum"/>
        <s v="Ninja Narwhal Coffee Company 13oz. Campfire Coffee Mug"/>
        <s v="Catsville High the Movie (Anti-Bullying) Teaser Trailer"/>
        <s v="Shakespeare in Sarajevo"/>
        <s v="The Imaginary A Musical"/>
        <s v="MyBestInterest.org"/>
        <s v="FHE High School Presents: Snow Queen and Once On This Island"/>
        <s v="Hung Yung Terrarist Needs to Order More Cassettes 4 Jacknife"/>
        <s v="Disaster Defender:Save lives in a game and in the Real World"/>
        <s v="Runers"/>
        <s v="Innsmouth at 9000 ft. A Short Horror Film Project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Backdrops for Maplewood Barn Theatre Summer 2017 Production"/>
        <s v="Video Game Store That Can Beat Out Any Other"/>
        <s v="CREATURES OF HABIT!"/>
        <s v="Constellations by Nick Payne at the Nottingham New Theatre"/>
        <s v="Xtnd: Use your cell phone, tablet, or camera hands free"/>
        <s v="The Unknown Door"/>
        <s v="Esoteric Project Management"/>
        <s v="A-iEasyâ„¢ Smartphone Stand Holder | The End of Busy Hands."/>
        <s v="&quot;STUCK&quot; - Finishing Funds for a Sci-Fi Thriller Short Film"/>
        <s v="A Story Once Told"/>
        <s v="The Interviewer (Charity Movie)"/>
        <s v="The Rest of Us Mini-Series"/>
        <s v="FUEL FAKE NATIVES"/>
        <s v="Theatre for Life, Youth Theatre Company, Southampton UK"/>
        <s v="The Martin and Lewis Tribute Show"/>
        <s v="Special in a Bad Way"/>
        <s v="Silenus March: A Novel"/>
        <s v="Heroes Faith II (Superior Soldier)"/>
        <s v="Broken Alley â€”Â Year 3"/>
        <s v="DreamAfrica"/>
        <s v="AM 1610 :: The Station &gt;&gt; Live Studio Project &gt; Phase 1"/>
        <s v="Help us make &quot;The Odd Couple&quot; a show to remember."/>
        <s v="'Patagonia' - by Robert George"/>
        <s v="Mine by Polly Teale A Paper Parachutes Production"/>
        <s v="Aspiring storyteller: connecting the dots"/>
        <s v="Dust Bunnies &amp; the Carpet Rat publishing push"/>
        <s v="Hamilton: A Different Perspective"/>
        <s v="Life of Change"/>
        <s v="The Ultimate Learning Center"/>
        <s v="Global Community Theater One."/>
        <s v="Wild Equus"/>
        <s v="She Kills Monsters"/>
        <s v="MEDEA | A New Vision"/>
        <s v="Tell the World - My journey from Islam to Christianity"/>
        <s v="Russ Spiegel's Uncommon Knowledge: The Deep Brooklyn Suite"/>
        <s v="Katharsis Teatro en Navidad"/>
        <s v="The Silence at the Song's End"/>
        <s v="Organic in India"/>
        <s v="Picasso at The Lapin Agile, a play by Steve Martin"/>
        <s v="C.O.V.D.--A brand new board app game"/>
        <s v="Help Support Brad Dassey's Music"/>
        <s v="Nanolution"/>
        <s v="LA VIE"/>
        <s v="Awakening (Canceled)"/>
        <s v="dasGROUP Theatre: Savage in Limbo"/>
        <s v="The Observer Project 2016 (Canceled)"/>
        <s v="Dog sees God by Bert V. Royal @ FSU"/>
        <s v="Pie In Space! (Round 2)"/>
        <s v="Happiest Show On Earth Production Sponsor"/>
        <s v="Arabella makes her novel Pants On FIre! an audio book!"/>
        <s v="AU Theatre Wing (Pygmalion Sound and Lighting Fees)"/>
        <s v="And That's How The Story Goes"/>
        <s v="Kickstart a Traveling Heart (Canceled)"/>
        <s v="Smidlink Fun Ids.....search an Id, then message for free!"/>
        <s v="Welcome to the Future! &quot;UMEOS&quot; the Internet's You, Me, O.S."/>
        <s v="The Nico Blues Recorded A Full-Length Album! Now Let's Master It!"/>
        <s v="A GOOD MAN'S DECISION"/>
        <s v="The Animal Shelter Network website (Canceled)"/>
        <s v="Score"/>
        <s v="Threshold (Canceled)"/>
        <s v="Save the Roxy Theatre in Bremerton WA"/>
        <s v="Local Food Truck is Off the Hoof!"/>
        <s v="Dubai: A Synthetic City - Photobook &amp; Journal"/>
        <s v="Woodsy Owl Animation: Cartoons That Give A Hoot!"/>
        <s v="Purpose Built Liverpool Comedy Club, Restaurant &amp; Bar"/>
        <s v="First Solo Album - Siempre Filiberto"/>
        <s v="Africa Brass Master Class for youth"/>
        <s v="Phone Tags: lost and found stickers (Canceled)"/>
        <s v="Food Truck Funding"/>
        <s v="fo/mo/deep heads back into the studio to record their 3rd CD"/>
        <s v="Letters to Daniel"/>
        <s v="Moving On"/>
        <s v="The Taming of the Shrew"/>
        <s v="Support new theatre piece IT DOESN'T MATTER"/>
        <s v="For overseas shogi fans! Shogi novel translation project"/>
        <s v="Femme Fatality 'Stranger' T-shirt and/or Tote bag"/>
        <s v="Galaxy Express - The Play"/>
        <s v="REBATEnsemble Presents: ICONS - The Martin Show"/>
        <s v="Romeo and Juliet...Choose Your Own Ending"/>
        <s v="Vertical Garden Prototype"/>
        <s v="Lily and Memphs"/>
        <s v="CapitÃ¡n Kalani y el sindicato robÃ³tico"/>
        <s v="Losing Wings EP Release &amp; Our First Tour"/>
        <s v="cool air belt"/>
        <s v="The Scotty Karate Vinyl Round-Up (Scotch Bonnet)"/>
        <s v="Take the Vagina Monologues to Main Street in Lexington, NC!"/>
        <s v="Help Lions&amp;Creators print their album!"/>
        <s v="Release the Skyline Album"/>
        <s v="TiTraGO! your personal driver"/>
        <s v="The monster Inside"/>
        <s v="Defiant Entertainment presents: The Park Bench"/>
        <s v="spoken word pop-up:"/>
        <s v="Mots Ã‰crits"/>
        <s v="Kaylee's Senior Project"/>
        <s v="STAGE READING for TETCNY"/>
        <s v="Mobile Excellence Awards (Canceled)"/>
        <s v="BBB Kickstarter Two"/>
        <s v="Wood Butcher's new music video- I Don't Wanna Party"/>
        <s v="sloggoth"/>
        <s v="God Am"/>
        <s v="iShopGreen.ca - the green product marketplace (Canceled)"/>
        <s v="Palms Free Cell Phone Harness Holds Iphone Galaxy S Go Pro"/>
        <s v="Mist Buddy Hydration/Misting Backpack"/>
        <s v="Central Coast Theatre Community Website - Plays &amp; Auditions"/>
        <s v="Other Worlds - A Make 100 Project"/>
        <s v="Dick Whittington - our 2016 community pantomime!"/>
        <s v="Hen Harrier Wildlife Sanctuary"/>
        <s v="SleepMode"/>
        <s v="OmniTrade Apron"/>
        <s v="Good Evening, I'm Robert Service"/>
        <s v="Fringe Fest: Take Comfort in Falling Forever"/>
        <s v="Legend of Decay"/>
        <s v="The Bent King board game cafÃ© and wine lounge"/>
        <s v="Waiting for Godot - Blue Sky Theatre &amp; Arts"/>
        <s v="BAMA Theatre Headset Campaign (Canceled)"/>
        <s v="Debut Studio EP // Sam Hibbard"/>
        <s v="Civil war battlefields and forts"/>
        <s v="KneeJack"/>
        <s v="Lets get 48/14 pressed!!!"/>
        <s v="Nine Lives"/>
        <s v="Screening for Unapologetically Black the Movie"/>
        <s v="Red Planet (or One Way Ticket) Staged Reading"/>
        <s v="Liz's Bakery &amp; Barista on the Go.. (Canceled)"/>
        <s v="iHeart Pillow"/>
        <s v="Children Must Run: An Original Musical"/>
        <s v="Literacy for Brooklyn Kids"/>
        <s v="INBED"/>
        <s v="MTA's National Theatre Connections Show!"/>
        <s v="Lead Players Theatre Company"/>
        <s v="Count Your Blessings - A Verbatim Performance"/>
        <s v="'GULF' - a new play by PIVOT THEATRE"/>
        <s v="Business &amp; Entertainment In 3D World! (Canceled)"/>
        <s v="OneLifeMen - Jeu d' Aventure smartphone en Voxel Art"/>
        <s v="Macbeth For President 2016"/>
        <s v="In Case Of Emergency (Canceled)"/>
        <s v="&quot;THIS THING OF OURS&quot;"/>
        <s v="Cole - A Short Film."/>
        <s v="We CAN End Police Violence Against Our Dog's (Canceled)"/>
        <s v="Out of the Box: A Mime Story"/>
        <s v="I support Molding Heartz"/>
        <s v="Children's book app: &quot;The story of Setanta&quot;"/>
        <s v="BugVibesâ„¢-Better Flowers, Plants, Trees with less Pesticides"/>
        <s v="Den-Mate: New EP and Tour"/>
        <s v="ShapeCase - Colorful Apple Watch Bumpers"/>
        <s v="&quot;Paper Chase&quot; Students can make family friendly short films."/>
        <s v="Uscore - Am PC spielerisch forschen und dafÃ¼r belohnt werden"/>
        <s v="GUTS: Black Comedy"/>
        <s v="PSI - Role Playing Game"/>
        <s v="Images: Remembrances of the Holocaust-The Eva Schloss Story"/>
        <s v="Chef Po's Food Truck"/>
        <s v="RUSSIAN PLAY &quot;HOW TO BE BRAVE&quot;"/>
        <s v="Shakespeare!! To fund or not to fund, that is the Question?"/>
        <s v="The Million Dollar Shot"/>
        <s v="Financement et aide Ã  la crÃ©ation"/>
        <s v="ThÃ©rÃ¨se Raquin at The Courtyard Theatre"/>
        <s v="An Evening of Radio"/>
        <s v="WILDE TALES"/>
        <s v="Escape from Reality's 1st Season &quot;Defying Gravity&quot;"/>
        <s v="Coco Bowls (Canceled)"/>
        <s v="Broadcasts to Promote Human Freedom in South Florida"/>
        <s v="Miclop - Tu cabina profesional portÃ¡til (Canceled)"/>
        <s v="Go Start A Biz"/>
        <s v="Age of Spirit: The Battle in Heaven"/>
        <s v="Filthy - Short Film"/>
        <s v="MAGGIE Film"/>
        <s v="Trillion: Feature Film"/>
        <s v="Planet Snow Kids - an online global family of snow lovers."/>
        <s v="The Morgue"/>
        <s v="Royal Holloway's Drama Society Presents 'Posh'"/>
        <s v="3 Men and a Book"/>
        <s v="Message of Peace, Love &amp; Unity (Canceled)"/>
        <s v="THE SNAIL: a comedy play at Hollywood Fringe Festival 2015"/>
        <s v="SKIN - Wearable music remote control for your mobile phone"/>
        <s v="LED Electronic Dice: assembled or kit, Arduino compatible"/>
        <s v="Pretty Kitty Fuzzy"/>
        <s v="Planet Venus"/>
        <s v="DONE WITH DEATH"/>
        <s v="IHDC's 2017 Pantomime - Jack and the Beanstalk"/>
        <s v="Printing Soraya Yvette's Children's books"/>
        <s v="SnuG Watchbands for Moto360 smartwatch (Canceled)"/>
        <s v="Stacey's $5 Dollar Hollar Food Truck Home of the Freak"/>
        <s v="DUALBAND, the Leather NFC Smart Watch Band"/>
        <s v="Paria Exchange at Dave's Leicester Comedy Festival"/>
        <s v="Strawberry Bowl"/>
        <s v="The Worlds First Smart Laser Collar for Cats. Lazer Kitty"/>
        <s v="Cielito Lindo (Pretty Little One)"/>
        <s v="Run Away"/>
        <s v="Threads by David Lane at The Hope Theatre - 11-29 April"/>
        <s v="Head Cap - a 3rd party Iphone, Ipad, and touch app for the Battletech board game"/>
        <s v="Justin &amp; Elly Heckel DEBUT ALBUM!"/>
        <s v="150 Years of Awesome Canada: Trading Card Coffee Table Book (Canceled)"/>
        <s v="Build a Search Engine and more - Web Engineering Course"/>
        <s v="RISTMATEÂ®, smartphone wrist dock and much more. (Canceled)"/>
        <s v="Community Theatre Project-Children's Show (Arthur)"/>
        <s v="Project Hedwig and the Angry Inch"/>
        <s v="THE WORSHIP ALBUM!"/>
        <s v="Lincoln High School presents: Little Shop of Horrors"/>
        <s v="Stephen Colbert animated video"/>
        <s v="THE GUINEAS SHOW"/>
        <s v="For Colored Girl Play Production"/>
        <s v="ZombieTime!"/>
        <s v="#MYLifeMatters Radio Show &amp; Podcast (Canceled)"/>
        <s v="Russell &amp; Sons Watches"/>
        <s v="Valkyrie Theatre Company"/>
        <s v="Ghost Pirate Cruise on the Hudson Sept. 3rd"/>
        <s v="Lunch For Tots"/>
        <s v="Afternoon of Shakuhachi and Koto Music - CD Project"/>
        <s v="Scenes and Things from New Orleans"/>
        <s v="LATENT TALENT: Leaping from de Poverty Line (Canceled)"/>
        <s v="Sap Laughter : Merch Fundraiser!"/>
        <s v="HORIZON: LIFE ENHANCED GLASSWARE"/>
        <s v="Honeybee: The Animated Series Trailer"/>
        <s v="Sleep Lovers - By Daniel Modeste"/>
        <s v="The 'Theater of Community' Tour"/>
        <s v="Drowning -Short animated Film"/>
        <s v="Stage Play Production - &quot;I Love You to Death&quot;"/>
        <s v="Think Green, Think Tea Trike! - A mobile cafe &amp; online shop."/>
        <s v="MAMA BA-B: The Stage Play"/>
        <s v="MENTAL Play short-tour 2015!"/>
        <s v="The Dancing Elephant, Traditional Dosa and Indian Cuisine"/>
        <s v="Technical Design for Liberty Lake Community Theatre"/>
        <s v="Balm in Gilead at Columbia"/>
        <s v="Fabulous Foyer - where? At the Court Theatre in Christchurch"/>
        <s v="English translation of &quot;The Escape to Myanmar&quot;"/>
        <s v="A Book about Hidden Disease Causing Products we use Everyday"/>
        <s v="The Big Band Theory Music Festival"/>
        <s v="Braille Academy"/>
        <s v="Sustain: A Film About Survival"/>
        <s v="Secure Pet GPS Tracker - Every Moment Matters"/>
        <s v="A fine blend of jazz, electronica, rock and spoken word"/>
        <s v="Jazz For Everyone!"/>
        <s v="DR. Mecurio's Mythical Marvels &amp; Beastiry"/>
        <s v="Virtual Reality - A play about autism, family and The Sims."/>
        <s v="ruKus - the Net-a-thon: Fueling independence in music and art!"/>
        <s v="Hand Armor Liquid Chalk-Ultimate Sports Chalk Help Patent"/>
        <s v="RETURNING AT A LATER DATE"/>
        <s v="Human Evolution (Canceled)"/>
        <s v="My Insane Shakespeare"/>
        <s v="Mobile Coffee Cart with a Purpose"/>
        <s v="SWFTTR: Southwest Farm-to-Table Recipes"/>
        <s v="Convergence: Rift Wars"/>
        <s v="&quot;SHERLOCK HOLMES AND THE SCARLET AVENGER&quot;"/>
        <s v="The Lizard King, a play by Jay Jeff Jones"/>
        <s v="Roll The Dice Theatre Company"/>
        <s v="Finding Pets - Bringing Lost Pets Home (Canceled)"/>
        <s v="Planes and Planets needs to get their EP finished!!"/>
        <s v="Watermark the truth beneath the surface - Translate"/>
        <s v="The Good Samaritan"/>
        <s v="Quest Remnants of Chaos"/>
        <s v="Life Music-Healing through Song (Canceled)"/>
        <s v="Theatre West97 - not-for-profit run Youth Theatre Program"/>
        <s v="Jury of Peers: A Novel of Online Justice"/>
        <s v="Theaters in the Loop - Hearing Loop Installation Project"/>
        <s v="Course: Learn Cryptography"/>
        <s v="Antonym Theatre - &quot;STAIRCASES&quot;"/>
        <s v="Flush - David Dipper - Break Point Theatre"/>
        <s v="Yorick and Company"/>
        <s v="2016 Calendar:  Wonders of Nature"/>
        <s v="The London Jazz Machine  - Jazz greats musical project"/>
        <s v="Scorned: A LeKrista Scott, Vampire Hunted Novel"/>
        <s v="Southern Utah University: V-Day 2015"/>
        <s v="Backyard Zombies"/>
        <s v="SEVEN, a Documentary Play: North Carolina Premiere!"/>
        <s v="&quot;Never Let Me Go&quot; CD Recording Project"/>
        <s v="U City Jazz Festival, St. Louis, MO"/>
        <s v="LW - the cool luminescent band with a watch"/>
        <s v="I Wanted To See Boobs"/>
        <s v="Burqa&amp;Rifle: A Drama: Two Women, Two Cultues, Two Histories"/>
        <s v="Pedals and Effects Arena Corner"/>
        <s v="The Dark Brotherhood  (from the makers of COPS: Skyrim)"/>
        <s v="Write Now 5"/>
        <s v="Decree 770: Europa"/>
        <s v="Was ist das"/>
        <s v="BIGFOOT BBQ - Flavors As Big As Sasquatch Himself"/>
        <s v="The Woodlands Jazz Fest"/>
        <s v="Sentient - The Web Series (Canceled)"/>
        <s v="Kids Radio Klassics and Kids Radio Theatre"/>
        <s v="ALIVE! Gospel Chorus debuts Feb 11th, 2017: &quot;Love is ALIVE!&quot;"/>
        <s v="Covenant Kept - A Christian novel"/>
        <s v="Stuck On An Eyeland"/>
        <s v="The Diddlys &quot;Steam powered Superheroes&quot;"/>
        <s v="The JOkeress Going Live"/>
        <s v="An Interview With Gaddafi - The Stage Play"/>
        <s v="Rochester Needs a Dessert Food Truck (Canceled)"/>
        <s v="Sometimes you don't need love (Canceled)"/>
        <s v="Relaunching in May"/>
        <s v="&quot;Seven Zero Eight STL&quot; Burlesque, Restaurant, Pub and More!"/>
        <s v="3D Animation Story of an Ancient Hero: Fly Forward"/>
        <s v="Magic, Giggles and Love  A collection of children's poetry"/>
        <s v="Portraits of Resilience"/>
        <s v="Privster.net - Privacy anywhere, whenever for free."/>
        <s v="THE ASCENDENCE SHIFT Feature Film (Canceled)"/>
        <s v="&quot;Amp&quot; A Story About a Robot"/>
        <s v="4th Wall Theatre Project"/>
        <s v="The Sentinel &amp; The Showman"/>
        <s v="Whisper Me Happy Ever After (WMHEA)"/>
        <s v="'SCARAMOUCHE JONES'' by Justin Butcher"/>
        <s v="Woman2Woman"/>
        <s v="HUB Theatre Group presents John Logan's RED"/>
        <s v="Dewey Does 110 Animation"/>
        <s v="DIY Garage"/>
        <s v="Cesar Chavez's First Music Album (Canceled)"/>
        <s v="Elektra Bekent - Afstudeervoorstelling"/>
        <s v="First jazz album for Multidirectional, Now printing time!"/>
        <s v="Teach Your Parents iPad (Canceled)"/>
        <s v="Time Please Fringe"/>
        <s v="A Brief History of Musical Theatre..."/>
        <s v="The Wedding"/>
        <s v="Fate Fighters - The Ultimate Decision Maker"/>
        <s v="SICKNESS 2014 Build Killian's Bike"/>
        <s v="Fools Rush In: A Cabaret Benefiting BC/EFA Kickstarter"/>
        <s v="Subtropisch zwemparadijs Tropicana"/>
        <s v="Tales Of Tameria - Dawning Light"/>
        <s v="MAMA'Z BA-B: The StagePlay"/>
        <s v="Destination Small Town &quot;Visitor Center&quot; To The Midwest"/>
        <s v="IRring - The Remote Control That fits on Your Finger"/>
        <s v="Angels in Houston"/>
        <s v="RAIN | a theatrical production of life-changing proportions"/>
        <s v="Read/Rehearse/Workshop Plays at Austin Playwrights Studio"/>
        <s v="MathPlus Cards (FKA Random Math)"/>
        <s v="A Countrified Wedding: A Guide to an English Country Wedding"/>
        <s v="Slayers of The Dead AR- build your ultimate Zombie Fort"/>
        <s v="Help fund Richard Sosa's &quot;FolkameriqueÃ±o&quot; CD"/>
        <s v="Trumpy and Viola take to the Big Apple"/>
        <s v="Seliges Theater presents &quot;The God of Carnage&quot;"/>
        <s v="The Mission - Please Check Back Soon (Canceled)"/>
        <s v="Hattie Bee's Second Album"/>
        <s v="sellorshopusa.com"/>
        <s v="The Singing Teacher"/>
        <s v="Pizza Delique"/>
        <s v="Burgers and Babes Food Truck (Canceled)"/>
        <s v="Help CRB obtain 501(c)(3) status! (Canceled)"/>
        <s v="Beef Sticks, the Ultimate Protein Snack"/>
        <s v="An album of 10 &quot;jazz art songs&quot; by Matthew John Mortimer"/>
        <s v="Sherri's Playhouse Present's A Heavenly Hand!"/>
        <s v="Handee Job for PS4 Gets on Shark Tank"/>
        <s v="Austen a New Musical Play"/>
        <s v="be back soon (Canceled)"/>
        <s v="Shakulute (Shakuhachi mouthpiece for Alto Flute) (Canceled)"/>
        <s v="VoxelMaze"/>
        <s v="AZAMAR"/>
        <s v="Step-By-Step Guide On How To Stay Secure &amp; Anonymous Online"/>
        <s v="#CalExit...War of 2020 (Canceled)"/>
        <s v="Jimmy There and Back - Documentary Animation"/>
        <s v="Lifelike Figures Vinyl Pressing!"/>
        <s v="'Time at the Bar!' - Written and directed by Kieran Mellish"/>
        <s v="The Bridge That Brought Us Over: The History of Gospel Music"/>
        <s v="What a Gay Play - back, bigger and longer"/>
        <s v="Terezin's The Fireflies"/>
        <s v="A Tree is a Tree, no matter what you see.  CHILDREN'S BOOK"/>
        <s v="Leo's RainSong Artist program"/>
        <s v="#noblurredlines"/>
        <s v="Battle-Buddy â€“ Bringing gamers together"/>
        <s v="NZ Auction site.  No listing or success fees. Only $2 p/m"/>
        <s v="Gourmet Steak Hot Dogs By The Savage Wienerâ„¢"/>
        <s v="disCover: Napoli"/>
        <s v="Calvert HS Planetarium Restoration (Canceled)"/>
        <s v="BARNFEST 2015"/>
        <s v="Invisible Reins - Let your children roam free (Canceled)"/>
        <s v="Buy beauty &amp; hair products 24/7 from a vending machine."/>
        <s v="Master Le Cosplay's: Avengers 2 Hulk Buster V2.0 Build"/>
        <s v="Snag-A-Slip"/>
        <s v="The Rights (and Wrongs) of Mary Wollstonecraft"/>
        <s v="Brothers in Arms Building Better Lives Workshop For Men"/>
        <s v="Bunyip Magic - Epic kids Adventures of the Mythical Bunyip!"/>
        <s v="Downloads From My Mind - Science Fiction Short Stories"/>
        <s v="The Bible translated into Emoticons"/>
        <s v="Riders Registry &quot;Medical data of active people on a Dog Tag&quot;"/>
        <s v="Prehistoric Landing"/>
        <s v="Arts in Conflict"/>
        <s v="The Paint Can Holder by U.S. Green Products"/>
        <s v="Tell'em I'm Gonna Make It"/>
        <s v="It's not easy being green: Costa Rican froglife"/>
        <s v="&quot;In My Own EYE &quot; a cabaret not to be missed"/>
        <s v="Carbon mini bikes / race / MTB / FAT ~ Carbon tow placement"/>
        <s v="Weather Men"/>
        <s v="Those That Fly"/>
        <s v="NTACTheatre - North Texas Actor's Collaborative Theatre"/>
        <s v="READY OR NOT HERE I COME"/>
        <s v="The Jennings Family Reunion"/>
        <s v="Mark Twain is Hell for the Company - Original Play"/>
        <s v="Some Enchanted Evening UK TOUR"/>
        <s v="Vote for Next Season's Shows!"/>
        <s v="Guardian Theatre, Arts in Education Theatre"/>
        <s v="Jambie"/>
        <s v="The Sketchy Pelican (Canceled)"/>
        <s v="Lavvoro - A new LinkedIn and Facebook for the job market"/>
        <s v="The National Forests Passport Project (Canceled)"/>
        <s v="Reflecting Light Photo"/>
        <s v="Tales of guns, gold and a beagle in the Old West"/>
        <s v="Progressive King James Version New Testament"/>
        <s v="LE NUVOLE DEL CIELO-CLOUDS OF THE SKY"/>
        <s v="Vuzion: An Actual Overlaid Heads Up Display Wearable"/>
        <s v="Freshie's Donuts Food Trailer"/>
        <s v="Its A Rib Thing"/>
        <s v="A FORK IN THE ROAD food truck"/>
        <s v="Aeldengald Saga Book I"/>
        <s v="Jazz CD:  Out of The Blue"/>
        <s v="Anaheim California here we come but we need your help."/>
        <s v="Charmaine (Daughter of Charlotte)"/>
        <s v="ReminiSens Restaurant &amp; Theatre in Versailles"/>
        <s v="Secret of Shahrazad (World Premier)"/>
        <s v="Fantastic Mr Fox - Novus Theatre"/>
        <s v="Freedom Train"/>
        <s v="AirString"/>
        <s v="REBORN IN LOVE"/>
        <s v="Fine Art Landscape 2015 Calendar"/>
        <s v="Scenes from New Orleans"/>
        <s v="Dichotomy (Canceled)"/>
        <s v="STEM MARS Lander experience: https://youtu.be/n6avxUAKee0"/>
        <s v="After The Blue"/>
        <s v="My Christmas Star"/>
        <s v="Empty Ramekins Catering Group"/>
        <s v="MISTER BROWN"/>
        <s v="Help Fund Jason's Debut Jazz CD &quot;Exodus&quot;"/>
        <s v="BioToo - Emergency Temporary Tattoos"/>
        <s v="Privileged Zone - Premium Social Network (Canceled)"/>
        <s v="Take Tartuffe to Edinburgh Fringe Festival!"/>
        <s v="Cupcake Chaos"/>
        <s v="Cafe Nomad back on the road! Coffee van's poorly."/>
        <s v="Jen bakes shortbread needs a commercial kitchen!"/>
        <s v="Army vs Aliens - Currently in Alpha"/>
        <s v="Wondrous Adventures: A Kid's Game"/>
        <s v="Litter-Buddy"/>
        <s v="Psalms"/>
        <s v="Expedition into the Empty Quarter - The Book (Canceled)"/>
        <s v="Medieval Village"/>
        <s v="The Last Mice"/>
        <s v="TaxSaver USA Affordable Tax App Development and Launch"/>
        <s v="Super Hi-Speed Road Strikers"/>
        <s v="Diggers Fall tactical multiplayer pc shooter"/>
        <s v="The Last Armada (Canceled)"/>
        <s v="The Pelican, by August Strindberg"/>
        <s v="Julius Caesar"/>
        <s v="MAGA Private Label Spicy Sauce"/>
        <s v="CAUCASUS - on the untrodden roads (Canceled)"/>
        <s v="Unity, A Content Creators Toolkit"/>
        <s v="The Girl With(out) The Camera"/>
        <s v="Translation of an interactive eLearning-website for surgery"/>
        <s v="Beyond the Pale"/>
        <s v="The Legend Of The Crimson Knight"/>
        <s v="A play by Gabriel Kemlo about lost ideals, and new starts"/>
        <s v="Funding for a new theater facility in Walker Minnesota"/>
        <s v="The Love Shack"/>
        <s v="Dusk Theatre Company presents... Macbeth Rebothered"/>
        <s v="Jamaican food truck in Munich in the making! (Canceled)"/>
        <s v="Dugout Dogs, Americas love of hot dogs and baseball!"/>
        <s v="These Easy Days (Canceled)"/>
        <s v="The Prodigal Son"/>
        <s v="The Town We Live In"/>
        <s v="Indian Language Dictionary"/>
        <s v="The Floridian Food Truck"/>
        <s v="StreetskatePRO's  Knee, Shin, &amp; Ankle pad compression sleeve"/>
        <s v="Mac N Cheez Food Truck"/>
        <s v="Warren's / Adilyn's Rollin' Bistro"/>
        <s v="General Treatise on Chess. Tactics. by R. Grau, translation"/>
        <s v="Ginger Binge's first album"/>
        <s v="Make The Historic Dungeness Schoolhouse Stage ADA Accessible"/>
        <s v="Fat daddy mac food truck"/>
        <s v="MENTAL Play"/>
        <s v="Headaches - a play exploring the topic of mental health"/>
        <s v="Memoir of a Forgotten Past"/>
        <s v="Hurricane Katrina 10th Anniversary: Brothers from the Bottom"/>
        <s v="Holly's Hot Stuff"/>
        <s v="Prez Games: Do You Have What it Takes to Win the Presidency?"/>
        <s v="Foundations: 12 Songs in 2012"/>
        <s v="Allergy Friendly Restaurant Finder and Review Site"/>
        <s v="Star Wars Fan Film (Canceled)"/>
        <s v="The UnDiscovered Image"/>
        <s v="&quot;The Day That Shakespeare Died&quot; - The book and the play."/>
        <s v="time-care.com - Helping People Remember The Simple Things"/>
        <s v="Keyup.in - The gaming community that gives back."/>
        <s v="The Content of Character Book Series, Volume I, 1750 - 1940"/>
        <s v="Unconscious Subconscious"/>
        <s v="Tonight I'll be April"/>
        <s v="Kelli's Kitchen"/>
        <s v="iPhanny"/>
        <s v="Social behavior in technical communities"/>
        <s v="Justin Cron's Sax Debut Album"/>
        <s v="Songs of Africa Ensemble Goodwill Africa Tour"/>
        <s v="Chess puzzles in your pocket: a new eBook"/>
        <s v="(TBC) I'M JUST HERE TO BUY SOY SAUCE by Jingan Young"/>
        <s v="The NELSON RIDDLE SONGBOOK - Nelson Riddle Tribute Orchestra"/>
        <s v="Truth, Dare, Promise to be Faithful Stage Play"/>
        <s v="lumiglove"/>
        <s v="Kid's Connect (Connecting kids with sickness' together)"/>
        <s v="Sideways Mohawk vs This Guy ( Comic eBook &amp; Cartoon Movie )"/>
        <s v="The Grouch Who Couldn't Steal Christmas"/>
        <s v="Lovers and Other Strangers at The Cockpit"/>
        <s v="Grammar Land Performances"/>
        <s v="ZoZo Skeleton Hand Planchette - Works with ANY Ouija Board"/>
        <s v="Change the World through Color"/>
        <s v="Get Affordable Website with Premium Hosting and Domain"/>
        <s v="In Love There's War"/>
        <s v="The Black Woman's Attitude Stage Play"/>
        <s v="Mathias Pizzeria - A Mobile Wood Fired Pizza Oven (Canceled)"/>
        <s v="Alexis' Aggravation: Murder in the Southwest. A Crime Novel"/>
        <s v="Crystal City Haunted Undergound"/>
        <s v="T-Fighter: Code Name M - Mobile Edition"/>
        <s v="Employ College 2K"/>
        <s v="Spring Awakening Presented by Catoctin Mountain Players"/>
        <s v="Get Your Life Back"/>
        <s v="Jolly's Hot Dogs An All-Beef Coney Dog"/>
        <s v="Finit - Hashtag Chatting (Canceled)"/>
        <s v="PriceItUpPlease (Canceled)"/>
        <s v="Abstract Image Photography Coffee Table Book (Canceled)"/>
        <s v="Digitizing 8 Rare Siddha Yoga Books"/>
        <s v="CheckMate Careers"/>
        <s v="Our Moon... A book on life for both parents and children."/>
        <s v="Native American Language Book for Children"/>
        <s v="Before You Sleep - A Survival Social Video Game"/>
        <s v="Deception Belt"/>
        <s v="Cupcake Truck Unite"/>
        <s v="Lift Up Missions a Global Christian Online Platform"/>
        <s v="MY4FACES THE ANIMATED MOVIE"/>
        <s v="While the Stars Fall"/>
        <s v="Moon Rocket Projo - Finally know the TRUTH about E.T."/>
        <s v="Build Phatboyz Food Truck (Canceled)"/>
        <s v="Metrospective - photography project"/>
        <s v="Claws &amp; Fins"/>
        <s v="Joy Full Noise!"/>
        <s v="World Defense : Tower Defense"/>
        <s v="Glippets: The Aliens next door -  Animation from Comic Strip"/>
        <s v="Lana - Short film"/>
        <s v="L.U.N.A. Theatre Company produces &quot;Steel Magnolias&quot;"/>
        <s v="TWO for the PRICE OF ONE THEATRE"/>
        <s v="Vestige"/>
        <s v="Jack and the Beanstalk, The Family Pantomime December 2015"/>
        <s v="Richard III - Presented by REBATEnsemble/Theatre Off Jackson"/>
        <s v="The Old Howard Theatre Company"/>
        <s v="&quot;Un parco di Risate&quot; - open air theatre to save TKC"/>
        <s v="El Carte 303"/>
        <s v="Evie's Eats and Natural Treats Food Truck"/>
        <s v="Barney's, deliciously New York - Vintage 1972 Chevy P10"/>
        <s v="FOOD|Art"/>
        <s v="Game Swapper (Canceled)"/>
        <s v="Cykelauktion.com (Canceled)"/>
        <s v="Space Shooter RPG+"/>
        <s v="3D Art for &quot;Extreme Hugtime Simulation Challenge&quot;"/>
        <s v="Shutters of Hope: The Real Faces of Infertility"/>
        <s v="Small Animal Deterrent Latch (S.A.D.L.)"/>
        <s v="&quot;UNCOVERED ME&quot;"/>
        <s v="North Cascades Bigfoot Photo Expedition"/>
        <s v="The Book Club Rebellion"/>
        <s v="The Cold Spot Mobile Trailer"/>
        <s v="Trumperama"/>
        <s v="Reality  Check (Canceled)"/>
        <s v="The Art of You Too"/>
        <s v="TERESA ANN LAMIRAND'S DEBUT ALBUM &quot;MY LIFE UNFOLDING&quot;&quot;"/>
        <s v="This is NOT the Bible I was taught in Sunday School"/>
        <s v="MADE online media platform for artists and creatives"/>
        <s v="I'm Sticking With You."/>
        <s v="'WORLD FRIENDS' - Changing the way children learn and play !"/>
        <s v="Discovering the Other Woman"/>
        <s v="Making The Choice"/>
        <s v="REGIONRAT, the movie"/>
        <s v="I Died. Yesterday by Pamela Norton Docken"/>
        <s v="Dark Paradise"/>
        <s v="Carpe Diem Theater Troupe"/>
        <s v="Rabbly"/>
        <s v="Moroccan National Debate Team"/>
        <s v="The Story of the 1914 Christmas Truce is coming to America"/>
        <s v="In The Time of New York"/>
        <s v="The Pendulum Swings UK Theatre Tour/EdFringe"/>
        <s v="Church Folk Can Be Dangerous People"/>
        <s v="A Growing Adventure"/>
        <s v="Waistband: Solar Powered Vegan Quality of Life Truck"/>
        <s v="Translation of the book &quot;He sees me with his Heart&quot;"/>
        <s v="1985 Video Game Museum/Arcade/Game Lounge/Event Center"/>
        <s v="New iPad/iPhone game development software needed"/>
        <s v="Towers Of The Apocalypse"/>
        <s v="The Quest To Save Hip Hop"/>
        <s v="The Dreamer-An Original Jazz CD"/>
        <s v="&quot;Cigarettes and Sunflowers&quot; first album by &quot;Memphis Lady&quot;"/>
        <s v="The FunBunch Cartoon!!!"/>
        <s v="Shell &amp; Paddy"/>
        <s v="Help get &quot;Don't Look&quot; on Steam Greenlight!"/>
        <s v="Dad, we will get your AxleCrutch idea to the next level!"/>
        <s v="J &amp; D Rolling Smoke BBQ expansion"/>
        <s v="Sacrifice"/>
        <s v="Wild Men at the Bristol Cathedral"/>
        <s v="Strain Wars"/>
        <s v="Bringing more Art to the Community"/>
        <s v="Pocket Monsters: A Musical Parody (Canceled)"/>
        <s v="Showroom"/>
        <s v="'Haunting Julia' by Alan Ayckbourn"/>
        <s v="Chili dog"/>
        <s v="The Year of Sunsets"/>
        <s v="Live to Learn, Learn to Fight, Fight to Live - The Karen"/>
        <s v="Paintball: Beyond The Paint"/>
        <s v="A very effective CD-Book for the Bilingual Pre-Kinder Class!"/>
        <s v="Takeshi Asai French Trio - a lingua franca to break barriers"/>
        <s v="&quot;Antoine Roney Trio&quot; at Cuba's Havana Jazz Festival 2013"/>
        <s v="Quantum Alterations: Sci-fi, Stop Motion &amp; Fantasy Fan Film"/>
        <s v="Space Gangstars (Canceled)"/>
        <s v="GettingTeensSaved.org Play in Richmond, California 2016"/>
        <s v="Ez 2c 3D Viewers (Canceled)"/>
        <s v="The Vagina Monologues 2015"/>
        <s v="OTHELLO, by William Shakespeare ( FUNDRAISER)"/>
        <s v="Learn U.S. Geography: Dreaming my way across The U.S."/>
        <s v="Just Cereal - Mobile Cereal Bar"/>
        <s v="18&quot;, 45.7cm Telescope. The universe is for everyone!"/>
        <s v="The Red Card Blue Card Game"/>
        <s v="SUPER!: An Original Musical (KC Fringe 2015) (Canceled)"/>
        <s v="BorikÃ©n: The Show"/>
        <s v="Grover Theatre Company (GTC)"/>
        <s v="Mrs. Brown and Her Lost Puppy."/>
        <s v="Cook"/>
        <s v="Die Another Day 1st CD (Christian Rock)"/>
        <s v="Messiah's Call &quot;He'll Do It Today&quot; 2014"/>
        <s v="Lucy Wood's Calendar - English Countryside 2016"/>
        <s v="Super Natural Kooking"/>
        <s v="Help me build my Tiny House Cupcake Bakery - Phase 1"/>
        <s v="Business &amp; Event Directory in Kingston, Ontario"/>
        <s v="Produce BELLE DAME SANS MERCI a stage play"/>
        <s v="the Giant Turnip"/>
        <s v="It's The GOD Complex"/>
        <s v="Producing a live album of our upcoming Europe tour"/>
        <s v="&quot; Sweet O'l Mama &quot; Theater Production"/>
        <s v="Folk-Tales: What Stories Do Your Folks Tell?"/>
        <s v="Expansion of The Mortis Chronicles"/>
        <s v="Mail 4 Jail"/>
        <s v="The Grigori"/>
        <s v="Zachariah Sheldon: A musical to chill your blood"/>
        <s v="KabarettstÃ¼ck &quot;Dicht in da Nochtschicht&quot;"/>
        <s v="Bowlz Cafe, Hull"/>
        <s v="Sabroso On Wheels"/>
        <s v="Et si Kiwwi vous trouvait un job ? (Canceled)"/>
        <s v="Just One Block: The Extraordinary Journey Around The Block"/>
        <s v="The Grym Brothers Series"/>
        <s v="Notorious P.I.G. Food Truck will bring gangsta food to YOU!!"/>
        <s v="Heads Up! / Vai com Tudo! - Music &amp; Sports Education for All"/>
        <s v="Triad a new album by James Murrell"/>
        <s v="Funding the new album by Chris Reed and the Anime Raiders"/>
        <s v="Galaxy Probe Kids"/>
        <s v="The Great Dark (Canceled)"/>
        <s v="We Don't Play Fight"/>
        <s v="Girls, Ladies and Women - A Gospel Drama"/>
        <s v="Become the subject of my next composition!"/>
        <s v="Pwincess"/>
        <s v="psyÂ·choÂ·miÂ·metÂ·ic: The EsÂ·sence of Life (Canceled)"/>
        <s v="GoSolo Hat for GoPro (Canceled)"/>
        <s v="A Midsummer's Night's Dream"/>
        <s v="Baja Babes Shrimp Tacos wants to spread the taco love!"/>
        <s v="Harriet Tubman Woman Of Faith"/>
        <s v="The Original Laughter Therapist"/>
        <s v="Theater &amp; Arts &amp; Day Care (Canceled)"/>
        <s v="Funding a home for our Children's Theater"/>
        <s v="patent pending"/>
        <s v="Fresh fruit and veggies for the hood!"/>
        <s v="DeadRealm RPG Series for Android and iOS"/>
        <s v="PATH to Reading Brain Training"/>
        <s v="&quot;Hope Without Borders&quot; trilogy by I R Tyler, Chinese edition"/>
        <s v="The HotSeat child safety carseat with temperature alarm"/>
        <s v="Unleashed Fitness"/>
        <s v="Jamboni Brothers Pizza Pilot"/>
        <s v="Divine Connection Performing Arts Leadership Program"/>
        <s v="ThÃ©Ã¢tre Polichinelle Show &quot;Clown-Ballet&quot;"/>
        <s v="The Great Elephant Repertory Company"/>
        <s v="'Journey's End' Tour of Dorset commemorating WW1"/>
        <s v="De Lewe: A Youth Movement(Traveling Show)"/>
        <s v="My Real Mother's Name is... (Canceled)"/>
        <s v="The Happy Family and Devoted Dreams new theater plays NYC"/>
        <s v="Counting Stars"/>
        <s v="Nothing Changes"/>
        <s v="Nothing Up My Sleeves Tour: Summer 2016"/>
        <s v="Spiritual Enlightenment Center - Help raise our vibrations!"/>
        <s v="Bring the iconic story of Leontyne Price to the stage."/>
        <s v="REDISCOVERING KIA THE PLAY"/>
        <s v="How to Create Your Own Magic World. Toy-making guide."/>
        <s v="&quot;Sami j's Food Truck&quot;"/>
        <s v="Lone Pine Coffee Brewery"/>
        <s v="oToBOTS.com - Freedom from high cost auto repairs (Canceled)"/>
        <s v="Dissertation (Canceled)"/>
        <s v="Scout's Honor"/>
        <s v="Makayla's Quest"/>
        <s v="Phillip Michael Photography"/>
        <s v="Claim Your Glacier: What's your legacy? Denali, AK"/>
        <s v="Agni Varsha - opera by Vanraj Bhatia - world premiere"/>
        <s v="The Mean Green Purple Machine"/>
        <s v="Xeno - A Sci-Fi FPS"/>
        <s v="London Revolution - Open World RPG Minecraft Server"/>
        <s v="Celebrating American Jazz &amp; Soul Music"/>
        <s v="Deviations"/>
        <s v="Darwin's Kiss"/>
        <s v="Little Lamb Kidz - multi-faith characters in their 1st DVD"/>
        <s v="Xenu's Space Opera"/>
        <s v="&quot;I'll Take You Back&quot; Animated Music Video"/>
        <s v="Terry Pratchett's Wyrd Sisters"/>
        <s v="Alice In Wonderland (Polish) ALICJA W KRAINIE CZARÃ“W"/>
        <s v="ThÃ©Ã¢tre d'automates &quot;culture de vie&quot;"/>
        <s v="In His Presence"/>
        <s v="Messages"/>
        <s v="In the Land of Gold"/>
        <s v="New Edinburgh play"/>
        <s v="the Savannah Disputation"/>
        <s v="It's so cute! - Great food!"/>
        <s v="Angry words with Friends"/>
        <s v="toggleme. - the next phenom in mobile gaming"/>
        <s v="Project Revive: Protecting the Creative Impulse"/>
        <s v="One Minute Gone: Manhattan Noir: a novel and backstory book"/>
        <s v="A CRY FOR HELP"/>
        <s v="Rob Base Presents Unequally Yoked The Stage Play"/>
        <s v="Women Beware Women"/>
        <s v="CONVERSATIONS WITH AN AVERAGE JOE"/>
        <s v="Equality Theatre"/>
        <s v="The Flashing Lights"/>
        <s v="From student to beekeeper"/>
        <s v="Ping"/>
        <s v="Angwish &quot;I Wanna Be Your Monkey&quot; Music Video"/>
        <s v="Rolodex: One Contact List to Rule Them All"/>
        <s v="Mioti"/>
        <s v="Hart Blvd. A feature film by Andrew Greve"/>
        <s v="Just Bryan, a radio drama"/>
        <s v="Central Ohio Astronomical Society Mobile Classroom"/>
        <s v="The Torah: World's First Complete Musical Transcription"/>
        <s v="W (Canceled)"/>
        <s v="FREE Shuttle Service in Downtown Los Angeles"/>
        <s v="&quot;SHADY BIZZNESS' The Eminem Movie Beyond 8 Mile&quot;"/>
        <s v="The Hounds of Reservoir - A Shakesperian Heist film"/>
        <s v="Waddle Slide - An App for iPhone and Android"/>
        <s v="Caryl Churchill's 'Top Girls' - NSW HSC Text"/>
        <s v="Help Save High School Theater"/>
        <s v="My own musical"/>
        <s v="Build Flying Saucer Artificial Intelligent from sea shell"/>
        <s v="Course: Create Complete Web Apps without Coding (Canceled)"/>
        <s v="Film Speed"/>
        <s v="Follow in footsteps an awesome book adventure"/>
        <s v="Beginner's Guide to Fibromyalgia translation - fibromialgia"/>
        <s v="Trilogy of Crystals, book 1, translation"/>
        <s v="My life, My travel, My past - time to share"/>
        <s v="Man Down! Translation project"/>
        <s v="Cyber Universe Online"/>
        <s v="A day in the life of...(podcast) (Canceled)"/>
        <s v="Something To Wear For Hearing Sounds By Feeling Vibrations"/>
        <s v="PROJECT OLIVE OYL:  10 VOICE-OVER &quot;POPEYE&quot; Demo Series"/>
        <s v="weBuy Crowdsourced Shopping"/>
        <s v="Pariah"/>
        <s v="The Alan Katz Show"/>
        <s v="Cardboard reality"/>
        <s v="The Creature"/>
        <s v="DOWNLOAD THE INTERNET,...."/>
        <s v="GCU Follow Your Dreams Production"/>
        <s v="Attraction"/>
        <s v="a feminine ending, brought to you by the East End Theatre Co"/>
        <s v="Professional Venue for local artists!!"/>
        <s v="The Heart of a P.K."/>
        <s v="Terror Interceptor Mobile Video Game"/>
        <s v="Droplets"/>
        <s v="Tabla AEIOU One Handed Two Handed Keyboard Development Kit"/>
        <s v="Otherkin The Animated Series"/>
        <s v="Past"/>
        <s v="Age of Valor: Heritage - The Audio Drama"/>
        <s v="WANTS (We Are Not The Same)"/>
        <s v="Super Date, The Dating Game Show for Superheroes"/>
        <s v="The Escorts"/>
        <s v="Romeo and Juliet by Cry of Curs"/>
        <s v="Boys In The Arts Scholarship Program (Canceled)"/>
        <s v="1000 words (Canceled)"/>
        <s v="Hamlet by CattyWhamPuss (with non-traditional casting)"/>
        <s v="Duodeca"/>
        <s v="Tyke Theatre Web Show"/>
        <s v="Hot Dogs a new play by Suhayla El-Bushra"/>
        <s v="A Bite of a Snake Play"/>
        <s v="Marcus Rashad's &quot;The Domino Effect Stage Play&quot;"/>
        <s v="Ant Farm Theatre Project (Canceled)"/>
        <s v="Hip Justice Catmunity Center"/>
        <s v="The Castle Project"/>
        <s v="Artists' tickets to VARIATIONS ON FAMILY"/>
        <s v="The Dead Loss"/>
        <s v="Mystical Woods    Micheal learns a lesson.     (Thank-you)"/>
        <s v="C is for Crooked"/>
        <s v="Nana's Home Cooking on Wheels"/>
        <s v="The first green Food Truck in Phnom Penh"/>
        <s v="Projektwebseite (Canceled)"/>
        <s v="Alcohol On Call (Canceled)"/>
        <s v="WINTER WALK WITH ME ~ Hasenfang Album"/>
        <s v="DodgeBall Blitz"/>
        <s v="Charge Furniture"/>
        <s v="Meme Wars - Dank Age"/>
        <s v="Project: 20M813"/>
        <s v="&quot;Holy Realm Music Group&quot; Anointed Purpose, Heavenly Good"/>
        <s v="coming apart at the stitches... (Canceled)"/>
        <s v="Sunrises in the MidWest"/>
        <s v="Mirlin's Sushi"/>
        <s v="GAMING TO LEARN"/>
        <s v="TeleRide"/>
        <s v="Rainbow Ball to the Iphone"/>
        <s v="Ben's Top 5 podcast (Canceled)"/>
        <s v="CENTROPYMUSIC"/>
        <s v="Donald Trump Presidential Stress Cube"/>
        <s v="Ecosteader (Canceled)"/>
        <s v="All in One Cloud Business Management - Extendix Panel"/>
        <s v="scriptCall - The Personal Presentation Platform"/>
        <s v="everydayrelay"/>
        <s v="Indian in Chelsea - Web Animated series"/>
        <s v="Animated Stand-up Routines Shenanigans"/>
        <s v="Bad Teddy Studios"/>
        <s v="Invisible Scars"/>
        <s v="Rosette: Sci-Fi/Action Feature Film to Cast Hollywood Talent"/>
        <s v="SAMANTHA  SHADOW (Canceled)"/>
        <s v="Time Live: A short film (Canceled)"/>
        <s v="Langwiser - video lessons with native speaking teachers"/>
        <s v="FBTR BBQ"/>
        <s v="Social Rewards - A new twist on social media (Canceled)"/>
        <s v="The Cat-Bath Contraption"/>
        <s v="Ducky Diapers"/>
        <s v="Forever Man (short film) (Canceled)"/>
        <s v="Yada.Yada.Yada. An Unauthorized Seinfeld Event. 9 in 90"/>
        <s v="Right Tracey!"/>
        <s v="The Divine Comedy- A New English Translation"/>
        <s v="Avarimor Series (Audio Plays)"/>
        <s v="Alex and More"/>
        <s v="The Panama Canal Bridge of the Americas"/>
        <s v="Realidades del Hombre"/>
        <s v="Podcast for fun! (Canceled)"/>
        <s v="DigitaliBook free library"/>
        <s v="Favowear - Shopping for your favorite clothes made simple"/>
        <s v="Patch Bo - Organic toons"/>
        <s v="Professor O'Hannigan's Time Machine (Student Directed)"/>
        <s v="POLES APART - A PLAY IN 2 ACTS"/>
        <s v="Camp Curtain Call: Star Wars (A Parody)"/>
        <s v="'Potter.' Funding 2015"/>
        <s v="Hardcross"/>
        <s v="The Rhythm of Revolution - Charity Musical Production"/>
        <s v="&quot;Buffalo Info.&quot; Directions-Events-Places Of Interest-History"/>
        <s v="An Original Theater Play Entitled &quot;The Art of Love&quot;"/>
        <s v="100, Acre Wood"/>
        <s v="TapiÃ³ca - Brazilian Street Food Truck"/>
        <s v="Inspire Healthy Eating"/>
        <s v="Crazy Daisy Food Truck"/>
        <s v="Mexican food truck"/>
        <s v="Smokin' J's BBQ. food truck"/>
        <s v="Thundercreek Studios"/>
        <s v="The Sharper Image"/>
        <s v="The Second Renaissance"/>
        <s v="Black Matter: Reality is in the eyes of the beholder"/>
        <s v="Add your voice to Cellphonia 9/11 (Canceled)"/>
        <s v="Thella's, food, tacos, burritos, health"/>
        <s v="Soulwalker"/>
        <s v="Island of Paws - A Dog and Cat RPG Game    0==]=====&gt;"/>
        <s v="A YouTube Gaming Channel"/>
        <s v="Help Jumpy Punch Prosper!!"/>
        <s v="Highland Sabre - A Black Beast Books Project"/>
        <s v="Swap Anything (Canceled)"/>
        <s v="Fat Rich Bastards Animated videos"/>
        <s v="Consumed"/>
        <s v="Midway: The Turning Point"/>
        <s v="Oh! What a Lovely War - Salute the Centenary"/>
        <s v="THE RUNNING GAME"/>
        <s v="Gringo Loco Tacos Food Truck"/>
        <s v="Keto Advice (Canceled)"/>
        <s v="The Toy Box by Anthony H. Wallace"/>
        <s v="Blazed Donuts: An Orginial One Act"/>
        <s v="Invincible Diamonds: A Survivor's Guide"/>
        <s v="Black America from Prophets to Pimps"/>
        <s v="&quot;Sounds By The River&quot; ( Original Musical)"/>
        <s v="OPEN THE OLD &quot;RIGON&quot; THEATER"/>
        <s v="Wriyon - WRIte Your Own (Canceled)"/>
        <s v="Picturing Italy"/>
        <s v="Shakespeare in the Hood - Romeo and Juliet"/>
        <s v="Smart 2-in-1 I-PHONE HANDLE/WALLETtm"/>
        <s v="Planet Earth Superheroes"/>
        <s v="Desperation Short Film"/>
        <s v="&quot;The Norwegians&quot; Midwestern Tour"/>
        <s v="Capricorn Horn- Entertainment for the World's Finest Gents"/>
        <s v="Crosswalk Theatre - Starting Capital"/>
        <s v="Create The Twisted Tree Theatre"/>
        <s v="The Salem Haunted Magic Show"/>
        <s v="Little Nell's - a play"/>
        <s v="Raph the Ninja Giraffe"/>
        <s v="funding for bbq trailer"/>
        <s v="Murphy's good eatin'"/>
        <s v="Bee Bay Microjobs (Canceled)"/>
        <s v="Demigods - Rise of the Children - Part 1 (Design)"/>
        <s v="ZomBlock's"/>
        <s v="The Wonderful World of Princes &amp; Princesses"/>
        <s v="Modern Literal Torah Translation (Canceled)"/>
        <s v="Summers' Love, A Cute and Funny Cinderella Love Story"/>
        <s v="Pleero, A Technology Team Building Website (Canceled)"/>
        <s v="Shutupsystems.com Innapropriate Cartoon and Comics Dvd set"/>
        <s v="A Great New Controversial Play - &quot;The Divide&quot;."/>
        <s v="Ø¢Ù…ÙŠÙ† (Amen)"/>
        <s v="The Hostages"/>
        <s v="Shakespeare In The Park"/>
        <s v="South Florida Tours"/>
        <s v="&quot;The Divide&quot; A Great New Play To Tour the USA"/>
        <s v="Improv Patrol &quot;The Gift of Your Story is Our Script&quot;"/>
        <s v="JoLee Productions"/>
        <s v="The Container Play"/>
        <s v="What Dreams Were Made Of"/>
        <s v="&quot;Trouble at the Gate&quot; play"/>
        <s v="A Staged Reading of &quot;CALL ME TANIA&quot;"/>
        <s v="If the Shoe Fits"/>
        <s v="POE!"/>
        <s v="Jeremy Kyle- The Opera"/>
        <s v="ROAD TO THE KINGDOM"/>
        <s v="Cowes and The Sea"/>
        <s v="Bungers surfing Museum"/>
        <s v="Help Us Help Artists"/>
        <s v="Hercules the Panto"/>
        <s v="Strive"/>
        <s v="The Boat That Couldn't Float"/>
        <s v="Tac o' Relli's Behold the first smoked to order taco truck"/>
        <s v="Mouth Watering Mobile Restaurant"/>
        <s v="The Shirley Delicious Treats Food Truck Project"/>
        <s v="Drunken Wings"/>
        <s v="Premium Burgers"/>
        <s v="Wraps in a snap. Fast lunch with a gourmet punch!"/>
        <s v="Food Cart Tour With Raz Simone and Macklemore"/>
        <s v="Help starting a family owned food truck"/>
        <s v="hot dog cart"/>
        <s v="Tired of Corporation Negotiation? THINK MIDDLE MEDIATION!"/>
        <s v="Nanaue eSports"/>
        <s v="Oddity Photography - help get us off the ground!"/>
        <s v="SWEET LOVE - a Lovely Christian WEDDING SONG Happy Marriage"/>
        <s v="Street Prophet Los CD and new book"/>
        <s v="New album - Prophetic guitar soundscapes, Volume 2"/>
        <s v="Preserving the DC Gospel Stars"/>
        <s v="lyndale lewis and new vision prosper cd release"/>
        <s v="Dream TRIP to Tornado Alley"/>
        <s v="Aerial Photography :  Americas Most Impressive Structures"/>
        <s v="Nevada County Hearts"/>
        <s v="Daddy"/>
        <s v="The Art of the Dill"/>
        <s v="Perfume Collectibles - Vintage Bottles - History of Perfume"/>
        <s v="Database of Interlinear Greek Words"/>
        <s v="Existence Space and Office (English translation)"/>
        <s v="Future Belt (Canceled)"/>
        <s v="New Mario Bro's style game!"/>
        <s v="Flying Turds"/>
        <s v="Funding HyperLight Studios"/>
        <s v="Start a New Podcast (Canceled)"/>
        <s v="trustee"/>
        <s v="D-Pro Athletic Headband with Carbon Fiber"/>
        <s v="Kids Educational Social Media Site (Canceled)"/>
        <s v="pitchtograndma (Canceled)"/>
        <s v="Big Data (Canceled)"/>
        <s v="Get Neighborly"/>
        <s v="HackersArchive.com"/>
        <s v="Talented Minds â­ï¸"/>
        <s v="Uthtopia"/>
        <s v="RummageCity.com - Rummage sailing made easy!"/>
        <s v="TOC TOC TROC"/>
        <s v="Chronicles - History by us, as we tell it, as we share it"/>
        <s v="hap's- Whats the program?"/>
        <s v="Airships and Anatasia: The Movie"/>
        <s v="TAO Mr. Fantastic!!"/>
        <s v="PokÃ©Movie - A PokÃ©monâ„¢ school project"/>
        <s v="The Man Who Loved Dinosaurs. Based on a true story."/>
        <s v="The Ecstasy of Vengeance - Feature Length Film"/>
        <s v="IRL: Gamers Unite"/>
        <s v="MICRO-MISSION"/>
        <s v="Jack the Lad"/>
        <s v="Meet The Claires - Valentine's Day Weekend Comedy Stage Play"/>
        <s v="America is at the Mall: A Play in Three Acts"/>
        <s v="Life is simple"/>
        <s v="And There Was War! Major Theatre Production"/>
        <s v="Stage Production &quot;The Nail Shop&quot;"/>
        <s v="Uncommonnotions"/>
        <s v="Theatre Memoire"/>
        <s v="The Walls of Jericho ( A Voice for Warrior Families)"/>
        <s v="ATEMPORAL"/>
        <s v="PRODUCE the Stage Play SKYLAR'S SYNDROME by Gavin Kayner"/>
        <s v="Truth is..&quot;Real Love Ain't Suppose to Hurt&quot;"/>
        <s v="Phantom of the Kun Opera"/>
        <s v="Not making potato salad here!"/>
        <s v="As You Like It in The Enchanted Forest Wildlife Sanctuary"/>
        <s v="Next 2 the Stage"/>
        <s v="Speak to my Soul: A Montage of Voices"/>
        <s v="Forgive &amp; Forget"/>
        <s v="Ministry theater"/>
        <s v="The Butterfly Catcher"/>
        <s v="'Working Play Title'"/>
        <s v="A Gentleman, A Lady and A Thug"/>
        <s v="Moon Over Mangroves"/>
        <s v="Une minute de silence"/>
        <s v="The Woman in Me"/>
        <s v="City of Joy"/>
        <s v="A Time Pirate's Love"/>
        <s v="The Barbican Photography Trip 2015"/>
        <s v="Shakespeare Shortened School Plays"/>
        <s v="Epic Proportions"/>
        <s v="End Breast Cancer"/>
        <s v="Still I Weep"/>
        <s v="Foundry Theatre Brisbane"/>
        <s v="Shakespeare's R&amp;J - Chapel Lane Theatre Company"/>
        <s v="Final exam"/>
        <s v="Know Thy Law"/>
        <s v="The Sea Horse, presented by Different Stages"/>
        <s v="a (Canceled)"/>
        <s v="THE SESSIONS - The Beatles at Abbey Road Studios (Canceled)"/>
        <s v="Alive Portrait Of Christ in Pembroke Township, IL (Canceled)"/>
        <s v="CAGED - A New Musical (Canceled)"/>
        <s v="Mephistopheles by R. Garth &amp; The S.O.L. (Canceled)"/>
        <s v="Theatre 'Portable' Royal (Canceled)"/>
        <s v="&quot;Sweeney Todd&quot; - NÃ¸rrebro Musicalteater (Canceled)"/>
        <s v="HEAL event - Selfless Acts of Love - Musical Extravaganza"/>
        <s v="Dream Big, Work Hard Character Development Show Tour"/>
        <s v="Shining Star Players (Canceled)"/>
        <s v="Umma Yemaya"/>
        <s v="Spring Awakening: The Hit Coming-of-Age Rock Musical"/>
        <s v="The Lost Play of William Shakespeare"/>
        <s v="Spin! at The Cumming Playhouse"/>
        <s v="Funding a Performing Arts Theatre for Children and Adults"/>
        <s v="The Game's Afoot - Spotlight"/>
        <s v="Down the Mississippi"/>
        <s v="Open House Theater"/>
        <s v="laughter in the hood"/>
        <s v="Puberty: The Musical"/>
        <s v="THE PRYOR EMPIRE: A RICHARD PRYOR TRIBUTE"/>
        <s v="The Brother's of B-Block"/>
        <s v="Blast From the Past"/>
        <s v="Performance Theater for Young Artists (PTYA)"/>
        <s v="FaÃ§ade: The Interactive Musical"/>
        <s v="P.A.C.K (Performing Arts Camp for Kids)"/>
        <s v="Call It A Day Productions - THE LIFE"/>
        <s v="Arlington's 1st Dinner Theatre"/>
        <s v="This is Living by Liam Borrett"/>
        <s v="Our Country's Good"/>
        <s v="Help Us Help Artists (Canceled)"/>
        <s v="N/A (Canceled)"/>
        <s v="Urban Nightmares - A Scary Adventure in Southwest Oklahoma"/>
        <s v="Magical Workshop, Magic/Hobby Store"/>
        <s v="Help Save Parkway Cinemas!"/>
        <s v="1 World Educational Theme Parks"/>
        <s v="Palace Flophouse Theater"/>
        <s v="Shady Slaughters Productions Haunted attraction"/>
        <s v="Lynnewood Hall Restoration (Canceled)"/>
        <s v="The Bath Theatre Bus (Canceled)"/>
        <s v="Uprising Theater (Canceled)"/>
        <s v="ONGO CENTRE | An Incubator Creative Space to self-funds (Canceled)"/>
        <s v="Tahoe Children's Museum with Exploratorium Inside"/>
        <s v="A Midsummer Night's Pub"/>
        <s v="BlackSpace: Urban Performance Arts Collective"/>
        <s v="The Esoteric Camgirl"/>
        <s v="How Could You Do This To Me (The Stage Play)"/>
        <s v="ARTS to HEARTS - The Holidate (An Original Stage Play)"/>
        <s v="&quot;God's Pinatas&quot; A Drama for the stage, with comic relief."/>
        <s v="The Sins of Bad People  Urban Stage Play"/>
        <s v="Loud Arts"/>
        <s v="FRINGE 2015 by YER Productions"/>
        <s v="Gay Party Superposh 'Winter Wonderland'"/>
        <s v="Eighteen Months- A Love Story Interrupted"/>
        <s v="The Divideâ€ A Great New Controversial Play."/>
        <s v="COLOR ME"/>
        <s v="SIN, The Stage Play-Spreading Awareness One City At A Time"/>
        <s v="Summer Adaptation of Fallen Angels"/>
        <s v="HIDDEN: The FCO Plays"/>
        <s v="Travel with baby"/>
        <s v="Why Won't This Kid Go To Sleep?!? Goodnight, Kaiden!"/>
        <s v="Hello Vermont (4 Seasons Children's Books)"/>
        <s v="A Story Book For Kids: Technology and Everyday Life"/>
        <s v="BOSLEY BEATS THE BURGLARS - A Lovable Children's Adventure"/>
        <s v="From here...to there!"/>
        <s v="&quot;DADDY WHAT'S A DIVORCE?&quot; CHILDREN&quot;S BOOK"/>
        <s v="My Child, My Blessing"/>
        <s v="St. Nick Jr"/>
        <s v="my bakery truck"/>
        <s v="Munch Wagon"/>
        <s v="Steaming Cow Pies... Your NEW favorite dessert at the fair"/>
        <s v="Maschinenbau in ein neues Zeitalter"/>
        <s v="L.J. Silvers' Ice Cream and Taco Van"/>
        <s v="Magic Kick Coffee - coffee that makes your day"/>
        <s v="Culinary Arts Food Truck Style"/>
        <s v="Madhuri Kitchen | Power Bowls &amp; Juices (Canceled)"/>
        <s v="Fruity Cakes (Canceled)"/>
        <s v="2 Go Fast Food (Canceled)"/>
        <s v="Vdub dogs (Canceled)"/>
        <s v="Da Pickney Dem Jamaican Jerk (Canceled)"/>
        <s v="Southern Flair Pork-Ka-Bobs (Canceled)"/>
        <s v="A Dream of Naughty Nachos (Canceled)"/>
        <s v="Mamma B's Pizza Get's Rolling (Canceled)"/>
        <s v="Seaside Eddy's - Wheels on the Ground! (Canceled)"/>
        <s v="Phoenix Pearl Boba Tea Truck (Canceled)"/>
        <s v="Project Bearnaise Trucks (Canceled)"/>
        <s v="The Aurora Outpost Restaurant/NightClub"/>
        <s v="Southern California's Backroad Eateries"/>
        <s v="Morning Glory"/>
        <s v="Yahu Restaurants"/>
        <s v="Somethin' Tasty"/>
        <s v="loluli's"/>
        <s v="Silver Linning Gourmet Fudge"/>
        <s v="Help Cafe Talavera get a New Kitchen!"/>
        <s v="PASTATUTION"/>
        <s v="Halal Restaurant and Internet Cafe"/>
        <s v="Cardinal Bistro BYOB Start Up"/>
        <s v="Pillow Puffs Concessions"/>
        <s v="Cuppa Gumbos"/>
        <s v="TWIZTID CREATIONS"/>
        <s v="The Low-Calorie Food Truck"/>
        <s v="Grateful Gourmet Grub! farm to table: food truck &amp; hot dog !"/>
        <s v="I want to make the best fried chicken!!"/>
        <s v="Food-truck 100 % carnivore : &quot;Le camion qui grille&quot;"/>
        <s v="Websters grill truck       slow cooked meats"/>
        <s v="Square Donuts Truck"/>
        <s v="NEW 2016 Social Media Litesbook (Canceled)"/>
        <s v="SheLifts - the #1 Female Bodybuilding HUB (Canceled)"/>
        <s v="Roekee.com (Canceled)"/>
        <s v="#ADOPTROHINGYA PROJECT (Canceled)"/>
        <s v="VENT it out (Canceled)"/>
        <s v="WILLAMETTE EXTRA BOARD (Canceled)"/>
        <s v="iHorizon Pty Ltd (Enterprise Planning &amp; Forecasting)"/>
        <s v="Realjobmatch.com (Canceled)"/>
        <s v="SelectCooks.com (Canceled)"/>
        <s v="KEEPUP INC (Canceled)"/>
        <s v="Fluttify - New Canadian Tech Start Up (Canceled)"/>
        <s v="Slice Trade- Phone Trade-In, Made Simple (Canceled)"/>
        <s v="ProjectPetal.com (Canceled)"/>
        <s v="Site so businesses can offer deals to community - Let's Go!"/>
        <s v="IMI - It's My Identity (Canceled)"/>
        <s v="Minecraft Server and Website Help (Name: Forge Realms)"/>
        <s v="Top~Notch - Helping Every Day People Change Their Future"/>
        <s v="Lemme Grab it (Canceled)"/>
        <s v="Auction, Sell Swap without excessive fees, the next ebay."/>
        <s v="Online therapist directory - Click For Therapy (Canceled)"/>
        <s v="HardstyleUnited.com (Canceled)"/>
        <s v="A Brony and Pegasister dating website (Canceled)"/>
        <s v="The Seeker's School of Thought and Philosophy (Canceled)"/>
        <s v="HoxWi - Simple and reliable online customer services (Canceled)"/>
        <s v="POLIWORD - an internet project that could change the world"/>
        <s v="Social Media Website (Canceled)"/>
        <s v="The Future Mind of Business Project (Canceled)"/>
        <s v="Cutting Edge Fitness Website (Canceled)"/>
        <s v="Project Gert on Xbox Live "/>
        <s v="King of Consoles"/>
        <s v="Photographically documenting my cultural travels"/>
        <s v="Life through the eye of war worldwide"/>
        <s v="The preservation of still and moving imagery"/>
        <s v="Open a photography studio - photo shoots as rewards!"/>
        <s v="Lonely Boy: 55 male models 200s sensual expression"/>
        <s v="Aussies versus Zombies"/>
        <s v="Chip Dip II: Son of Chip Dip! - A Terrible, Terrible Game"/>
        <s v="Migration Madness (Android)"/>
        <s v="Castle Crawler RPG"/>
        <s v="Galaxix - Take on the Universe!"/>
        <s v="Give Me Your Goofy-ist"/>
        <s v="Texas to Florida"/>
        <s v="Libya : The Lost Days"/>
        <s v="Photographic book on Melbourne's music scene"/>
        <s v="Recording Studio Time"/>
        <s v="What Faith Is EP/Album"/>
        <s v="Christian Lifestyle Multicultural Expo"/>
        <s v="Sam Cox Band First Christian Tour"/>
        <s v="Triumph Over Trials/ Hope Through the Hurt"/>
        <s v="Message from Beyond - A Gospel Music Project"/>
        <s v="&quot;HEAVEN'S CALLING&quot;"/>
        <s v="Midwest Cowboy Ministries"/>
        <s v="Praise: It's what we do"/>
        <s v="Gemeinde in Bremen"/>
        <s v="Piano Prayer Album - Russ James"/>
        <s v="I'M For Peace Music Ministry By R.Gerald's IMFP SOCIETY"/>
        <s v="Angel Talking truth to share with the world."/>
        <s v="Looking Up &amp; Holding On CD Project - Christian songwriter"/>
        <s v="The Londoner: Prints &amp; Canvas"/>
        <s v="Vacation Days in Big Bear"/>
        <s v="The Views of Pittsburgh"/>
        <s v="A Side Of The World In Canvas"/>
        <s v="The Right Side of Texas"/>
        <s v="Missouri In Pictures"/>
        <s v="Lets see Kansas together!"/>
        <s v="Faces &amp; Places In Brevard County (Canceled)"/>
        <s v="to be removed (Canceled)"/>
        <s v="&quot;The Dreams Of Little Red Scooter&quot;  an artists hope to interact with other humans!! (Canceled)"/>
        <s v="Coffee Table Book of Maine"/>
        <s v="Barbara O'Donovan Designs"/>
        <s v="Avatar in Training: Mastering the Four Elements of Nature"/>
        <s v="Randy Hoffman Photography"/>
        <s v="Sound Photography"/>
        <s v="LaFee Photography"/>
        <s v="Tainted Steel (Series 1 - 4)"/>
        <s v="A Magical Bildungsroman with a Female Heroine"/>
        <s v="The Great Grand Zeppelin Chase"/>
        <s v="QUIET ENJOYMENT, a novel of two gay friends, life and AIDS"/>
        <s v="You Killed Me First"/>
        <s v="a book called filtered down thru the stars"/>
        <s v="KJV2015 (Canceled)"/>
        <s v="Like all the others (Canceled)"/>
        <s v="The Atheist/Agnostic Translation Guide to the AA's Big Book"/>
        <s v="Hey! I&quot;m not invisable, I am Just Old (Canceled)"/>
        <s v="ON THE DISSECTION OF THE PARTS OF THE HUMAN BODY (1545-1546) (Canceled)"/>
        <s v="The Judo Preservation Project (Canceled)"/>
        <s v="MamaCheng's International Shopping Concierge Services"/>
        <s v="Focus on changing your situation"/>
        <s v="Italian Manual Kickstarter - Manuale Italiano non ufficiale"/>
        <s v="Finnegans Wake von James Joyce - deutsche Ãœbersetzung"/>
        <s v="Expand the MillionairesLetter in the US Market!"/>
        <s v="Translate my Saga Fantasy : Icarus Ã  l'Ã©cole des dieux"/>
        <s v="Alternative Economics: Reversing Stagnation on Smashwords"/>
        <s v="The Holy Bib-el"/>
        <s v="10 P.M."/>
        <s v="Die Welt der Haie in Englisch (The World of Sharks)"/>
        <s v="Hello!(Sawadee).&quot;.America&quot;   BOOK"/>
        <s v="Glenn's  little book of  quotes"/>
        <s v="Modern Literal Torah Translation: Genesis"/>
        <s v="Glass Designs (Canceled)"/>
        <s v="Bio Hazard Suit for Everyman (Canceled)"/>
        <s v="Belt with Legs Invention (Canceled)"/>
        <s v="Help Calmenco! finance new CD and Tour (Canceled)"/>
        <s v="John Grover touches the world (Canceled)"/>
        <s v="&quot;Volando&quot; CD Release (Canceled)"/>
        <s v="Lionstar International Tour 2015 (Canceled)"/>
        <s v="Villapalooza - Little Village Music Festival (Canceled)"/>
        <s v="A Tribute to DC Talk:  Live Concert &amp; DVD (Canceled)"/>
        <s v="Beast of the Beats VIII Webster Hall, NY (Nov 6-9 2014)"/>
        <s v="Funnel Cakes come to the UK!"/>
        <s v="let your dayz take you to the dogs."/>
        <s v="Bayou Classic BBQ"/>
        <s v="When I become awesome, I will cater an event for you!!"/>
        <s v="Pyros Brick Oven Pizza in a Food Truck."/>
        <s v="Skewed Up Food Truck"/>
        <s v="Harley Hawg Dogs, Inc"/>
        <s v="Blaze'n Pontiac Grill"/>
        <s v="baked pugtato"/>
        <s v="We Need Your Help to Finish Our BBQ Food Truck"/>
        <s v="3E Community, a company driven by YOU!"/>
        <s v="Arena Z - Zombie Survival"/>
        <s v="Medieval Empire by Bear Games"/>
        <s v="Hot Potato - The App"/>
        <s v="Ultimate Supremacy"/>
        <s v="Funny Monsters (Mobile Game)"/>
        <s v="PlanEt Ninjahwah"/>
        <s v="The kidcade is the next big thing in the home entertainment"/>
        <s v="Idle Gamers"/>
        <s v="My own channel"/>
        <s v="DJ's Bane"/>
        <s v="Final Benghazi Report on audio â€“ New results may shock you!"/>
        <s v="Chat Box 23 (Canceled)"/>
        <s v="Voice Over Artist (Canceled)"/>
        <s v="The Body Politic Radio (Canceled)"/>
        <s v="Support Independent Media (Canceled)"/>
        <s v="Suburban Disorder Podcast (Canceled)"/>
        <s v="The Smile High Podcast Club Season 3 (Canceled)"/>
        <s v="Michale Graves &quot;The Voice of Liberty&quot; WVNJ RADIO 1160 AM"/>
        <s v="Big Daddy's Long Ass Road Trip To W.S.O.P. 2016! Podcasts!"/>
        <s v="Now You Know Podcast (Canceled)"/>
        <s v="The (Secular) Barbershop Podcast (Canceled)"/>
        <s v="J1 (Canceled)"/>
        <s v="All Things Horses Podcast (Canceled)"/>
        <s v="Industry Success Project (Canceled)"/>
        <s v="The first Earphones Cover in eco-leather and Made in Italy"/>
        <s v="PAKPOWER, The CCP Pack"/>
        <s v="Jazz Singer, Marti Mendenhall Live Concert Recording"/>
        <s v="EXPERIMENTAL JAZZ STUDIO RECORDING"/>
        <s v="JETRO DA SILVA FUNK PROJECT"/>
        <s v="Cosmolingo is a multimedia band inspiring to create a cinematic musical theater!!!!! "/>
        <s v="MIAMI JAZZ PROJECT: TEST OF TIME RECORDING"/>
        <s v="JMood Records &quot;New&quot; Roberto Magris Sextet New Recording Project 2010 "/>
        <s v="Soul Of Man Video Project"/>
        <s v="Hot Jazz and Latin Luxury in Lima"/>
        <s v="Help Tony Copeland and get free cd's and mp3's"/>
        <s v="Greg Chambers Saxophone CD"/>
        <s v="24th Music Presents Channeling Motown (Live)"/>
        <s v="Modern Jazz / Soul &quot;All Star&quot; CD Recording Project"/>
        <s v="Park XXVII Album Release"/>
        <s v="Mortimer Nova new album title Terrible The Fish Has Drowned!"/>
        <s v="Italian Jazz Days 2015, an annual NYS jazzseries since 2009."/>
        <s v="Open Door: The Call -- Young Reader's Fiction Book"/>
        <s v="A dream of becoming an upcoming Author"/>
        <s v="Memories of Italy &amp; Olive Oil"/>
        <s v="[JOE]KES"/>
        <s v="Where we used to live - eBook (PROJECT 80%)"/>
        <s v="Random Thoughts from a Random Mind"/>
        <s v="Hate York Shirt 2.0"/>
        <s v="Driver Alert System"/>
        <s v="Vivi di Cuore - Heart Rate Watch"/>
        <s v="Unique online start up, Art and Technology together (Canceled)"/>
        <s v="UniWherse.com - Bring students future (Canceled)"/>
        <s v="Website for Firearms Education &amp; Sale of Accessories"/>
        <s v="SkyRooms.io Virtual Offices (Canceled)"/>
        <s v="NeedSomeLoven.com (Canceled)"/>
        <s v="WheelWolf - Swap and borrow cars with fellow car lovers."/>
        <s v="Y2Y Tutors (Canceled)"/>
        <s v="S'time Soirees (Canceled)"/>
        <s v="PixlDir.com - Simple and fast image hosting. (Canceled)"/>
        <s v="Lets Reinvent Our Election Process (Canceled)"/>
        <s v="Web Streaming 2.0 (Canceled)"/>
        <s v="Securivente (Canceled)"/>
        <s v="UniteChrist (Canceled)"/>
        <s v="An Online Music Venue Awaits (Canceled)"/>
        <s v="Don't Shoot the Messenger Chick (Canceled)"/>
        <s v="EZDoctor Reports a &quot;CarFax&quot; type report on Doctors."/>
        <s v="Link Card"/>
        <s v="&quot;We the People...&quot;"/>
        <s v="A Poets Domain"/>
        <s v="FairwayJockey.com Custom Golf Equipment"/>
        <s v="UnimeTV - Revolutionizing Anime"/>
        <s v="EasyLearnings"/>
        <s v="International/Domestic Student room platform"/>
        <s v="Southwest Louisville Online A Local Social Network"/>
        <s v="Marketing campaign for Show-Skill.net website"/>
        <s v="Spinnable Social Media"/>
        <s v="Secure Email and Document sharing"/>
        <s v="Somorrah"/>
        <s v="Shipmates"/>
        <s v="TPI Episode 2: Doomsday Dean"/>
        <s v="World War 4"/>
        <s v="Average Heroes pilot"/>
        <s v="Joc Barrera The Chupacabra Hunter"/>
        <s v="Project: eXelcius - Next Generation Movie"/>
        <s v="Guess What? Gus"/>
        <s v="PROJECT IS CANCELLED"/>
        <s v="City Animals independent cartoon series"/>
        <s v="The Adventures of Daryl and Straight Man"/>
        <s v="BABY HUEY IN A FEATURE FILM /  &quot;LUCKY DUCK&quot;"/>
        <s v="Hymn of Unity"/>
        <s v="Tropiki-Meet the Tikis animated/cartoon series-Monkey Tiki"/>
        <s v="Dreamland PERSONALISED Animated Shorts Film"/>
        <s v="Storyville: Return of the Vodou Queen"/>
        <s v="THE FORGOTTEN LAND"/>
        <s v="Machinima film project : Open 24/7"/>
        <s v="phenix heart 3D animation"/>
        <s v="The Gangbangers"/>
        <s v="Wolf Squad Lego Stop Motion"/>
        <s v="Starting a cartoon series"/>
        <s v="&quot;Johny and Jasper&quot; educational series"/>
        <s v="Blinky"/>
        <s v="Le Legend of le Dragon Slayers"/>
        <s v="THE FUTURE"/>
        <s v="Hard Times Charles Video Book"/>
        <s v="Within The Threshold"/>
        <s v="NYPD Internal Affairs bureau (IAB)(pilot) tv drama"/>
        <s v="Film about help homeless child to live a better life."/>
        <s v="Area 4 - The Film"/>
        <s v="FAREWELL TO FREEDOM a modern day western by Anita Waggoner"/>
        <s v="The Perfect Plan"/>
        <s v="Facets of a Geek life"/>
        <s v="The Chance of Freedom Short Film"/>
        <s v="Backpage Shawty"/>
        <s v="Legend of the Stolen Guitar -- (Zimbabwe film)"/>
        <s v="The Pass"/>
        <s v="Archetypes"/>
        <s v="&quot;A Brighter Day&quot;"/>
        <s v="OLIVIA"/>
        <s v="Blood Bond Movie Development"/>
        <s v="Modern Gangsters"/>
        <s v="Independent Feature Film for Film Festivals &quot;BLUE&quot;"/>
        <s v="37 U.S. Navy Sailors Murdered, an American story"/>
        <s v="Help Towards a New PC for Editing Media College Productions!"/>
        <s v="Mariano (A Screenplay)"/>
        <s v="Feature Film: The Wolfes"/>
        <s v="ABU Pakistani Independent Feature Film"/>
        <s v="El viaje de LucÃ­a"/>
        <s v="Silent Monster"/>
        <s v="I Am Forgotten"/>
        <s v="7 Sins"/>
        <s v="The Blind Dolphin Story"/>
        <s v="NET"/>
        <s v="UNDIVIDED (Working Title)"/>
        <s v="Con Todo mi Corazon: With all of my Heart."/>
        <s v="In The Dark POST Production Fund Request (Canceled)"/>
        <s v="Consumed (Static Air) (Canceled)"/>
        <s v="CATTLE - AN AWESOME SCI-FI SHORT (Canceled)"/>
        <s v="Rome of the Dead (Canceled)"/>
        <s v="Predator : Repentance (Canceled)"/>
        <s v="MICRO-MISSION (Canceled)"/>
        <s v="MARLEY'S GHOST (AMBASSADORS OF STEAM) (Canceled)"/>
        <s v="Demon Women from outer space (Canceled)"/>
        <s v="I (Canceled)"/>
        <s v="Blue in the Green (Canceled)"/>
        <s v="JUSTICE LEAGUE ORIGINS (Canceled)"/>
        <s v="Blank Bodies - Post Production (Canceled)"/>
        <s v="The Time Jumper (Canceled)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82"/>
        <n v="11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12"/>
        <n v="86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76.92"/>
        <n v="1272.73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09.59"/>
        <n v="139.83000000000001"/>
        <n v="55.81"/>
        <n v="31.44"/>
        <n v="60.48"/>
        <n v="169.61"/>
        <n v="63.38"/>
        <n v="171.84"/>
        <n v="71.900000000000006"/>
        <n v="55.82"/>
        <n v="1000"/>
        <n v="139.53"/>
        <n v="137.9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62.83"/>
        <n v="87.96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139.19"/>
        <n v="86.55"/>
        <n v="137.21"/>
        <n v="168.69"/>
        <n v="106.93"/>
        <n v="105.52"/>
        <n v="196.83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89.25"/>
        <n v="63.83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370.37"/>
        <n v="172.41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90.82"/>
        <n v="29.24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70.78"/>
        <n v="132.44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64.27"/>
        <n v="272.5899999999999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69.89"/>
        <n v="138.26"/>
        <n v="88.85"/>
        <n v="105.03"/>
        <n v="88.75"/>
        <n v="67.739999999999995"/>
        <n v="88.73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78.209999999999994"/>
        <n v="148.78"/>
        <n v="160.16"/>
        <n v="129.36000000000001"/>
        <n v="81.069999999999993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72.290000000000006"/>
        <n v="600"/>
        <n v="41.38"/>
        <n v="98.3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48.13"/>
        <n v="63.62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1300"/>
        <n v="64.2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82.26"/>
        <n v="58.62"/>
        <n v="51.47"/>
        <n v="28.1"/>
        <n v="101.56"/>
        <n v="110.22"/>
        <n v="36.47"/>
        <n v="53.89"/>
        <n v="23.96"/>
        <n v="93.61"/>
        <n v="87.1"/>
        <n v="41.74"/>
        <n v="34.130000000000003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78.57"/>
        <n v="64.94"/>
        <n v="185.19"/>
        <n v="100"/>
        <n v="192.31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114.13"/>
        <n v="51.29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45.16"/>
        <n v="104.65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75.09"/>
        <n v="99.53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46.42"/>
        <n v="57.54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307.69"/>
        <n v="129.03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78.72"/>
        <n v="31.6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7.26"/>
        <n v="591.6699999999999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7.19"/>
        <n v="70.62"/>
        <n v="34.21"/>
        <n v="89.65"/>
        <n v="75.34"/>
        <n v="67.650000000000006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38.869999999999997"/>
        <n v="45.44"/>
        <n v="76.790000000000006"/>
        <n v="15.72"/>
        <n v="169.58"/>
        <n v="134.21"/>
        <n v="37.78"/>
        <n v="214.07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69.33"/>
        <n v="37.14"/>
        <n v="70.569999999999993"/>
        <n v="50.9"/>
        <n v="39.74"/>
        <n v="60.78"/>
        <n v="129.16999999999999"/>
        <n v="88.57"/>
        <n v="53.36"/>
        <n v="39.54"/>
        <n v="49.69"/>
        <n v="39.49"/>
        <n v="66.959999999999994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16.73"/>
        <n v="178.53"/>
        <n v="126.46"/>
        <n v="131.91"/>
        <n v="84.17"/>
        <n v="91.82"/>
        <n v="79.53"/>
        <n v="88.74"/>
        <n v="143.66999999999999"/>
        <n v="158.68"/>
        <n v="107.64"/>
        <n v="17.82"/>
        <n v="48.55"/>
        <n v="143.1"/>
        <n v="143"/>
        <n v="75.05"/>
        <n v="32.979999999999997"/>
        <n v="111.11"/>
        <n v="115.38"/>
        <n v="176.47"/>
        <n v="272.73"/>
        <n v="78.95"/>
        <n v="136.36000000000001"/>
        <n v="3000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43.06"/>
        <n v="74.7900000000000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61.02"/>
        <n v="39.229999999999997"/>
        <n v="66.709999999999994"/>
        <n v="50.63"/>
        <n v="24.15"/>
        <n v="389.29"/>
        <n v="49.38"/>
        <n v="40.49"/>
        <n v="54.2"/>
        <n v="47.46"/>
        <n v="450"/>
        <n v="72.97"/>
        <n v="34.18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48.7"/>
        <n v="97.41"/>
        <n v="77.349999999999994"/>
        <n v="40.94"/>
        <n v="68.84"/>
        <n v="104.6"/>
        <n v="37.270000000000003"/>
        <n v="49.21"/>
        <n v="66.87"/>
        <n v="108.63"/>
        <n v="27.15"/>
        <n v="186.07"/>
        <n v="866.67"/>
        <n v="19.7"/>
        <n v="57.78"/>
        <n v="32.07"/>
        <n v="54.08"/>
        <n v="66.510000000000005"/>
        <n v="76.03"/>
        <n v="95.74"/>
        <n v="78.180000000000007"/>
        <n v="33.03"/>
        <n v="52.55"/>
        <n v="30.95"/>
        <n v="47.57"/>
        <n v="77.73"/>
        <n v="59.65"/>
        <n v="40.08"/>
        <n v="47.41"/>
        <n v="60.95"/>
        <n v="121.9"/>
        <n v="38.71"/>
        <n v="82.42"/>
        <n v="70.83"/>
        <n v="39.83"/>
        <n v="37.47"/>
        <n v="72.709999999999994"/>
        <n v="52.92"/>
        <n v="74.62"/>
        <n v="97.5"/>
        <n v="72.430000000000007"/>
        <n v="45.21"/>
        <n v="114.82"/>
        <n v="66.45"/>
        <n v="315.5"/>
        <n v="70.03"/>
        <n v="57.3"/>
        <n v="63"/>
        <n v="35.49"/>
        <n v="78.5"/>
        <n v="41.85"/>
        <n v="67.73"/>
        <n v="38.549999999999997"/>
        <n v="119.29"/>
        <n v="43.91"/>
        <n v="61"/>
        <n v="69.47"/>
        <n v="75.77"/>
        <n v="1250"/>
        <n v="104.17"/>
        <n v="227.27"/>
        <n v="73.53"/>
        <n v="48.08"/>
        <n v="113.64"/>
        <n v="50"/>
        <n v="41.58"/>
        <n v="248.5"/>
        <n v="47.77"/>
        <n v="155.25"/>
        <n v="79.87"/>
        <n v="72.59"/>
        <n v="23.8"/>
        <n v="143.82"/>
        <n v="33.67"/>
        <n v="48.24"/>
        <n v="40.85"/>
        <n v="44.54"/>
        <n v="104.57"/>
        <n v="141.47"/>
        <n v="171.43"/>
        <n v="25"/>
        <n v="159.33000000000001"/>
        <n v="108.59"/>
        <n v="58.17"/>
        <n v="91.23"/>
        <n v="158"/>
        <n v="103.04"/>
        <n v="60.67"/>
        <n v="39.380000000000003"/>
        <n v="41.42"/>
        <n v="73.760000000000005"/>
        <n v="58.95"/>
        <n v="112.14"/>
        <n v="53.52"/>
        <n v="63.65"/>
        <n v="61.58"/>
        <n v="75.48"/>
        <n v="38.880000000000003"/>
        <n v="34.79"/>
        <n v="31"/>
        <n v="116.25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199.18"/>
        <n v="43.82"/>
        <n v="39.67"/>
        <n v="58.9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61.82"/>
        <n v="28.41"/>
        <n v="42.02"/>
        <n v="53.85"/>
        <n v="150"/>
        <n v="27.94"/>
        <n v="55.13"/>
        <n v="63.42"/>
        <n v="59.6"/>
        <n v="86.67"/>
        <n v="53.23"/>
        <n v="46.13"/>
        <n v="42.35"/>
        <n v="54.55"/>
        <n v="82.82"/>
        <n v="55.95"/>
        <n v="50.37"/>
        <n v="43.02"/>
        <n v="44.85"/>
        <n v="57.22"/>
        <n v="68.67"/>
        <n v="89.42"/>
        <n v="70.86"/>
        <n v="39.479999999999997"/>
        <n v="45.62"/>
        <n v="54"/>
        <n v="66.13"/>
        <n v="73.209999999999994"/>
        <n v="102.5"/>
        <n v="34.75"/>
        <n v="52.49"/>
        <n v="120.12"/>
        <n v="59.85"/>
        <n v="75.37"/>
        <n v="50.88"/>
        <n v="32.270000000000003"/>
        <n v="92.32"/>
        <n v="106.84"/>
        <n v="78.08"/>
        <n v="184.36"/>
        <n v="72.39"/>
        <n v="126.69"/>
        <n v="63.28"/>
        <n v="53.29"/>
        <n v="38.94"/>
        <n v="36.07"/>
        <n v="51.79"/>
        <n v="96.19"/>
        <n v="673.33"/>
        <n v="55.97"/>
        <n v="95.95"/>
        <n v="91.59"/>
        <n v="100.75"/>
        <n v="26.15"/>
        <n v="60.91"/>
        <n v="62.81"/>
        <n v="52.82"/>
        <n v="66.83"/>
        <n v="501.25"/>
        <n v="45.57"/>
        <n v="117.88"/>
        <n v="38.5"/>
        <n v="57.17"/>
        <n v="83.38"/>
        <n v="68.97"/>
        <n v="64.52"/>
        <n v="95.24"/>
        <n v="133.33000000000001"/>
        <n v="36.36"/>
        <n v="250"/>
        <n v="42.55"/>
        <n v="285.70999999999998"/>
        <n v="86.96"/>
        <n v="105.26"/>
        <n v="27.3"/>
        <n v="60.24"/>
        <n v="82.58"/>
        <n v="26.59"/>
        <n v="115.71"/>
        <n v="65.17"/>
        <n v="38.24"/>
        <n v="60.66"/>
        <n v="102.11"/>
        <n v="48.43"/>
        <n v="51.89"/>
        <n v="39.18"/>
        <n v="34.25"/>
        <n v="73.459999999999994"/>
        <n v="381.6"/>
        <n v="65.41"/>
        <n v="82.09"/>
        <n v="37.67"/>
        <n v="98.79"/>
        <n v="23.17"/>
        <n v="36.08"/>
        <n v="170.55"/>
        <n v="37.46"/>
        <n v="20.12"/>
        <n v="35.96"/>
        <n v="45.54"/>
        <n v="311.17"/>
        <n v="155.33000000000001"/>
        <n v="60.06"/>
        <n v="80.87"/>
        <n v="132.86000000000001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58.06"/>
        <n v="300"/>
        <n v="48.34"/>
        <n v="89.4"/>
        <n v="43.54"/>
        <n v="119"/>
        <n v="137.08000000000001"/>
        <n v="35.520000000000003"/>
        <n v="36.24"/>
        <n v="59.2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60.96"/>
        <n v="213.38"/>
        <n v="41.59"/>
        <n v="84.9"/>
        <n v="188.56"/>
        <n v="94.28"/>
        <n v="44.5"/>
        <n v="40.24"/>
        <n v="34.409999999999997"/>
        <n v="29.07"/>
        <n v="35.130000000000003"/>
        <n v="52.41"/>
        <n v="38.86"/>
        <n v="45.11"/>
        <n v="47.66"/>
        <n v="83.05"/>
        <n v="43.71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80.25"/>
        <n v="200.63"/>
        <n v="39.049999999999997"/>
        <n v="23.1"/>
        <n v="40.78"/>
        <n v="131.66999999999999"/>
        <n v="49.28"/>
        <n v="58.37"/>
        <n v="35.799999999999997"/>
        <n v="225"/>
        <n v="56.25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56.33"/>
        <n v="76.05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55.56"/>
        <n v="33.33"/>
        <n v="31.91"/>
        <n v="17.989999999999998"/>
        <n v="47.94"/>
        <n v="53.04"/>
        <n v="61.29"/>
        <n v="34.9"/>
        <n v="47.26"/>
        <n v="77.11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93.67"/>
        <n v="61.09"/>
        <n v="34.1"/>
        <n v="41.03"/>
        <n v="34.0200000000000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64.760000000000005"/>
        <n v="35.79"/>
        <n v="51.96"/>
        <n v="46.59"/>
        <n v="38.6"/>
        <n v="79.180000000000007"/>
        <n v="84.06"/>
        <n v="28.55"/>
        <n v="31.81"/>
        <n v="222.5"/>
        <n v="133.30000000000001"/>
        <n v="30.27"/>
        <n v="42.9"/>
        <n v="25.58"/>
        <n v="44.33"/>
        <n v="47.43"/>
        <n v="120.55"/>
        <n v="66.099999999999994"/>
        <n v="38.79"/>
        <n v="47"/>
        <n v="50.46"/>
        <n v="6.5"/>
        <n v="217.5"/>
        <n v="118.36"/>
        <n v="50.04"/>
        <n v="52"/>
        <n v="76.47"/>
        <n v="43.2"/>
        <n v="64.8"/>
        <n v="51.6"/>
        <n v="31.34"/>
        <n v="183.29"/>
        <n v="49.23"/>
        <n v="37.65"/>
        <n v="127.6"/>
        <n v="47.22"/>
        <n v="13.54"/>
        <n v="45.46"/>
        <n v="48.85"/>
        <n v="26.27"/>
        <n v="74.12"/>
        <n v="139.56"/>
        <n v="65.84"/>
        <n v="59.52"/>
        <n v="51.92"/>
        <n v="27.07"/>
        <n v="49.8"/>
        <n v="88.64"/>
        <n v="56.14"/>
        <n v="68.06"/>
        <n v="42.24"/>
        <n v="306"/>
        <n v="58.1"/>
        <n v="43.5"/>
        <n v="202.83"/>
        <n v="45.04"/>
        <n v="52.83"/>
        <n v="48.09"/>
        <n v="109.18"/>
        <n v="31.58"/>
        <n v="52.17"/>
        <n v="28.57"/>
        <n v="42.86"/>
        <n v="26.02"/>
        <n v="31.5"/>
        <n v="79"/>
        <n v="237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286.25"/>
        <n v="18.77"/>
        <n v="163.57"/>
        <n v="42.3"/>
        <n v="42.22"/>
        <n v="29.89"/>
        <n v="66.47"/>
        <n v="33.24"/>
        <n v="102.73"/>
        <n v="86.62"/>
        <n v="56.3"/>
        <n v="59.21"/>
        <n v="38.74"/>
        <n v="61.94"/>
        <n v="35.840000000000003"/>
        <n v="65.180000000000007"/>
        <n v="73.73"/>
        <n v="61.39"/>
        <n v="367"/>
        <n v="73.33"/>
        <n v="550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33.31"/>
        <n v="29.61"/>
        <n v="42.61"/>
        <n v="56.05"/>
        <n v="40.92"/>
        <n v="25.31"/>
        <n v="81.540000000000006"/>
        <n v="58.89"/>
        <n v="117.56"/>
        <n v="52.8"/>
        <n v="58.61"/>
        <n v="75.040000000000006"/>
        <n v="42"/>
        <n v="525"/>
        <n v="38.89"/>
        <n v="31.76"/>
        <n v="32.72"/>
        <n v="45.48"/>
        <n v="45.35"/>
        <n v="28.92"/>
        <n v="61.18"/>
        <n v="346.67"/>
        <n v="38.520000000000003"/>
        <n v="28"/>
        <n v="36.96"/>
        <n v="43.13"/>
        <n v="38.33"/>
        <n v="32.340000000000003"/>
        <n v="28.66"/>
        <n v="64.38"/>
        <n v="73.569999999999993"/>
        <n v="342"/>
        <n v="44.61"/>
        <n v="114"/>
        <n v="205"/>
        <n v="37.96"/>
        <n v="48.62"/>
        <n v="24.29"/>
        <n v="510"/>
        <n v="340"/>
        <n v="42.33"/>
        <n v="53.42"/>
        <n v="39.04"/>
        <n v="168.5"/>
        <n v="63.13"/>
        <n v="52.95"/>
        <n v="59.12"/>
        <n v="37.22"/>
        <n v="41.83"/>
        <n v="27.86"/>
        <n v="29.47"/>
        <n v="91"/>
        <n v="40.04"/>
        <n v="52.68"/>
        <n v="37.07"/>
        <n v="142.86000000000001"/>
        <n v="41.67"/>
        <n v="58.82"/>
        <n v="35.71"/>
        <n v="52.63"/>
        <n v="71.430000000000007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24.21"/>
        <n v="34.07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29.67"/>
        <n v="35.6"/>
        <n v="35.44"/>
        <n v="80.45"/>
        <n v="35.4"/>
        <n v="41.95"/>
        <n v="55.06"/>
        <n v="17.25"/>
        <n v="30.31"/>
        <n v="97.33"/>
        <n v="46.05"/>
        <n v="25.65"/>
        <n v="43.35"/>
        <n v="37.61"/>
        <n v="50.65"/>
        <n v="26.06"/>
        <n v="45.16"/>
        <n v="122.14"/>
        <n v="35.5"/>
        <n v="31.56"/>
        <n v="40.479999999999997"/>
        <n v="34"/>
        <n v="121.43"/>
        <n v="70.17"/>
        <n v="17.829999999999998"/>
        <n v="119.57"/>
        <n v="37.950000000000003"/>
        <n v="31.96"/>
        <n v="23.63"/>
        <n v="68.42"/>
        <n v="16.760000000000002"/>
        <n v="30.37"/>
        <n v="58.21"/>
        <n v="54.27"/>
        <n v="27.1"/>
        <n v="24.58"/>
        <n v="24.55"/>
        <n v="36.68"/>
        <n v="35"/>
        <n v="100.63"/>
        <n v="80.5"/>
        <n v="53.4"/>
        <n v="800"/>
        <n v="29.63"/>
        <n v="200"/>
        <n v="88.89"/>
        <n v="160"/>
        <n v="57.14"/>
        <n v="26.57"/>
        <n v="56.79"/>
        <n v="79.099999999999994"/>
        <n v="112.57"/>
        <n v="23.12"/>
        <n v="29"/>
        <n v="28.89"/>
        <n v="23.64"/>
        <n v="38.65"/>
        <n v="40.21"/>
        <n v="21.19"/>
        <n v="19.489999999999998"/>
        <n v="76"/>
        <n v="126.5"/>
        <n v="42.11"/>
        <n v="50.27"/>
        <n v="44.24"/>
        <n v="83.33"/>
        <n v="27.78"/>
        <n v="93.25"/>
        <n v="37.25"/>
        <n v="34.880000000000003"/>
        <n v="40.61"/>
        <n v="91.25"/>
        <n v="36.5"/>
        <n v="34.76"/>
        <n v="80.67"/>
        <n v="55.77"/>
        <n v="180.5"/>
        <n v="120.17"/>
        <n v="26.67"/>
        <n v="55.23"/>
        <n v="59.58"/>
        <n v="27.5"/>
        <n v="44.69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108.33"/>
        <n v="216.67"/>
        <n v="92.14"/>
        <n v="21.47"/>
        <n v="45.79"/>
        <n v="33.74"/>
        <n v="40.06"/>
        <n v="21.37"/>
        <n v="64"/>
        <n v="91.43"/>
        <n v="29.05"/>
        <n v="24.5"/>
        <n v="70.67"/>
        <n v="90.86"/>
        <n v="37.409999999999997"/>
        <n v="57.73"/>
        <n v="22.61"/>
        <n v="33.32"/>
        <n v="28.73"/>
        <n v="78.88"/>
        <n v="17.53"/>
        <n v="62.8"/>
        <n v="52.08"/>
        <n v="36.590000000000003"/>
        <n v="88.71"/>
        <n v="62"/>
        <n v="56.36"/>
        <n v="38.75"/>
        <n v="29.43"/>
        <n v="203.67"/>
        <n v="203.33"/>
        <n v="67.78"/>
        <n v="43.57"/>
        <n v="27.73"/>
        <n v="37.94"/>
        <n v="25.29"/>
        <n v="201.67"/>
        <n v="43.21"/>
        <n v="24.2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57"/>
        <n v="27.14"/>
        <n v="40.71"/>
        <n v="43.85"/>
        <n v="71.25"/>
        <n v="80.709999999999994"/>
        <n v="19.47"/>
        <n v="12.53"/>
        <n v="50.91"/>
        <n v="62.22"/>
        <n v="43"/>
        <n v="18"/>
        <n v="50.45"/>
        <n v="69.13"/>
        <n v="55.3"/>
        <n v="42.38"/>
        <n v="45.83"/>
        <n v="55"/>
        <n v="183.33"/>
        <n v="39.29"/>
        <n v="19.46"/>
        <n v="28.68"/>
        <n v="60.11"/>
        <n v="58.9"/>
        <n v="75.709999999999994"/>
        <n v="48.18"/>
        <n v="21.1"/>
        <n v="29.17"/>
        <n v="15"/>
        <n v="57.89"/>
        <n v="47.27"/>
        <n v="32.5"/>
        <n v="101.8"/>
        <n v="84.83"/>
        <n v="84.33"/>
        <n v="29.71"/>
        <n v="22.91"/>
        <n v="25.16"/>
        <n v="167.67"/>
        <n v="31.38"/>
        <n v="62.63"/>
        <n v="166.67"/>
        <n v="29.41"/>
        <n v="10.039999999999999"/>
        <n v="163.33000000000001"/>
        <n v="37.54"/>
        <n v="54.11"/>
        <n v="60.75"/>
        <n v="44.09"/>
        <n v="28.32"/>
        <n v="60.13"/>
        <n v="120.25"/>
        <n v="40"/>
        <n v="21.73"/>
        <n v="78.33"/>
        <n v="15.13"/>
        <n v="116.75"/>
        <n v="57.88"/>
        <n v="35.619999999999997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3.08"/>
        <n v="30.71"/>
        <n v="47.78"/>
        <n v="35.83"/>
        <n v="47.33"/>
        <n v="53.13"/>
        <n v="60.71"/>
        <n v="17.71"/>
        <n v="15.04"/>
        <n v="104.75"/>
        <n v="29.79"/>
        <n v="18.91"/>
        <n v="59"/>
        <n v="51.38"/>
        <n v="410"/>
        <n v="51.25"/>
        <n v="15.15"/>
        <n v="45.33"/>
        <n v="101.25"/>
        <n v="80.599999999999994"/>
        <n v="13"/>
        <n v="30.85"/>
        <n v="25.02"/>
        <n v="80"/>
        <n v="30.77"/>
        <n v="56.57"/>
        <n v="30.08"/>
        <n v="25.4"/>
        <n v="31.75"/>
        <n v="47.5"/>
        <n v="54.29"/>
        <n v="41.89"/>
        <n v="53.71"/>
        <n v="93.75"/>
        <n v="53.57"/>
        <n v="14.84"/>
        <n v="72.400000000000006"/>
        <n v="24"/>
        <n v="120"/>
        <n v="35.9"/>
        <n v="25.57"/>
        <n v="71.599999999999994"/>
        <n v="59.17"/>
        <n v="25.21"/>
        <n v="35.1"/>
        <n v="39"/>
        <n v="26.92"/>
        <n v="116.67"/>
        <n v="38.44"/>
        <n v="69"/>
        <n v="37.89"/>
        <n v="20"/>
        <n v="37.56"/>
        <n v="55.83"/>
        <n v="67"/>
        <n v="20.88"/>
        <n v="21.8"/>
        <n v="81.58"/>
        <n v="27.08"/>
        <n v="29.09"/>
        <n v="24.62"/>
        <n v="22.64"/>
        <n v="26.33"/>
        <n v="23.92"/>
        <n v="18.239999999999998"/>
        <n v="34.44"/>
        <n v="103.33"/>
        <n v="28.18"/>
        <n v="76.25"/>
        <n v="21.57"/>
        <n v="75.25"/>
        <n v="23.15"/>
        <n v="37.630000000000003"/>
        <n v="50.17"/>
        <n v="18.75"/>
        <n v="49.67"/>
        <n v="99.33"/>
        <n v="24.33"/>
        <n v="19.329999999999998"/>
        <n v="19.27"/>
        <n v="24.08"/>
        <n v="28.4"/>
        <n v="40.14"/>
        <n v="93.33"/>
        <n v="46.5"/>
        <n v="30.78"/>
        <n v="23.08"/>
        <n v="22.75"/>
        <n v="13.6"/>
        <n v="90.33"/>
        <n v="38.57"/>
        <n v="45"/>
        <n v="29.56"/>
        <n v="33.25"/>
        <n v="32.75"/>
        <n v="87"/>
        <n v="17.329999999999998"/>
        <n v="26"/>
        <n v="21.67"/>
        <n v="32.25"/>
        <n v="23.18"/>
        <n v="11.36"/>
        <n v="31.25"/>
        <n v="49"/>
        <n v="16.2"/>
        <n v="20.079999999999998"/>
        <n v="48.2"/>
        <n v="19.670000000000002"/>
        <n v="33.71"/>
        <n v="39.17"/>
        <n v="29.25"/>
        <n v="29.13"/>
        <n v="33.29"/>
        <n v="13.53"/>
        <n v="45.2"/>
        <n v="28.13"/>
        <n v="74.33"/>
        <n v="24.78"/>
        <n v="26.75"/>
        <n v="16.309999999999999"/>
        <n v="53"/>
        <n v="30.29"/>
        <n v="26.38"/>
        <n v="35.17"/>
        <n v="52.5"/>
        <n v="20.5"/>
        <n v="29.29"/>
        <n v="68.33"/>
        <n v="15.77"/>
        <n v="25.5"/>
        <n v="202"/>
        <n v="16.829999999999998"/>
        <n v="18.27"/>
        <n v="22.33"/>
        <n v="22.22"/>
        <n v="199"/>
        <n v="19.600000000000001"/>
        <n v="32.67"/>
        <n v="16.25"/>
        <n v="19.399999999999999"/>
        <n v="23.5"/>
        <n v="12.47"/>
        <n v="23.25"/>
        <n v="61.67"/>
        <n v="46.25"/>
        <n v="12"/>
        <n v="22.5"/>
        <n v="25.71"/>
        <n v="17.850000000000001"/>
        <n v="59.33"/>
        <n v="87.5"/>
        <n v="24.71"/>
        <n v="42.5"/>
        <n v="28.33"/>
        <n v="23.57"/>
        <n v="23.14"/>
        <n v="32"/>
        <n v="38.25"/>
        <n v="21.86"/>
        <n v="11.77"/>
        <n v="11.62"/>
        <n v="37.75"/>
        <n v="50.33"/>
        <n v="25.17"/>
        <n v="37.5"/>
        <n v="13.55"/>
        <n v="20.71"/>
        <n v="72.5"/>
        <n v="142"/>
        <n v="20.14"/>
        <n v="28.2"/>
        <n v="23.33"/>
        <n v="22.83"/>
        <n v="22.67"/>
        <n v="27"/>
        <n v="16.63"/>
        <n v="18.71"/>
        <n v="16.38"/>
        <n v="14.44"/>
        <n v="12.8"/>
        <n v="10.67"/>
        <n v="25.2"/>
        <n v="8.86"/>
        <n v="41.33"/>
        <n v="24.6"/>
        <n v="8.57"/>
        <n v="13.11"/>
        <n v="58"/>
        <n v="23"/>
        <n v="16.43"/>
        <n v="12.67"/>
        <n v="14.13"/>
        <n v="18.329999999999998"/>
        <n v="15.71"/>
        <n v="15.43"/>
        <n v="17.670000000000002"/>
        <n v="21.2"/>
        <n v="26.5"/>
        <n v="35.33"/>
        <n v="17.5"/>
        <n v="6.18"/>
        <n v="26.25"/>
        <n v="34.67"/>
        <n v="12.75"/>
        <n v="17"/>
        <n v="50.5"/>
        <n v="14.43"/>
        <n v="16.670000000000002"/>
        <n v="10"/>
        <n v="23.75"/>
        <n v="9.5"/>
        <n v="15.83"/>
        <n v="10.56"/>
        <n v="15.67"/>
        <n v="15.33"/>
        <n v="14.33"/>
        <n v="17.2"/>
        <n v="12.14"/>
        <n v="21.25"/>
        <n v="5.31"/>
        <n v="10.38"/>
        <n v="16.399999999999999"/>
        <n v="20.25"/>
        <n v="11.43"/>
        <n v="19"/>
        <n v="15.2"/>
        <n v="5.29"/>
        <n v="23.67"/>
        <n v="11.64"/>
        <n v="8.5"/>
        <n v="8.1300000000000008"/>
        <n v="4.92"/>
        <n v="15.75"/>
        <n v="12.4"/>
        <n v="10.17"/>
        <n v="30.5"/>
        <n v="20.329999999999998"/>
        <n v="29.5"/>
        <n v="18.670000000000002"/>
        <n v="14"/>
        <n v="13.25"/>
        <n v="3.71"/>
        <n v="12.5"/>
        <n v="16"/>
        <n v="11.92"/>
        <n v="9.4"/>
        <n v="6.71"/>
        <n v="11.25"/>
        <n v="9"/>
        <n v="10.5"/>
        <n v="10.25"/>
        <n v="6.83"/>
        <n v="13.33"/>
        <n v="1.54"/>
        <n v="9.75"/>
        <n v="18.5"/>
        <n v="8.75"/>
        <n v="34.950000000000003"/>
        <n v="11.33"/>
        <n v="8"/>
        <n v="15.5"/>
        <n v="10.33"/>
        <n v="7.5"/>
        <n v="7.25"/>
        <n v="5.8"/>
        <n v="6.75"/>
        <n v="13.01"/>
        <n v="8.33"/>
        <n v="6.25"/>
        <n v="2.67"/>
        <n v="4.8"/>
        <n v="5.75"/>
        <n v="7.33"/>
        <n v="22"/>
        <n v="7"/>
        <n v="3"/>
        <n v="4.75"/>
        <n v="3.8"/>
        <n v="5.67"/>
        <n v="5.33"/>
        <n v="5"/>
        <n v="4.83"/>
        <n v="2"/>
        <n v="3.25"/>
        <n v="4"/>
        <n v="5.5"/>
        <n v="3.67"/>
        <n v="2.75"/>
        <n v="3.33"/>
        <n v="1"/>
        <n v="2.33"/>
        <n v="6"/>
        <n v="1.33"/>
        <n v="1.5"/>
        <n v="0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y Patel" refreshedDate="44514.580460879632" createdVersion="7" refreshedVersion="7" minRefreshableVersion="3" recordCount="4114" xr:uid="{01EB813D-0B88-4698-935C-E3F16C20F8DC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30T09:37:21"/>
        <d v="2014-07-17T05:03:1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4-06-10T09:07:49"/>
        <d v="2010-06-06T19:09:14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4-08-27T21:04:52"/>
        <d v="2015-07-22T14:05:16"/>
        <d v="2014-10-20T07:27:59"/>
        <d v="2014-10-20T17:52:52"/>
        <d v="2015-02-17T18:45:23"/>
        <d v="2014-05-29T04:00:45"/>
        <d v="2015-04-24T13:21:07"/>
        <d v="2016-07-02T16:22:03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5-12-03T13:47:00"/>
        <d v="2011-12-19T21:12:36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0-29T03:35:39"/>
        <d v="2011-11-01T04:45:36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4-06-18T16:04:11"/>
        <d v="2017-01-26T20:18:25"/>
        <d v="2016-06-28T01:49:40"/>
        <d v="2016-09-05T19:50:54"/>
        <d v="2015-04-02T15:11:49"/>
        <d v="2015-05-30T20:57:18"/>
        <d v="2011-12-02T19:05:47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4-06-19T20:38:50"/>
        <d v="2015-02-25T16:24:52"/>
        <d v="2013-02-22T23:54:52"/>
        <d v="2011-01-12T05:57:08"/>
        <d v="2016-03-28T14:58:27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05T13:06:24"/>
        <d v="2016-10-17T14:51:09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4-12-20T19:47:03"/>
        <d v="2015-07-16T16:12:01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4-11-01T12:39:47"/>
        <d v="2015-03-02T18:00:26"/>
        <d v="2016-03-31T13:46:00"/>
        <d v="2010-06-14T02:01:34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4-06-04T19:37:14"/>
        <d v="2015-05-15T00:20:55"/>
        <d v="2016-11-02T01:33:49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03-28T15:31:34"/>
        <d v="2012-12-31T18:38:30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6-06-03T12:54:44"/>
        <d v="2014-07-09T18:53:24"/>
        <d v="2015-08-03T21:58:50"/>
        <d v="2015-11-15T13:29:36"/>
        <d v="2015-05-19T10:41:07"/>
        <d v="2014-08-17T22:10:38"/>
        <d v="2015-01-21T03:57:17"/>
        <d v="2016-04-25T18:06:31"/>
        <d v="2016-02-18T10:13:25"/>
        <d v="2016-05-10T00:59:50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2-17T22:47:44"/>
        <d v="2015-09-23T13:58:17"/>
        <d v="2016-11-01T19:58:45"/>
        <d v="2014-05-13T02:32:33"/>
        <d v="2014-12-15T14:48:36"/>
        <d v="2015-11-04T19:01:26"/>
        <d v="2016-07-05T16:00:50"/>
        <d v="2011-11-14T06:34:48"/>
        <d v="2015-06-18T23:16:59"/>
        <d v="2014-10-09T09:00:46"/>
        <d v="2015-02-15T00:12:03"/>
        <d v="2015-06-02T15:39:37"/>
        <d v="2015-05-01T18:32:51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12-22T05:05:19"/>
        <d v="2016-01-29T20:22:56"/>
        <d v="2015-02-21T00:18:54"/>
        <d v="2014-08-11T20:45:08"/>
        <d v="2015-02-18T16:07:12"/>
        <d v="2015-07-20T17:03:40"/>
        <d v="2015-09-02T01:33:12"/>
        <d v="2012-03-10T03:00:04"/>
        <d v="2015-03-31T05:40:32"/>
        <d v="2017-01-19T16:39:08"/>
        <d v="2015-07-24T14:14:55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5-06-11T05:16:25"/>
        <d v="2014-06-18T21:08:57"/>
        <d v="2014-07-08T17:41:10"/>
        <d v="2014-08-28T23:01:02"/>
        <d v="2014-05-06T14:39:33"/>
        <d v="2014-04-29T20:09:08"/>
        <d v="2011-10-02T14:02:15"/>
        <d v="2014-08-13T18:26:53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7-02-19T06:29:20"/>
        <d v="2014-05-16T15:16:04"/>
        <d v="2013-09-24T02:33:58"/>
        <d v="2015-06-06T18:30:00"/>
        <d v="2015-02-04T21:04:52"/>
        <d v="2016-06-24T11:28:48"/>
        <d v="2014-12-09T18:33:38"/>
        <d v="2014-05-09T20:12:22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5-09-21T12:45:33"/>
        <d v="2013-04-07T15:33:14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5-11-13T02:26:32"/>
        <d v="2015-02-25T00:51:19"/>
        <d v="2011-03-30T22:36:25"/>
        <d v="2012-07-05T21:37:00"/>
        <d v="2016-07-25T10:51:56"/>
        <d v="2014-05-01T22:27:25"/>
        <d v="2015-04-30T20:21:43"/>
        <d v="2011-08-30T16:12:01"/>
        <d v="2010-03-17T10:48:29"/>
        <d v="2014-06-16T14:31:15"/>
        <d v="2015-01-12T19:12:18"/>
        <d v="2016-07-20T10:05:40"/>
        <d v="2016-05-05T22:57:33"/>
        <d v="2016-02-17T14:03:10"/>
        <d v="2015-10-17T10:18:41"/>
        <d v="2012-04-05T17:25:43"/>
        <d v="2015-10-06T20:44:40"/>
        <d v="2015-07-18T16:19:38"/>
        <d v="2016-08-08T21:42:08"/>
        <d v="2016-03-22T11:55:25"/>
        <d v="2015-05-25T22:34:12"/>
        <d v="2015-02-05T15:18:45"/>
        <d v="2015-02-22T06:40:07"/>
        <d v="2015-11-16T18:25:00"/>
        <d v="2010-09-08T20:04:28"/>
        <d v="2015-06-29T13:44:57"/>
        <d v="2013-04-19T14:31:17"/>
        <d v="2014-12-15T19:55:07"/>
        <d v="2013-10-23T11:35:13"/>
        <d v="2014-10-11T20:06:20"/>
        <d v="2014-11-19T14:19:04"/>
        <d v="2013-03-13T01:01:27"/>
        <d v="2016-03-02T12:00:06"/>
        <d v="2017-03-11T00:47:28"/>
        <d v="2016-05-23T01:05:57"/>
        <d v="2015-06-16T18:12:24"/>
        <d v="2014-12-16T19:39:40"/>
        <d v="2014-09-19T13:01:24"/>
        <d v="2014-09-15T14:26:56"/>
        <d v="2015-05-20T01:00:16"/>
        <d v="2016-03-02T07:14:53"/>
        <d v="2013-10-08T20:58:03"/>
        <d v="2016-05-12T20:51:01"/>
        <d v="2013-01-30T23:05:37"/>
        <d v="2015-01-27T15:09:41"/>
        <d v="2015-08-05T19:00:10"/>
        <d v="2016-05-12T06:01:07"/>
        <d v="2016-10-21T19:25:46"/>
        <d v="2014-09-11T00:41:35"/>
        <d v="2010-12-04T02:06:11"/>
        <d v="2015-05-20T05:33:24"/>
        <d v="2015-03-24T19:00:55"/>
        <d v="2015-02-05T19:57:37"/>
        <d v="2014-08-05T00:14:30"/>
        <d v="2015-11-03T18:00:28"/>
        <d v="2013-04-09T02:27:33"/>
        <d v="2011-08-03T17:36:13"/>
        <d v="2016-11-01T01:23:31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7-22T14:34:56"/>
        <d v="2016-05-04T16:24:26"/>
        <d v="2014-05-15T14:23:54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2-10-23T16:58:09"/>
        <d v="2011-10-22T01:02:2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4-15T18:01:48"/>
        <d v="2015-08-25T20:38:02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3-01-25T19:02:26"/>
        <d v="2015-09-09T09:24:18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14-11-03T15:28:26"/>
        <d v="2014-10-09T20:13:23"/>
        <d v="2009-11-10T16:48:32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1-09-07T23:57:59"/>
        <d v="2014-04-26T02:49:19"/>
        <d v="2015-09-01T15:21:50"/>
        <d v="2015-07-15T15:01:12"/>
        <d v="2015-04-27T18:09:58"/>
        <d v="2016-01-03T14:58:48"/>
        <d v="2012-01-17T14:23:31"/>
        <d v="2015-02-03T17:17:27"/>
        <d v="2015-07-10T17:59:38"/>
        <d v="2017-02-08T19:00:35"/>
        <d v="2016-09-01T17:19:42"/>
        <d v="2012-06-14T05:19:03"/>
        <d v="2015-04-26T12:44:58"/>
        <d v="2016-08-09T21:35:59"/>
        <d v="2016-06-29T16:50:43"/>
        <d v="2016-12-07T13:05:05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6-05-15T17:42:46"/>
        <d v="2015-12-16T03:09:34"/>
        <d v="2016-08-22T16:04:20"/>
        <d v="2015-02-02T14:22:30"/>
        <d v="2014-05-30T05:08:08"/>
        <d v="2015-05-31T03:25:24"/>
        <d v="2014-06-10T12:38:27"/>
        <d v="2014-06-27T20:31:12"/>
        <d v="2013-12-30T08:13:47"/>
        <d v="2015-05-04T15:04:10"/>
        <d v="2016-06-20T12:02:11"/>
        <d v="2014-07-02T10:01:50"/>
        <d v="2014-01-18T22:10:17"/>
        <d v="2015-07-13T18:22:49"/>
        <d v="2016-12-08T05:38:02"/>
        <d v="2016-09-19T08:21:34"/>
        <d v="2016-08-10T01:36:22"/>
        <d v="2015-08-11T19:46:52"/>
        <d v="2012-07-17T03:07:25"/>
        <d v="2011-03-23T21:37:00"/>
        <d v="2016-07-02T13:03:34"/>
        <d v="2015-07-06T08:43:27"/>
        <d v="2011-04-25T04:33:21"/>
        <d v="2014-04-30T16:06:09"/>
        <d v="2015-03-12T22:37:23"/>
        <d v="2015-06-24T20:30:40"/>
        <d v="2016-12-30T21:06:06"/>
        <d v="2014-07-11T20:19:26"/>
        <d v="2016-04-22T10:26:05"/>
        <d v="2015-07-15T18:11:52"/>
        <d v="2011-12-07T01:36:01"/>
        <d v="2015-06-10T11:06:11"/>
        <d v="2016-01-02T22:27:15"/>
        <d v="2011-11-29T04:04:19"/>
        <d v="2015-05-14T22:20:10"/>
        <d v="2016-03-31T17:48:07"/>
        <d v="2015-09-25T12:43:56"/>
        <d v="2014-07-19T17:32:33"/>
        <d v="2015-05-26T11:05:24"/>
        <d v="2014-11-10T20:49:12"/>
        <d v="2014-06-13T10:58:33"/>
        <d v="2015-08-11T22:28:04"/>
        <d v="2012-10-11T17:57:49"/>
        <d v="2013-10-17T04:39:33"/>
        <d v="2014-08-25T04:28:06"/>
        <d v="2014-08-23T02:22:17"/>
        <d v="2014-09-05T13:39:14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5-06-02T14:21:15"/>
        <d v="2012-02-02T15:39:25"/>
        <d v="2014-06-17T16:33:43"/>
        <d v="2015-04-09T21:14:18"/>
        <d v="2014-02-22T02:01:10"/>
        <d v="2014-06-04T02:59:56"/>
        <d v="2015-10-02T18:41:08"/>
        <d v="2013-12-09T21:54:14"/>
        <d v="2014-01-23T20:31:11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5-04-11T06:25:11"/>
        <d v="2014-10-20T00:53:04"/>
        <d v="2016-08-29T22:24:55"/>
        <d v="2014-06-24T18:51:44"/>
        <d v="2016-12-29T12:01:58"/>
        <d v="2016-01-12T16:07:27"/>
        <d v="2015-04-04T07:00:14"/>
        <d v="2015-05-22T17:32:46"/>
        <d v="2011-09-25T02:53:1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4-07-12T16:08:40"/>
        <d v="2012-09-28T20:41:53"/>
        <d v="2012-08-02T01:21:02"/>
        <d v="2014-08-16T02:00:03"/>
        <d v="2015-03-11T22:27:28"/>
        <d v="2015-05-26T18:07:39"/>
        <d v="2017-03-07T18:35:34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4-05-16T20:36:20"/>
        <d v="2015-08-17T18:19:55"/>
        <d v="2017-01-12T05:16:10"/>
        <d v="2014-10-05T17:33:42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5-09T20:13:52"/>
        <d v="2014-07-16T11:18:30"/>
        <d v="2014-07-28T20:47:16"/>
        <d v="2014-06-02T15:29:12"/>
        <d v="2016-12-18T21:10:36"/>
        <d v="2016-08-15T21:10:47"/>
        <d v="2016-06-24T03:00:17"/>
        <d v="2013-08-02T20:30:06"/>
        <d v="2014-10-16T21:42:02"/>
        <d v="2012-07-10T03:48:47"/>
        <d v="2015-01-08T18:26:21"/>
        <d v="2016-05-04T01:28:59"/>
        <d v="2016-10-20T11:14:02"/>
        <d v="2011-07-30T17:30:08"/>
        <d v="2015-09-12T13:01:38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4-26T15:04:31"/>
        <d v="2015-05-31T22:05:07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6-05-31T15:42:14"/>
        <d v="2014-09-30T15:37:03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4-05-29T14:09:34"/>
        <d v="2015-09-30T14:00:12"/>
        <d v="2011-07-26T17:02:33"/>
        <d v="2015-12-22T21:18:29"/>
        <d v="2015-01-22T22:05:25"/>
        <d v="2016-05-17T07:11:02"/>
        <d v="2016-11-08T16:15:52"/>
        <d v="2015-06-20T19:35:34"/>
        <d v="2016-05-18T04:19:09"/>
        <d v="2014-12-30T22:45:44"/>
        <d v="2014-10-13T21:45:38"/>
        <d v="2015-09-05T06:39:46"/>
        <d v="2011-04-11T03:49:20"/>
        <d v="2014-10-11T08:30:16"/>
        <d v="2015-02-01T05:51:46"/>
        <d v="2015-11-30T16:12:33"/>
        <d v="2015-11-20T18:42:05"/>
        <d v="2015-01-07T04:51:43"/>
        <d v="2013-11-29T19:56:26"/>
        <d v="2014-01-09T09:30:31"/>
        <d v="2009-10-02T02:31:46"/>
        <d v="2014-07-02T21:43:02"/>
        <d v="2016-03-23T21:59:44"/>
        <d v="2015-01-22T22:11:58"/>
        <d v="2015-02-23T22:36:06"/>
        <d v="2011-05-25T00:35:27"/>
        <d v="2016-02-23T01:12:53"/>
        <d v="2015-10-14T13:57:11"/>
        <d v="2015-01-28T17:11:15"/>
        <d v="2014-06-18T04:45:52"/>
        <d v="2014-08-05T17:09:42"/>
        <d v="2015-01-02T21:48:31"/>
        <d v="2012-04-26T20:58:5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5-01-05T11:50:18"/>
        <d v="2015-04-09T12:50:46"/>
        <d v="2017-02-21T20:41:54"/>
        <d v="2012-01-12T21:43:03"/>
        <d v="2014-09-02T14:23:47"/>
        <d v="2014-07-30T20:43:05"/>
        <d v="2012-05-02T19:43:09"/>
        <d v="2016-08-29T14:43:32"/>
        <d v="2016-10-18T03:10:26"/>
        <d v="2012-03-29T06:10:24"/>
        <d v="2013-02-16T08:09:00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6-03-16T14:21:19"/>
        <d v="2015-08-25T19:09:25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4-08-01T15:30:34"/>
        <d v="2013-01-14T16:29:28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3-06-18T15:26:42"/>
        <d v="2011-04-03T16:10:25"/>
        <d v="2013-04-30T01:47:14"/>
        <d v="2015-06-30T13:20:52"/>
        <d v="2015-07-09T02:18:28"/>
        <d v="2014-08-04T13:09:16"/>
        <d v="2017-02-06T18:37:33"/>
        <d v="2012-04-24T01:47:35"/>
        <d v="2014-08-25T19:34:44"/>
        <d v="2012-04-27T23:54:23"/>
        <d v="2016-06-07T15:02:20"/>
        <d v="2010-05-15T22:19:59"/>
        <d v="2016-02-13T16:06:15"/>
        <d v="2014-07-11T17:20:48"/>
        <d v="2015-01-22T04:13:42"/>
        <d v="2014-02-05T03:35:19"/>
        <d v="2015-04-25T19:44:22"/>
        <d v="2015-08-07T09:27:53"/>
        <d v="2015-08-24T20:34:24"/>
        <d v="2016-08-23T01:17:45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1-21T20:07:47"/>
        <d v="2016-03-30T16:39:10"/>
        <d v="2012-02-28T14:45:23"/>
        <d v="2011-09-02T18:52:37"/>
        <d v="2015-11-11T00:51:36"/>
        <d v="2011-06-17T18:46:23"/>
        <d v="2012-06-07T19:51:29"/>
        <d v="2014-01-16T17:01:24"/>
        <d v="2013-05-15T00:00:32"/>
        <d v="2014-08-26T05:19:31"/>
        <d v="2015-07-22T06:14:17"/>
        <d v="2015-10-31T05:04:09"/>
        <d v="2015-02-24T10:53:39"/>
        <d v="2015-02-22T12:53:12"/>
        <d v="2015-10-20T17:58:11"/>
        <d v="2014-07-09T23:27:21"/>
        <d v="2016-05-21T08:41:21"/>
        <d v="2016-02-03T23:57:26"/>
        <d v="2014-08-24T22:08:55"/>
        <d v="2015-02-23T19:25:49"/>
        <d v="2015-03-19T13:55:20"/>
        <d v="2016-06-02T07:59:58"/>
        <d v="2015-04-18T00:52:52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5-05-16T17:05:44"/>
        <d v="2012-08-30T16:59:59"/>
        <d v="2017-01-17T03:28:46"/>
        <d v="2015-04-15T17:01:52"/>
        <d v="2013-01-08T00:25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4-09-23T23:30:40"/>
        <d v="2013-09-03T13:27:54"/>
        <d v="2014-12-02T22:20:04"/>
        <d v="2015-07-07T22:24:54"/>
        <d v="2011-10-13T20:58:04"/>
        <d v="2013-02-21T21:52:18"/>
        <d v="2016-04-08T20:12:07"/>
        <d v="2014-11-10T03:48:45"/>
        <d v="2016-02-10T23:34:05"/>
        <d v="2014-05-20T15:33:51"/>
        <d v="2014-12-09T17:41:23"/>
        <d v="2015-03-19T19:16:03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6-17T10:32:59"/>
        <d v="2015-07-06T00:33:53"/>
        <d v="2015-10-30T21:48:04"/>
        <d v="2012-05-05T17:19:55"/>
        <d v="2015-06-20T22:46:32"/>
        <d v="2013-10-25T05:30:59"/>
        <d v="2014-11-05T00:03:01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5-07-08T11:34:30"/>
        <d v="2012-03-22T17:01:25"/>
        <d v="2011-12-29T18:54:07"/>
        <d v="2012-09-24T16:26:16"/>
        <d v="2016-04-08T08:59:26"/>
        <d v="2012-06-14T17:26:56"/>
        <d v="2014-06-06T12:45:39"/>
        <d v="2009-10-16T22:02:00"/>
        <d v="2016-06-27T10:47:48"/>
        <d v="2016-10-30T15:01:15"/>
        <d v="2014-07-30T18:45:11"/>
        <d v="2015-11-30T20:15:00"/>
        <d v="2016-11-19T00:45:50"/>
        <d v="2016-05-16T17:01:30"/>
        <d v="2014-06-30T21:57:05"/>
        <d v="2015-07-07T16:13:11"/>
        <d v="2015-06-27T05:37:37"/>
        <d v="2015-11-10T00:36:01"/>
        <d v="2012-03-23T16:59:36"/>
        <d v="2016-07-15T22:45:43"/>
        <d v="2016-06-13T22:23:59"/>
        <d v="2015-04-20T19:48:46"/>
        <d v="2014-08-21T06:59:23"/>
        <d v="2015-04-27T05:59:44"/>
        <d v="2015-07-06T16:50:32"/>
        <d v="2012-11-09T23:47:37"/>
        <d v="2014-06-27T14:17:25"/>
        <d v="2014-05-21T17:06:34"/>
        <d v="2015-03-30T18:53:03"/>
        <d v="2015-01-19T15:14:22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4-04-17T04:32:45"/>
        <d v="2012-04-25T23:39:48"/>
        <d v="2016-12-09T22:35:11"/>
        <d v="2014-11-30T20:21:04"/>
        <d v="2016-03-14T23:44:14"/>
        <d v="2015-10-06T13:16:15"/>
        <d v="2012-02-13T15:17:15"/>
        <d v="2012-05-01T17:16:27"/>
        <d v="2014-09-08T02:05:00"/>
        <d v="2014-05-21T12:37:21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2-26T23:07:06"/>
        <d v="2015-04-07T10:09:54"/>
        <d v="2015-05-17T17:47:29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4-07-21T15:38:18"/>
        <d v="2015-02-18T17:35:38"/>
        <d v="2015-02-18T02:32:48"/>
        <d v="2016-10-29T22:55:24"/>
        <d v="2015-05-05T19:48:35"/>
        <d v="2015-05-16T21:06:08"/>
        <d v="2017-03-09T13:54:05"/>
        <d v="2015-04-17T16:25:00"/>
        <d v="2012-05-08T19:55:05"/>
        <d v="2016-09-27T06:40:34"/>
        <d v="2016-01-30T16:58:40"/>
        <d v="2014-06-26T22:48:32"/>
        <d v="2016-11-18T02:37:26"/>
        <d v="2011-12-16T23:49:52"/>
        <d v="2015-01-21T15:18:38"/>
        <d v="2012-09-04T23:00:57"/>
        <d v="2014-07-21T18:18:21"/>
        <d v="2017-02-23T11:05:54"/>
        <d v="2014-09-08T12:16:18"/>
        <d v="2016-04-05T04:02:40"/>
        <d v="2014-10-01T12:30:20"/>
        <d v="2011-07-06T21:30:45"/>
        <d v="2017-03-07T10:20:42"/>
        <d v="2016-05-13T12:57:34"/>
        <d v="2015-07-13T18:00:22"/>
        <d v="2012-01-10T17:44:04"/>
        <d v="2015-10-12T18:16:07"/>
        <d v="2016-04-20T11:31:00"/>
        <d v="2016-03-18T02:29:04"/>
        <d v="2015-04-21T20:29:36"/>
        <d v="2016-11-27T21:48:41"/>
        <d v="2015-12-07T22:50:13"/>
        <d v="2016-08-24T01:21:53"/>
        <d v="2016-06-14T11:48:53"/>
        <d v="2014-07-10T20:36:01"/>
        <d v="2014-12-10T18:04:06"/>
        <d v="2012-02-21T20:40:39"/>
        <d v="2012-06-12T17:45:32"/>
        <d v="2016-06-23T19:32:38"/>
        <d v="2016-04-06T19:49:42"/>
        <d v="2016-02-15T09:33:10"/>
        <d v="2015-05-28T12:05:02"/>
        <d v="2015-08-30T21:12:39"/>
        <d v="2012-10-10T18:12:15"/>
        <d v="2015-10-01T10:53:17"/>
        <d v="2012-04-24T05:27:56"/>
        <d v="2013-08-13T13:07:20"/>
        <d v="2014-08-31T14:03:20"/>
        <d v="2015-09-08T19:00:21"/>
        <d v="2016-07-08T18:38:29"/>
        <d v="2015-04-13T14:54:16"/>
        <d v="2015-12-02T16:50:10"/>
        <d v="2015-07-26T22:49:51"/>
        <d v="2016-03-28T20:54:59"/>
        <d v="2014-01-18T23:38:31"/>
        <d v="2011-03-10T16:41:06"/>
        <d v="2014-12-22T18:04:18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5-06-15T17:28:59"/>
        <d v="2014-10-14T20:30:00"/>
        <d v="2015-11-30T23:08:02"/>
        <d v="2014-05-20T01:06:09"/>
        <d v="2015-02-10T20:13:02"/>
        <d v="2014-05-20T17:22:53"/>
        <d v="2015-08-16T16:51:40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8-17T16:07:19"/>
        <d v="2015-01-16T20:19:12"/>
        <d v="2015-09-11T15:30:58"/>
        <d v="2011-11-08T18:21:44"/>
        <d v="2012-12-03T20:59:44"/>
        <d v="2016-03-23T18:45:50"/>
        <d v="2014-05-20T07:26:27"/>
        <d v="2016-08-27T07:29:16"/>
        <d v="2012-07-30T21:11:21"/>
        <d v="2017-01-27T13:05:58"/>
        <d v="2015-10-12T22:34:19"/>
        <d v="2014-12-17T14:03:06"/>
        <d v="2017-02-22T13:33:54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6-03-29T03:03:08"/>
        <d v="2014-09-07T18:26:15"/>
        <d v="2016-02-05T16:51:23"/>
        <d v="2016-09-02T02:55:34"/>
        <d v="2016-11-05T23:00:12"/>
        <d v="2014-07-08T15:30:42"/>
        <d v="2016-03-01T16:51:11"/>
        <d v="2012-06-21T16:34:00"/>
        <d v="2016-05-14T19:1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5-11-25T16:41:59"/>
        <d v="2015-06-18T11:12:17"/>
        <d v="2016-01-12T11:29:44"/>
        <d v="2016-03-01T18:17:36"/>
        <d v="2015-05-22T13:41:22"/>
        <d v="2016-03-17T20:17:35"/>
        <d v="2017-01-17T19:51:10"/>
        <d v="2015-04-03T20:58:47"/>
        <d v="2014-08-18T17:08:24"/>
        <d v="2011-02-02T12:57:07"/>
        <d v="2015-07-02T22:06:12"/>
        <d v="2011-04-15T18:11:26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6-02-11T19:52:44"/>
        <d v="2015-04-13T16:53:35"/>
        <d v="2012-09-04T23:07:13"/>
        <d v="2015-04-06T17:22:11"/>
        <d v="2016-03-04T18:17:07"/>
        <d v="2014-12-01T17:43:33"/>
        <d v="2016-03-08T22:11:59"/>
        <d v="2014-12-16T20:29:19"/>
        <d v="2015-08-24T20:27:39"/>
        <d v="2014-09-22T15:36:50"/>
        <d v="2016-01-14T19:02:06"/>
        <d v="2015-07-13T16:41:00"/>
        <d v="2015-07-19T21:01:15"/>
        <d v="2012-01-27T00:07:21"/>
        <d v="2011-10-28T16:35:58"/>
        <d v="2015-03-27T21:48:59"/>
        <d v="2017-02-09T23:08:28"/>
        <d v="2016-08-19T19:51:05"/>
        <d v="2015-02-12T17:23:12"/>
        <d v="2014-07-09T22:27:26"/>
        <d v="2014-06-05T14:22:27"/>
        <d v="2015-03-01T18:51:17"/>
        <d v="2015-03-04T17:20:13"/>
        <d v="2016-09-09T10:56:59"/>
        <d v="2014-12-09T20:58:03"/>
        <d v="2015-07-28T12:07:53"/>
        <d v="2015-08-29T05:37:27"/>
        <d v="2015-01-23T01:21:47"/>
        <d v="2013-12-11T23:57:34"/>
        <d v="2014-07-15T03:02:36"/>
        <d v="2016-11-29T22:01:40"/>
        <d v="2015-01-18T15:52:36"/>
        <d v="2015-06-05T15:38:37"/>
        <d v="2015-11-01T04:35:29"/>
        <d v="2015-03-18T12:22:05"/>
        <d v="2016-08-25T07:35:13"/>
        <d v="2014-08-12T06:14:57"/>
        <d v="2015-03-26T21:38:16"/>
        <d v="2014-12-02T16:13:36"/>
        <d v="2015-03-20T01:40:38"/>
        <d v="2015-10-29T20:22:21"/>
        <d v="2015-10-22T18:38:33"/>
        <d v="2015-03-31T16:00:51"/>
        <d v="2013-10-30T01:05:25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7-02-04T06:58:27"/>
        <d v="2014-06-03T15:49:43"/>
        <d v="2014-12-16T21:52:20"/>
        <d v="2016-04-01T16:33:14"/>
        <d v="2014-10-23T05:19:05"/>
        <d v="2016-06-13T06:49:59"/>
        <d v="2014-11-18T19:31:28"/>
        <d v="2016-12-11T16:31:21"/>
        <d v="2014-05-29T09:09:57"/>
        <d v="2016-02-10T22:20:43"/>
        <d v="2015-05-12T00:50:59"/>
        <d v="2015-03-04T23:47:23"/>
        <d v="2012-07-17T17:26:34"/>
        <d v="2017-01-15T12:43:39"/>
        <d v="2016-01-05T15:43:19"/>
        <d v="2016-11-15T05:09:35"/>
        <d v="2010-09-15T16:25:05"/>
        <d v="2012-03-27T00:35:01"/>
        <d v="2015-05-27T21:44:14"/>
        <d v="2014-01-15T22:43:20"/>
        <d v="2010-12-02T02:34:58"/>
        <d v="2015-03-30T14:07:06"/>
        <d v="2016-06-14T23:29:16"/>
        <d v="2016-02-01T22:41:07"/>
        <d v="2014-06-09T17:24:25"/>
        <d v="2012-07-27T21:37:03"/>
        <d v="2015-01-25T21:47:19"/>
        <d v="2015-01-19T19:38:49"/>
        <d v="2016-09-12T15:15:19"/>
        <d v="2014-10-28T00:40:44"/>
        <d v="2016-02-25T13:50:44"/>
        <d v="2016-06-08T00:31:42"/>
        <d v="2017-03-14T15:21:56"/>
        <d v="2014-06-09T19:32:39"/>
        <d v="2012-01-29T16:18:34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2-06T13:57:05"/>
        <d v="2015-03-25T21:52:21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5-08-29T06:35:34"/>
        <d v="2016-06-15T20:42:26"/>
        <d v="2014-09-23T22:57:51"/>
        <d v="2012-02-10T23:36:27"/>
        <d v="2016-11-16T17:36:09"/>
        <d v="2014-10-22T23:02:03"/>
        <d v="2013-01-14T22:37:49"/>
        <d v="2015-11-10T22:12:46"/>
        <d v="2015-08-07T02:36:46"/>
        <d v="2013-10-30T13:28:15"/>
        <d v="2015-07-31T23:28:03"/>
        <d v="2015-02-17T20:02:50"/>
        <d v="2016-05-03T13:07:28"/>
        <d v="2016-03-31T22:36:48"/>
        <d v="2014-11-04T01:31:39"/>
        <d v="2015-07-09T18:02:25"/>
        <d v="2015-10-01T15:57:33"/>
        <d v="2014-10-09T06:43:10"/>
        <d v="2014-08-07T00:10:11"/>
        <d v="2015-02-10T00:45:52"/>
        <d v="2014-09-27T21:25:08"/>
        <d v="2016-12-08T07:12:49"/>
        <d v="2012-01-19T11:21:47"/>
        <d v="2014-08-06T20:30:02"/>
        <d v="2011-08-04T20:39:10"/>
        <d v="2014-08-18T19:10:10"/>
        <d v="2011-08-17T20:22:12"/>
        <d v="2012-09-17T20:17:39"/>
        <d v="2016-09-18T18:28:06"/>
        <d v="2015-06-22T11:47:36"/>
        <d v="2015-10-28T16:06:07"/>
        <d v="2016-05-06T10:43:47"/>
        <d v="2015-06-16T09:12:17"/>
        <d v="2015-01-09T03:39:39"/>
        <d v="2016-01-01T00:11:11"/>
        <d v="2015-11-19T19:48:25"/>
        <d v="2013-04-01T22:16:33"/>
        <d v="2013-12-26T19:07:42"/>
        <d v="2015-01-17T19:58:29"/>
        <d v="2015-03-15T19:00:33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4-05-20T16:40:56"/>
        <d v="2016-02-14T05:39:40"/>
        <d v="2016-12-12T17:49:08"/>
        <d v="2015-08-28T18:38:24"/>
        <d v="2016-01-09T11:28:49"/>
        <d v="2015-01-27T00:16:12"/>
        <d v="2017-03-09T22:05:12"/>
        <d v="2014-05-21T01:12:08"/>
        <d v="2016-02-24T17:59:16"/>
        <d v="2011-04-13T02:22:42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2-22T22:22:18"/>
        <d v="2015-11-19T16:07:09"/>
        <d v="2016-04-20T19:12:56"/>
        <d v="2014-07-24T20:59:10"/>
        <d v="2016-05-09T17:33:39"/>
        <d v="2017-01-06T20:21:40"/>
        <d v="2016-06-07T23:42:17"/>
        <d v="2015-02-21T03:10:44"/>
        <d v="2014-07-09T17:41:30"/>
        <d v="2015-03-09T18:58:47"/>
        <d v="2014-07-08T18:57:31"/>
        <d v="2014-07-22T00:45:30"/>
        <d v="2015-06-03T00:40:46"/>
        <d v="2014-03-18T17:13:42"/>
        <d v="2015-05-14T16:37:23"/>
        <d v="2017-03-06T18:04:48"/>
        <d v="2012-11-07T22:23:42"/>
        <d v="2016-04-01T14:18:38"/>
        <d v="2015-11-09T22:54:35"/>
        <d v="2016-05-19T19:32:19"/>
        <d v="2015-03-12T19:22:39"/>
        <d v="2014-08-15T15:22:32"/>
        <d v="2015-05-27T05:42:16"/>
        <d v="2014-11-28T21:08:45"/>
        <d v="2015-04-30T20:11:12"/>
        <d v="2016-03-08T09:34:06"/>
        <d v="2015-08-26T23:43:42"/>
        <d v="2016-03-20T08:12:01"/>
        <d v="2016-07-28T17:00:09"/>
        <d v="2016-11-28T19:25:15"/>
        <d v="2014-11-03T05:34:20"/>
        <d v="2013-07-11T13:15:20"/>
        <d v="2015-10-20T02:38:50"/>
        <d v="2015-04-12T15:59:04"/>
        <d v="2015-08-23T10:35:38"/>
        <d v="2015-12-10T22:07:03"/>
        <d v="2016-04-19T05:19:50"/>
        <d v="2015-05-18T12:20:11"/>
        <d v="2015-01-28T12:14:45"/>
        <d v="2013-05-15T00:57:37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5-03-11T05:16:22"/>
        <d v="2016-05-13T17:46:51"/>
        <d v="2017-03-06T17:16:59"/>
        <d v="2010-06-03T21:16:52"/>
        <d v="2014-10-10T18:47:51"/>
        <d v="2017-02-20T00:00:02"/>
        <d v="2016-01-08T13:18:51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5-05-31T03:06:42"/>
        <d v="2016-08-16T01:16:29"/>
        <d v="2016-06-17T18:09:48"/>
        <d v="2014-12-08T01:37:14"/>
        <d v="2016-08-19T20:30:46"/>
        <d v="2014-08-03T09:21:17"/>
        <d v="2013-11-05T03:14:59"/>
        <d v="2016-03-16T17:06:22"/>
        <d v="2010-08-09T01:34:51"/>
        <d v="2016-08-21T20:53:33"/>
        <d v="2014-07-18T20:10:17"/>
        <d v="2017-01-03T14:46:01"/>
        <d v="2015-02-07T14:46:29"/>
        <d v="2014-12-17T12:09:11"/>
        <d v="2012-01-26T09:01:39"/>
        <d v="2016-09-08T09:20:39"/>
        <d v="2016-01-30T21:10:58"/>
        <d v="2015-01-16T14:05:47"/>
        <d v="2015-04-07T19:53:30"/>
        <d v="2016-01-05T19:44:56"/>
        <d v="2015-03-04T22:44:10"/>
        <d v="2016-04-07T03:27:36"/>
        <d v="2015-08-10T22:31:19"/>
        <d v="2015-01-09T21:58:29"/>
        <d v="2016-01-27T20:15:27"/>
        <d v="2015-03-02T21:32:43"/>
        <d v="2015-12-07T20:38:37"/>
        <d v="2016-02-03T01:55:55"/>
        <d v="2016-05-06T12:42:12"/>
        <d v="2014-11-01T21:59:21"/>
        <d v="2010-11-25T05:45:26"/>
        <d v="2015-01-27T20:00:22"/>
        <d v="2016-10-19T00:31:01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5-03-25T01:39:31"/>
        <d v="2012-09-01T01:35:37"/>
        <d v="2015-02-05T19:55:01"/>
        <d v="2015-03-07T01:08:46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5-05-08T19:26:20"/>
        <d v="2014-06-03T04:36:18"/>
        <d v="2015-10-04T03:15:59"/>
        <d v="2013-10-12T13:19:08"/>
        <d v="2011-11-16T01:26:35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4-09-24T19:40:06"/>
        <d v="2017-02-27T16:49:11"/>
        <d v="2013-05-06T22:13:50"/>
        <d v="2014-05-06T22:11:30"/>
        <d v="2016-06-17T18:07:49"/>
        <d v="2015-07-26T17:34:42"/>
        <d v="2014-10-06T15:04:40"/>
        <d v="2015-12-04T01:55:37"/>
        <d v="2014-09-22T18:46:04"/>
        <d v="2015-10-20T16:35:03"/>
        <d v="2011-11-16T00:19:14"/>
        <d v="2016-10-30T13:51:39"/>
        <d v="2015-05-06T19:06:13"/>
        <d v="2013-03-07T07:16:22"/>
        <d v="2015-09-25T22:32:52"/>
        <d v="2015-06-10T00:54:07"/>
        <d v="2014-04-26T11:26:29"/>
        <d v="2015-08-18T02:31:52"/>
        <d v="2016-12-04T16:02:45"/>
        <d v="2016-01-19T19:09:29"/>
        <d v="2014-11-14T20:00:34"/>
        <d v="2014-07-24T22:08:38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4-05-28T16:21:24"/>
        <d v="2016-10-14T09:17:40"/>
        <d v="2014-08-12T08:37:22"/>
        <d v="2015-05-12T02:13:11"/>
        <d v="2016-01-31T17:05:14"/>
        <d v="2015-01-29T00:01:34"/>
        <d v="2013-08-23T21:44:38"/>
        <d v="2014-11-25T16:15:33"/>
        <d v="2014-02-10T08:38:22"/>
        <d v="2015-07-09T08:35:08"/>
        <d v="2016-09-07T21:51:48"/>
        <d v="2015-05-20T09:58:22"/>
        <d v="2015-02-12T01:50:01"/>
        <d v="2013-11-21T20:32:11"/>
        <d v="2015-01-27T18:28:38"/>
        <d v="2014-08-26T21:16:44"/>
        <d v="2016-03-06T22:36:36"/>
        <d v="2013-10-10T00:18:59"/>
        <d v="2015-02-18T17:19:46"/>
        <d v="2014-12-08T13:44:07"/>
        <d v="2014-12-26T03:56:39"/>
        <d v="2014-08-27T21:52:38"/>
        <d v="2014-07-23T18:36:01"/>
        <d v="2016-10-22T03:36:30"/>
        <d v="2017-01-07T05:54:57"/>
        <d v="2016-02-04T00:47:39"/>
        <d v="2017-01-01T21:45:31"/>
        <d v="2013-10-22T16:46:19"/>
        <d v="2013-10-29T20:01:42"/>
        <d v="2015-03-04T00:16:46"/>
        <d v="2015-12-03T23:55:41"/>
        <d v="2017-01-02T13:05:19"/>
        <d v="2014-10-15T17:16:31"/>
        <d v="2014-07-23T15:57:03"/>
        <d v="2016-02-25T17:32:10"/>
        <d v="2015-03-24T21:05:38"/>
        <d v="2014-11-11T16:31:10"/>
        <d v="2017-03-13T18:07:27"/>
        <d v="2014-03-13T04:03:29"/>
        <d v="2014-12-04T00:07:10"/>
        <d v="2016-05-30T20:20:14"/>
        <d v="2015-05-14T19:10:18"/>
        <d v="2016-11-04T22:22:12"/>
        <d v="2012-01-31T22:46:14"/>
        <d v="2016-03-01T17:56:25"/>
        <d v="2010-10-13T00:40:35"/>
        <d v="2015-03-07T16:15:45"/>
        <d v="2016-11-19T00:23:18"/>
        <d v="2014-12-18T12:38:23"/>
        <d v="2012-09-27T07:42:18"/>
        <d v="2014-10-16T16:33:48"/>
        <d v="2014-12-18T00:32:23"/>
        <d v="2015-03-06T21:40:57"/>
        <d v="2015-01-09T10:11:17"/>
        <d v="2015-03-05T19:10:37"/>
        <d v="2016-07-08T19:32:25"/>
        <d v="2015-01-28T19:49:06"/>
        <d v="2014-03-06T03:59:39"/>
        <d v="2015-03-31T02:25:39"/>
        <d v="2017-03-10T00:49:08"/>
        <d v="2014-11-30T17:46:05"/>
        <d v="2016-02-08T17:09:20"/>
        <d v="2015-05-17T18:18:26"/>
        <d v="2015-04-21T15:45:25"/>
        <d v="2015-02-26T02:46:48"/>
        <d v="2014-07-16T20:20:34"/>
        <d v="2015-07-07T19:35:23"/>
        <d v="2014-08-05T16:07:54"/>
        <d v="2017-01-31T22:57:58"/>
        <d v="2016-06-03T08:47:46"/>
        <d v="2013-10-03T22:09:05"/>
        <d v="2014-10-29T16:20:01"/>
        <d v="2016-01-15T16:20:32"/>
        <d v="2013-03-28T21:16:31"/>
        <d v="2015-01-14T22:34:19"/>
        <d v="2016-10-13T17:12:55"/>
        <d v="2016-09-02T03:25:44"/>
        <d v="2016-04-12T10:47:14"/>
        <d v="2016-08-17T23:10:04"/>
        <d v="2016-11-09T10:05:15"/>
        <d v="2015-07-03T19:59:26"/>
        <d v="2015-02-22T04:34:59"/>
        <d v="2015-05-01T15:28:02"/>
        <d v="2014-10-02T14:09:37"/>
        <d v="2014-08-07T05:09:04"/>
        <d v="2015-07-18T16:15:59"/>
        <d v="2014-11-03T22:29:09"/>
        <d v="2016-10-06T13:10:54"/>
        <d v="2015-05-08T21:56:38"/>
        <d v="2011-07-12T16:01:58"/>
        <d v="2016-03-11T15:36:29"/>
        <d v="2015-02-28T17:19:25"/>
        <d v="2011-05-09T17:31:01"/>
        <d v="2014-08-20T15:40:33"/>
        <d v="2014-12-18T17:07:23"/>
        <d v="2015-12-02T08:38:51"/>
        <d v="2015-12-22T10:29:30"/>
        <d v="2015-06-17T19:35:39"/>
        <d v="2016-10-13T20:40:23"/>
        <d v="2015-04-30T21:26:11"/>
        <d v="2014-08-03T17:56:32"/>
        <d v="2016-01-15T02:39:31"/>
        <d v="2012-11-14T15:24:05"/>
        <d v="2015-03-10T19:09:22"/>
        <d v="2015-03-16T15:04:49"/>
        <d v="2017-03-08T17:15:03"/>
        <d v="2016-03-17T01:27:24"/>
        <d v="2014-10-08T23:07:24"/>
        <d v="2014-05-22T01:05:03"/>
        <d v="2016-09-23T15:29:19"/>
        <d v="2015-01-25T03:15:40"/>
        <d v="2014-10-24T00:29:53"/>
        <d v="2015-08-30T18:57:33"/>
        <d v="2014-11-25T04:07:50"/>
        <d v="2016-06-30T21:13:14"/>
        <d v="2015-12-20T16:26:13"/>
        <d v="2013-04-09T13:54:44"/>
        <d v="2014-06-19T18:05:47"/>
        <d v="2014-07-09T23:10:22"/>
        <d v="2012-01-13T02:49:26"/>
        <d v="2017-01-17T20:17:27"/>
        <d v="2016-01-15T07:21:51"/>
        <d v="2016-05-22T15:02:31"/>
        <d v="2014-08-07T19:48:38"/>
        <d v="2016-05-20T08:11:57"/>
        <d v="2017-03-10T21:29:29"/>
        <d v="2012-04-19T17:05:05"/>
        <d v="2014-07-12T02:04:23"/>
        <d v="2014-05-08T14:05:25"/>
        <d v="2014-07-21T13:31:54"/>
        <d v="2014-01-13T17:49:11"/>
        <d v="2015-11-25T14:21:53"/>
        <d v="2014-04-24T18:11:35"/>
        <d v="2014-11-18T04:32:21"/>
        <d v="2014-10-26T17:12:51"/>
        <d v="2014-01-22T09:08:42"/>
        <d v="2015-06-13T13:25:35"/>
        <d v="2016-05-07T01:41:55"/>
        <d v="2015-09-10T14:10:48"/>
        <d v="2017-02-28T00:32:11"/>
        <d v="2015-05-20T18:28:03"/>
        <d v="2016-09-19T10:38:27"/>
        <d v="2015-06-26T21:38:56"/>
        <d v="2016-01-22T08:24:17"/>
        <d v="2014-10-01T22:45:42"/>
        <d v="2012-08-08T22:37:44"/>
        <d v="2014-07-31T16:49:20"/>
        <d v="2015-04-28T16:04:54"/>
        <d v="2014-10-28T23:13:51"/>
        <d v="2016-02-16T16:35:59"/>
        <d v="2016-08-12T12:35:39"/>
        <d v="2015-03-15T23:56:12"/>
        <d v="2015-07-10T04:30:03"/>
        <d v="2016-03-31T14:39:09"/>
        <d v="2014-10-29T10:19:29"/>
        <d v="2016-06-08T17:32:14"/>
        <d v="2016-05-17T17:02:46"/>
        <d v="2014-11-03T21:33:15"/>
        <d v="2015-01-24T02:51:10"/>
        <d v="2016-11-01T04:06:21"/>
        <d v="2015-10-14T20:55:56"/>
        <d v="2011-07-27T18:04:45"/>
        <d v="2015-01-27T03:19:55"/>
        <d v="2015-02-13T04:21:58"/>
        <d v="2014-08-18T20:56:40"/>
        <d v="2015-01-15T16:24:37"/>
        <d v="2016-05-03T14:19:42"/>
        <d v="2015-04-29T15:34:19"/>
        <d v="2014-08-19T20:59:32"/>
        <d v="2012-09-11T00:17:02"/>
        <d v="2011-12-01T18:11:50"/>
        <d v="2014-10-02T02:12:42"/>
        <d v="2016-12-05T23:51:20"/>
        <d v="2014-10-22T20:13:28"/>
        <d v="2016-02-01T16:08:13"/>
        <d v="2015-01-18T01:40:47"/>
        <d v="2015-06-08T15:17:02"/>
        <d v="2013-10-08T01:00:03"/>
        <d v="2014-07-14T03:14:56"/>
        <d v="2016-03-03T16:50:29"/>
        <d v="2014-06-19T03:43:24"/>
        <d v="2014-10-29T02:28:17"/>
        <d v="2014-06-27T20:47:40"/>
        <d v="2010-11-23T05:35:24"/>
        <d v="2011-01-24T19:48:47"/>
        <d v="2013-07-31T10:11:01"/>
        <d v="2015-05-04T14:46:35"/>
        <d v="2013-08-02T00:32:03"/>
        <d v="2015-01-16T18:26:50"/>
        <d v="2014-11-05T00:59:19"/>
        <d v="2015-06-22T13:02:10"/>
        <d v="2013-09-30T16:40:01"/>
        <d v="2015-06-23T19:34:53"/>
        <d v="2015-06-22T23:08:27"/>
        <d v="2015-10-18T21:24:14"/>
        <d v="2014-10-17T04:11:13"/>
        <d v="2015-10-09T21:10:20"/>
        <d v="2015-03-24T08:14:03"/>
        <d v="2015-05-05T18:39:11"/>
        <d v="2017-02-01T00:45:37"/>
        <d v="2017-01-09T21:40:35"/>
        <d v="2014-07-20T23:36:18"/>
        <d v="2014-08-02T13:31:18"/>
        <d v="2012-07-11T21:44:48"/>
        <d v="2015-01-16T20:30:07"/>
        <d v="2015-04-10T18:45:30"/>
        <d v="2014-05-25T18:57:09"/>
        <d v="2014-06-15T21:29:10"/>
        <d v="2015-09-01T19:02:22"/>
        <d v="2015-04-02T22:02:16"/>
        <d v="2012-05-25T20:20:48"/>
        <d v="2015-08-16T03:36:14"/>
        <d v="2015-09-21T15:48:33"/>
        <d v="2015-10-23T14:03:41"/>
        <d v="2016-08-03T17:03:22"/>
        <d v="2016-02-29T16:41:35"/>
        <d v="2017-02-12T18:22:02"/>
        <d v="2015-04-13T16:18:51"/>
        <d v="2015-09-02T16:01:55"/>
        <d v="2015-11-10T02:21:26"/>
        <d v="2014-07-06T14:52:09"/>
        <d v="2015-02-20T14:25:26"/>
        <d v="2015-04-16T07:50:03"/>
        <d v="2016-07-04T16:46:11"/>
        <d v="2016-06-07T21:35:08"/>
        <d v="2015-07-02T06:45:37"/>
        <d v="2014-01-06T19:58:17"/>
        <d v="2013-11-27T04:01:29"/>
        <d v="2014-07-05T18:59:22"/>
        <d v="2016-07-19T20:24:33"/>
        <d v="2014-10-28T14:05:37"/>
        <d v="2015-01-28T06:00:18"/>
        <d v="2015-05-08T13:55:54"/>
        <d v="2017-03-13T21:14:29"/>
        <d v="2016-06-02T00:36:20"/>
        <d v="2015-06-18T16:05:59"/>
        <d v="2014-09-05T19:13:41"/>
        <d v="2014-06-05T23:07:12"/>
        <d v="2016-08-02T15:59:54"/>
        <d v="2015-10-08T21:57:42"/>
        <d v="2015-07-09T15:33:37"/>
        <d v="2015-07-30T15:53:44"/>
        <d v="2014-02-13T19:58:29"/>
        <d v="2010-01-20T10:11:47"/>
        <d v="2016-11-11T16:20:08"/>
        <d v="2015-11-18T16:27:01"/>
        <d v="2014-09-05T19:13:32"/>
        <d v="2015-04-14T01:16:39"/>
        <d v="2016-06-27T04:37:55"/>
        <d v="2015-05-19T17:08:25"/>
        <d v="2016-07-07T23:44:54"/>
        <d v="2015-03-16T21:54:53"/>
        <d v="2015-12-30T08:00:29"/>
        <d v="2013-12-08T00:39:58"/>
        <d v="2009-09-12T01:21:59"/>
        <d v="2015-11-13T06:47:40"/>
        <d v="2014-07-10T14:44:07"/>
        <d v="2014-05-02T22:37:19"/>
        <d v="2011-12-17T21:46:01"/>
        <d v="2016-01-08T13:51:09"/>
        <d v="2016-06-06T15:37:26"/>
        <d v="2015-01-28T04:02:41"/>
        <d v="2013-09-19T12:13:06"/>
        <d v="2015-10-27T22:34:59"/>
        <d v="2014-01-21T19:01:17"/>
        <d v="2014-06-11T17:04:38"/>
        <d v="2015-11-03T14:54:54"/>
        <d v="2015-12-04T20:17:36"/>
        <d v="2017-02-17T12:18:59"/>
        <d v="2016-09-14T22:55:21"/>
        <d v="2012-05-01T07:00:31"/>
        <d v="2015-11-30T14:46:10"/>
        <d v="2016-03-03T09:06:57"/>
        <d v="2016-10-19T18:03:10"/>
        <d v="2011-06-07T04:42:01"/>
        <d v="2012-04-06T21:41:56"/>
        <d v="2016-03-11T08:54:24"/>
        <d v="2012-10-02T04:00:40"/>
        <d v="2012-11-17T18:33:17"/>
        <d v="2012-03-03T00:03:42"/>
        <d v="2013-09-17T13:38:05"/>
        <d v="2016-01-27T23:22:17"/>
        <d v="2014-08-08T22:13:14"/>
        <d v="2016-12-24T19:51:28"/>
        <d v="2014-09-01T22:00:01"/>
        <d v="2015-08-25T10:17:56"/>
        <d v="2016-06-17T18:32:18"/>
        <d v="2014-08-21T19:23:05"/>
        <d v="2017-01-28T18:44:10"/>
        <d v="2014-08-11T18:16:53"/>
        <d v="2015-06-17T14:43:27"/>
        <d v="2014-07-14T03:19:26"/>
        <d v="2014-08-25T10:24:30"/>
        <d v="2014-10-28T21:24:00"/>
        <d v="2014-11-13T06:00:03"/>
        <d v="2013-08-20T20:21:10"/>
        <d v="2013-05-22T18:18:58"/>
        <d v="2013-10-04T19:09:17"/>
        <d v="2015-04-21T13:08:15"/>
        <d v="2016-01-28T06:45:36"/>
        <d v="2015-07-11T04:00:18"/>
        <d v="2016-09-02T19:10:31"/>
        <d v="2014-12-02T02:59:03"/>
        <d v="2015-03-15T08:17:06"/>
        <d v="2012-12-04T01:31:33"/>
        <d v="2015-01-30T18:07:20"/>
        <d v="2015-07-15T06:16:59"/>
        <d v="2015-06-09T14:46:50"/>
        <d v="2015-03-16T20:35:29"/>
        <d v="2015-06-15T10:43:42"/>
        <d v="2015-08-17T08:41:44"/>
        <d v="2014-09-29T15:46:42"/>
        <d v="2015-03-26T17:22:37"/>
        <d v="2014-09-30T22:22:42"/>
        <d v="2014-08-18T12:49:51"/>
        <d v="2015-06-30T09:32:39"/>
        <d v="2014-08-25T16:24:24"/>
        <d v="2014-11-09T02:12:08"/>
        <d v="2017-01-18T16:17:25"/>
        <d v="2016-12-14T23:07:35"/>
        <d v="2015-06-17T23:00:50"/>
        <d v="2014-12-01T21:51:58"/>
        <d v="2015-12-03T14:11:28"/>
        <d v="2015-07-24T16:08:57"/>
        <d v="2015-08-14T01:56:53"/>
        <d v="2015-04-06T17:39:45"/>
        <d v="2015-02-12T19:30:02"/>
        <d v="2014-06-09T19:56:05"/>
        <d v="2016-08-16T17:58:47"/>
        <d v="2016-12-05T13:06:20"/>
        <d v="2015-09-11T07:07:49"/>
        <d v="2014-10-07T03:22:37"/>
        <d v="2015-06-24T15:40:52"/>
        <d v="2015-09-05T18:56:01"/>
        <d v="2011-05-19T21:14:06"/>
        <d v="2015-06-29T04:27:37"/>
        <d v="2014-06-12T22:38:50"/>
        <d v="2012-10-12T02:37:27"/>
        <d v="2011-11-30T06:01:26"/>
        <d v="2014-11-02T00:54:25"/>
        <d v="2014-08-24T01:51:40"/>
        <d v="2016-02-17T16:13:16"/>
        <d v="2015-12-21T17:24:21"/>
        <d v="2013-07-09T02:32:46"/>
        <d v="2016-02-12T22:25:16"/>
        <d v="2013-07-26T23:54:51"/>
        <d v="2015-03-19T16:52:02"/>
        <d v="2014-07-13T22:50:11"/>
        <d v="2014-05-28T21:33:28"/>
        <d v="2015-01-17T07:13:43"/>
        <d v="2014-07-28T20:09:38"/>
        <d v="2014-12-04T18:43:21"/>
        <d v="2015-02-27T16:19:54"/>
        <d v="2016-01-13T21:45:24"/>
        <d v="2015-06-25T04:27:54"/>
        <d v="2011-06-16T17:32:54"/>
        <d v="2016-06-08T23:15:33"/>
        <d v="2016-08-22T05:45:04"/>
        <d v="2014-08-04T18:49:24"/>
        <d v="2016-03-17T18:43:26"/>
        <d v="2015-02-03T19:47:59"/>
        <d v="2016-04-19T00:56:28"/>
        <d v="2015-08-27T18:58:10"/>
        <d v="2016-03-10T16:51:20"/>
        <d v="2014-07-10T06:25:04"/>
        <d v="2015-11-09T19:49:59"/>
        <d v="2017-01-21T00:26:39"/>
        <d v="2015-02-24T23:17:51"/>
        <d v="2015-06-09T07:11:36"/>
        <d v="2014-08-10T18:24:37"/>
        <d v="2015-07-22T19:05:56"/>
        <d v="2015-10-20T19:45:17"/>
        <d v="2015-07-25T10:33:16"/>
        <d v="2014-11-10T18:33:15"/>
        <d v="2012-01-19T00:53:15"/>
        <d v="2015-02-23T08:01:00"/>
        <d v="2014-05-01T02:38:02"/>
        <d v="2015-03-01T19:04:04"/>
        <d v="2014-11-11T17:21:00"/>
        <d v="2015-06-12T04:58:11"/>
        <d v="2014-07-23T18:32:49"/>
        <d v="2015-07-21T18:19:02"/>
        <d v="2014-06-30T18:03:16"/>
        <d v="2012-03-17T11:02:07"/>
        <d v="2014-10-26T19:18:47"/>
        <d v="2015-04-13T20:04:28"/>
        <d v="2016-03-11T19:41:12"/>
        <d v="2012-08-03T11:30:48"/>
        <d v="2015-09-29T01:07:14"/>
        <d v="2014-04-30T13:01:15"/>
        <d v="2011-09-14T15:22:07"/>
        <d v="2015-04-03T15:34:53"/>
        <d v="2013-08-27T02:34:27"/>
        <d v="2014-08-28T01:02:41"/>
        <d v="2014-06-21T13:19:52"/>
        <d v="2016-02-09T13:42:39"/>
        <d v="2015-10-09T20:40:33"/>
        <d v="2014-12-22T02:01:04"/>
        <d v="2016-07-08T11:22:34"/>
        <d v="2014-04-16T21:23:30"/>
        <d v="2014-07-11T17:49:52"/>
        <d v="2016-01-13T03:08:24"/>
        <d v="2016-05-06T06:21:33"/>
        <d v="2012-12-07T00:37:18"/>
        <d v="2016-02-29T20:23:22"/>
        <d v="2013-07-01T23:32:57"/>
        <d v="2015-02-04T04:40:47"/>
        <d v="2015-03-02T04:34:36"/>
        <d v="2015-04-28T16:38:09"/>
        <d v="2014-10-17T06:23:21"/>
        <d v="2014-07-11T16:12:03"/>
        <d v="2014-09-02T20:59:02"/>
        <d v="2015-06-15T23:55:00"/>
        <d v="2014-07-01T09:46:21"/>
        <d v="2012-03-13T19:15:46"/>
        <d v="2016-06-24T16:55:35"/>
        <d v="2015-12-02T20:20:12"/>
        <d v="2015-07-17T14:15:47"/>
        <d v="2014-12-29T13:04:38"/>
        <d v="2015-09-25T17:06:58"/>
        <d v="2017-02-26T20:15:19"/>
        <d v="2017-01-24T14:14:22"/>
        <d v="2015-01-23T08:29:23"/>
        <d v="2014-09-17T19:00:32"/>
        <d v="2015-06-14T23:00:15"/>
        <d v="2011-03-17T02:19:59"/>
        <d v="2014-11-27T02:02:28"/>
        <d v="2014-06-30T20:53:59"/>
        <d v="2015-10-20T19:35:27"/>
        <d v="2014-08-29T19:51:03"/>
        <d v="2016-07-26T14:34:36"/>
        <d v="2014-08-09T21:50:26"/>
        <d v="2014-08-26T21:43:11"/>
        <d v="2016-04-03T20:48:00"/>
        <d v="2015-09-11T18:43:40"/>
        <d v="2014-07-18T12:52:58"/>
        <d v="2015-10-20T10:23:27"/>
        <d v="2014-07-25T20:48:11"/>
        <d v="2017-02-09T04:08:52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3-18T20:43:31"/>
        <d v="2014-11-18T11:49:11"/>
        <d v="2016-02-02T22:43:41"/>
        <d v="2015-04-13T03:45:06"/>
        <d v="2015-03-01T05:13:05"/>
        <d v="2014-09-26T23:55:00"/>
        <d v="2014-03-20T12:34:08"/>
        <d v="2014-07-10T22:43:42"/>
        <d v="2016-10-06T17:48:47"/>
        <d v="2015-06-05T22:15:35"/>
        <d v="2015-02-23T14:29:35"/>
        <d v="2016-09-09T10:28:26"/>
        <d v="2015-08-01T16:04:57"/>
        <d v="2016-03-08T15:29:18"/>
        <d v="2014-08-12T12:39:21"/>
        <d v="2015-05-30T19:39:06"/>
        <d v="2014-08-14T15:50:05"/>
        <d v="2015-05-04T10:20:44"/>
        <d v="2015-07-16T10:28:10"/>
        <d v="2014-07-11T16:45:02"/>
        <d v="2015-02-13T17:04:53"/>
        <d v="2017-02-20T08:24:20"/>
        <d v="2017-03-09T20:13:39"/>
        <d v="2014-07-28T16:18:55"/>
        <d v="2017-01-10T00:45:19"/>
        <d v="2014-07-05T01:19:32"/>
        <d v="2015-09-14T15:11:24"/>
        <d v="2015-10-14T17:44:57"/>
        <d v="2015-06-17T16:03:24"/>
        <d v="2016-07-22T15:45:32"/>
        <d v="2015-02-26T16:42:10"/>
        <d v="2016-01-14T21:35:13"/>
        <d v="2015-09-15T20:22:38"/>
        <d v="2015-01-13T20:14:20"/>
        <d v="2015-04-15T19:49:39"/>
        <d v="2014-11-08T23:21:27"/>
        <d v="2014-07-10T00:48:54"/>
        <d v="2016-10-06T22:11:52"/>
        <d v="2014-05-13T19:08:05"/>
        <d v="2014-12-16T15:56:45"/>
        <d v="2015-04-27T08:48:29"/>
        <d v="2014-10-23T12:13:54"/>
        <d v="2017-01-11T00:28:18"/>
        <d v="2016-06-14T07:51:34"/>
        <d v="2013-09-09T08:18:07"/>
        <d v="2011-09-16T23:09:01"/>
        <d v="2014-07-31T16:42:28"/>
        <d v="2015-06-10T19:09:36"/>
        <d v="2015-12-11T19:46:42"/>
        <d v="2015-08-07T14:52:01"/>
        <d v="2015-04-08T15:36:49"/>
        <d v="2015-02-14T17:11:56"/>
        <d v="2016-03-21T14:08:22"/>
        <d v="2015-05-29T15:09:30"/>
        <d v="2016-03-18T21:31:30"/>
        <d v="2014-01-11T00:21:41"/>
        <d v="2016-01-06T05:31:22"/>
        <d v="2016-05-24T10:25:45"/>
        <d v="2014-10-26T21:26:18"/>
        <d v="2016-09-03T01:11:47"/>
        <d v="2015-09-29T21:40:48"/>
        <d v="2014-12-01T16:54:50"/>
        <d v="2014-10-15T01:37:23"/>
        <d v="2014-08-13T01:10:22"/>
        <d v="2014-07-18T19:58:18"/>
        <d v="2016-01-27T21:52:52"/>
        <d v="2016-05-23T23:25:54"/>
        <d v="2016-04-05T03:04:53"/>
        <d v="2015-01-09T01:25:00"/>
        <d v="2014-12-09T21:42:19"/>
        <d v="2016-02-13T15:35:29"/>
        <d v="2014-12-01T17:05:38"/>
        <d v="2016-01-26T10:57:14"/>
        <d v="2015-01-07T22:13:21"/>
        <d v="2016-10-03T21:31:32"/>
        <d v="2016-06-04T15:46:00"/>
        <d v="2015-09-28T20:40:04"/>
        <d v="2016-05-20T22:32:01"/>
        <d v="2014-07-28T18:33:01"/>
        <d v="2014-06-19T09:21:30"/>
        <d v="2015-04-15T19:14:28"/>
        <d v="2014-10-03T09:36:19"/>
        <d v="2016-05-02T23:38:29"/>
        <d v="2014-06-09T06:13:01"/>
        <d v="2015-02-25T01:05:32"/>
        <d v="2014-12-12T10:15:24"/>
        <d v="2016-03-24T10:16:40"/>
        <d v="2016-02-22T12:52:07"/>
        <d v="2015-11-25T07:55:36"/>
        <d v="2015-01-15T18:28:00"/>
        <d v="2015-01-23T20:34:04"/>
        <d v="2015-01-15T17:42:23"/>
        <d v="2017-02-25T16:04:34"/>
        <d v="2015-11-17T10:46:30"/>
        <d v="2016-06-06T00:10:33"/>
        <d v="2012-08-15T20:35:36"/>
        <d v="2011-08-27T03:58:22"/>
        <d v="2014-07-17T21:44:12"/>
        <d v="2014-12-02T08:20:26"/>
        <d v="2014-03-24T19:01:04"/>
        <d v="2014-07-15T23:27:00"/>
        <d v="2015-04-29T04:27:33"/>
        <d v="2013-07-16T10:43:28"/>
        <d v="2015-10-30T00:49:04"/>
        <d v="2013-02-26T13:19:23"/>
        <d v="2016-02-23T23:39:13"/>
        <d v="2014-06-02T16:29:55"/>
        <d v="2014-06-22T18:35:11"/>
        <d v="2016-10-02T08:49:07"/>
        <d v="2015-01-30T08:08:41"/>
        <d v="2015-05-07T10:55:50"/>
        <d v="2015-12-20T13:45:23"/>
        <d v="2015-10-30T04:32:33"/>
        <d v="2015-04-13T20:45:12"/>
        <d v="2015-04-01T05:30:00"/>
        <d v="2014-07-29T21:17:20"/>
        <d v="2016-03-31T08:59:00"/>
        <d v="2015-01-27T08:41:33"/>
        <d v="2015-01-29T20:17:35"/>
        <d v="2016-06-03T16:01:26"/>
        <d v="2016-09-02T18:04:46"/>
        <d v="2013-08-14T17:56:20"/>
        <d v="2016-01-06T23:55:31"/>
        <d v="2016-01-22T18:33:07"/>
        <d v="2016-03-08T02:16:04"/>
        <d v="2016-10-15T16:34:22"/>
        <d v="2016-07-16T12:44:52"/>
        <d v="2014-07-08T22:08:59"/>
        <d v="2016-03-15T21:03:57"/>
        <d v="2014-04-16T19:49:50"/>
        <d v="2015-02-06T05:14:57"/>
        <d v="2016-04-29T02:23:33"/>
        <d v="2016-01-08T16:58:00"/>
        <d v="2014-01-08T15:10:27"/>
        <d v="2015-03-03T17:36:22"/>
        <d v="2015-01-19T03:26:31"/>
        <d v="2014-10-19T23:00:59"/>
        <d v="2014-03-31T16:51:20"/>
        <d v="2015-03-13T02:12:42"/>
        <d v="2015-05-06T08:02:55"/>
        <d v="2016-01-31T22:43:06"/>
        <d v="2014-09-23T15:16:31"/>
        <d v="2014-07-22T04:49:49"/>
        <d v="2015-06-19T18:44:23"/>
        <d v="2014-09-08T03:54:17"/>
        <d v="2016-03-04T19:49:02"/>
        <d v="2016-02-15T04:02:44"/>
        <d v="2015-02-24T06:28:50"/>
        <d v="2016-08-29T06:15:56"/>
        <d v="2014-05-30T21:26:47"/>
        <d v="2015-02-06T17:50:03"/>
        <d v="2016-11-15T00:42:36"/>
        <d v="2016-10-22T23:17:18"/>
        <d v="2016-08-08T16:15:06"/>
        <d v="2014-10-30T20:19:50"/>
        <d v="2016-03-31T07:41:41"/>
        <d v="2016-05-19T08:59:20"/>
        <d v="2014-11-10T22:59:50"/>
        <d v="2015-01-30T23:02:35"/>
        <d v="2015-01-13T21:46:34"/>
        <d v="2015-04-13T20:11:27"/>
        <d v="2016-04-14T20:45:21"/>
        <d v="2014-08-27T03:22:19"/>
        <d v="2016-06-30T23:04:50"/>
        <d v="2014-07-08T23:13:48"/>
        <d v="2016-09-29T23:43:54"/>
        <d v="2015-02-10T18:49:11"/>
        <d v="2016-02-12T07:38:53"/>
        <d v="2016-05-12T21:55:49"/>
        <d v="2015-02-09T17:23:56"/>
        <d v="2015-01-22T16:29:56"/>
        <d v="2016-05-25T17:27:49"/>
        <d v="2016-01-28T16:18:30"/>
        <d v="2016-02-13T10:24:43"/>
        <d v="2016-03-06T20:58:52"/>
        <d v="2015-04-08T00:52:36"/>
        <d v="2015-02-09T22:16:17"/>
        <d v="2016-02-25T23:03:49"/>
        <d v="2015-02-28T20:52:30"/>
        <d v="2015-05-27T16:00:58"/>
        <d v="2014-11-13T22:49:25"/>
        <d v="2015-01-27T21:13:54"/>
        <d v="2013-06-19T15:25:22"/>
        <d v="2016-01-21T04:06:37"/>
        <d v="2016-04-26T17:57:43"/>
        <d v="2016-12-04T06:04:27"/>
        <d v="2016-04-19T07:38:40"/>
        <d v="2016-01-24T23:05:09"/>
        <d v="2014-11-15T06:50:28"/>
        <d v="2014-07-08T15:35:17"/>
        <d v="2015-12-09T04:53:10"/>
        <d v="2014-10-06T19:38:35"/>
        <d v="2014-06-25T22:15:02"/>
        <d v="2016-09-26T19:20:04"/>
        <d v="2014-08-14T13:59:55"/>
        <d v="2015-01-27T22:17:09"/>
        <d v="2014-09-26T15:36:30"/>
        <d v="2015-06-23T14:44:59"/>
        <d v="2015-02-17T22:31:27"/>
        <d v="2016-08-23T21:47:47"/>
        <d v="2015-01-27T11:19:12"/>
        <d v="2016-06-14T16:25:33"/>
        <d v="2016-02-11T22:37:55"/>
        <d v="2016-03-04T17:41:56"/>
        <d v="2015-01-05T19:36:46"/>
        <d v="2013-12-12T22:21:14"/>
        <d v="2017-01-18T07:53:49"/>
        <d v="2016-04-28T20:22:15"/>
        <d v="2015-01-05T15:22:29"/>
        <d v="2016-02-16T21:08:40"/>
        <d v="2016-06-13T04:20:14"/>
        <d v="2015-04-02T16:55:10"/>
        <d v="2015-10-30T12:56:44"/>
        <d v="2016-12-26T21:41:22"/>
        <d v="2014-10-15T02:59:50"/>
        <d v="2016-05-05T17:19:57"/>
        <d v="2015-12-06T19:47:17"/>
        <d v="2016-06-17T17:49:46"/>
        <d v="2016-05-21T16:45:16"/>
        <d v="2016-12-28T18:54:02"/>
        <d v="2014-09-23T19:05:49"/>
        <d v="2016-11-26T19:18:51"/>
        <d v="2016-02-21T03:23:43"/>
        <d v="2016-08-31T20:11:25"/>
        <d v="2014-05-02T19:26:37"/>
        <d v="2014-11-05T22:58:45"/>
        <d v="2014-10-29T14:02:44"/>
        <d v="2015-11-14T00:36:10"/>
        <d v="2015-10-05T15:43:59"/>
        <d v="2016-02-08T23:59:23"/>
        <d v="2016-02-19T05:54:29"/>
        <d v="2015-04-02T13:04:09"/>
        <d v="2015-03-06T09:23:41"/>
        <d v="2015-10-09T17:59:41"/>
        <d v="2016-06-13T20:48:18"/>
        <d v="2015-10-19T03:41:57"/>
        <d v="2016-03-28T22:22:07"/>
        <d v="2014-05-15T15:37:44"/>
        <d v="2016-06-29T01:09:46"/>
        <d v="2014-07-09T07:48:43"/>
        <d v="2015-07-28T15:54:35"/>
        <d v="2015-04-17T21:41:54"/>
        <d v="2016-11-01T06:18:40"/>
        <d v="2015-08-12T03:38:27"/>
        <d v="2016-03-04T08:07:48"/>
        <d v="2014-10-14T13:00:55"/>
        <d v="2016-05-04T11:19:12"/>
        <d v="2015-07-01T00:16:05"/>
        <d v="2014-08-16T15:39:17"/>
        <d v="2014-11-11T05:28:22"/>
        <d v="2016-04-09T22:49:51"/>
        <d v="2015-03-02T18:59:52"/>
        <d v="2014-08-03T14:27:49"/>
        <d v="2016-01-04T23:36:10"/>
        <d v="2014-12-26T20:39:56"/>
        <d v="2016-09-02T08:19:25"/>
        <d v="2015-01-03T00:23:42"/>
        <d v="2015-09-08T16:42:15"/>
        <d v="2015-06-25T03:29:56"/>
        <d v="2015-09-06T15:11:45"/>
        <d v="2016-06-06T00:13:44"/>
        <d v="2015-09-22T03:01:46"/>
        <d v="2014-05-07T16:36:32"/>
        <d v="2016-10-23T16:00:23"/>
        <d v="2014-06-03T19:32:32"/>
        <d v="2014-06-03T17:02:44"/>
        <d v="2015-11-17T22:05:50"/>
        <d v="2015-04-09T00:35:08"/>
        <d v="2015-10-08T03:27:19"/>
        <d v="2014-09-17T15:02:59"/>
        <d v="2015-08-10T16:40:29"/>
        <d v="2015-10-14T19:59:56"/>
        <d v="2015-08-20T06:37:31"/>
        <d v="2015-06-17T16:27:59"/>
        <d v="2015-06-27T01:29:58"/>
        <d v="2016-11-09T03:37:55"/>
        <d v="2017-01-27T00:58:54"/>
        <d v="2017-03-14T08:35:56"/>
        <d v="2017-03-15T15:30:07"/>
        <d v="2015-01-30T20:33:49"/>
        <d v="2015-12-08T04:57:52"/>
        <d v="2014-07-23T15:10:50"/>
        <d v="2015-10-16T22:09:06"/>
        <d v="2014-07-14T18:49:08"/>
        <d v="2016-03-04T15:36:51"/>
        <d v="2014-07-31T15:16:24"/>
        <d v="2015-01-23T19:59:14"/>
        <d v="2014-08-12T18:10:23"/>
        <d v="2016-05-08T00:12:05"/>
        <d v="2016-03-09T18:41:57"/>
        <d v="2017-02-24T14:00:03"/>
        <d v="2015-12-24T08:45:52"/>
        <d v="2015-04-24T03:21:00"/>
        <d v="2015-03-14T03:06:20"/>
        <d v="2016-05-25T01:52:38"/>
        <d v="2015-02-02T23:40:15"/>
        <d v="2014-10-10T12:50:40"/>
        <d v="2014-10-04T14:20:36"/>
        <d v="2015-06-16T17:51:19"/>
        <d v="2015-04-21T02:47:18"/>
        <d v="2014-11-07T02:44:19"/>
        <d v="2014-11-11T13:04:55"/>
        <d v="2014-07-16T04:34:57"/>
        <d v="2016-01-21T00:03:49"/>
        <d v="2016-03-24T19:21:05"/>
        <d v="2015-04-14T16:36:34"/>
        <d v="2016-05-02T17:42:30"/>
        <d v="2014-05-25T22:51:35"/>
        <d v="2017-02-08T10:44:48"/>
        <d v="2013-09-20T20:51:34"/>
        <d v="2012-12-14T12:45:40"/>
        <d v="2012-10-12T13:53:48"/>
        <d v="2013-05-21T11:04:18"/>
        <d v="2014-08-12T15:15:51"/>
        <d v="2014-04-18T21:17:22"/>
        <d v="2012-06-18T21:35:45"/>
        <d v="2016-09-19T07:53:27"/>
        <d v="2014-07-09T21:31:03"/>
        <d v="2015-05-30T15:21:58"/>
        <d v="2014-09-10T23:23:43"/>
        <d v="2016-06-15T05:55:08"/>
        <d v="2015-03-26T20:17:06"/>
        <d v="2016-01-19T14:08:17"/>
        <d v="2015-05-16T04:09:29"/>
        <d v="2015-08-22T00:32:59"/>
        <d v="2014-07-10T19:41:37"/>
        <d v="2015-02-25T00:14:07"/>
        <d v="2014-12-13T02:36:34"/>
        <d v="2016-04-27T19:49:05"/>
        <d v="2014-07-09T14:12:29"/>
        <d v="2015-03-14T02:51:57"/>
        <d v="2014-07-22T23:32:28"/>
        <d v="2014-07-02T00:58:19"/>
        <d v="2015-05-31T03:20:51"/>
        <d v="2015-09-13T12:41:29"/>
        <d v="2016-08-30T14:24:45"/>
        <d v="2014-10-14T16:20:28"/>
        <d v="2014-10-30T15:40:52"/>
        <d v="2016-12-28T00:09:49"/>
        <d v="2014-11-28T21:02:41"/>
        <d v="2016-01-02T10:43:33"/>
        <d v="2014-07-15T22:50:34"/>
        <d v="2015-04-11T01:45:04"/>
        <d v="2015-02-12T01:20:16"/>
        <d v="2014-10-16T00:22:14"/>
        <d v="2016-05-08T21:35:08"/>
        <d v="2015-09-18T19:38:49"/>
        <d v="2015-01-27T23:09:48"/>
        <d v="2016-01-28T21:35:43"/>
        <d v="2015-06-09T04:04:52"/>
        <d v="2014-12-20T17:43:09"/>
        <d v="2014-07-11T21:13:07"/>
        <d v="2016-10-12T17:41:13"/>
        <d v="2015-08-08T09:47:55"/>
        <d v="2015-12-04T00:56:47"/>
        <d v="2016-03-15T06:26:04"/>
        <d v="2014-11-13T20:28:26"/>
        <d v="2015-06-02T21:59:44"/>
        <d v="2014-12-03T21:14:16"/>
        <d v="2016-12-13T02:54:47"/>
        <d v="2015-09-29T02:53:43"/>
        <d v="2014-11-25T06:17:44"/>
        <d v="2014-11-11T20:07:04"/>
        <d v="2015-08-21T00:23:36"/>
        <d v="2015-07-28T00:18:50"/>
        <d v="2016-10-26T20:53:03"/>
        <d v="2016-08-10T20:03:57"/>
        <d v="2015-05-26T18:39:56"/>
        <d v="2016-01-11T19:30:11"/>
        <d v="2015-12-08T17:40:25"/>
        <d v="2015-09-01T22:25:56"/>
        <d v="2015-11-14T00:16:40"/>
        <d v="2016-04-06T20:36:48"/>
        <d v="2014-12-05T22:20:36"/>
        <d v="2015-09-17T14:52:58"/>
        <d v="2015-05-06T18:48:24"/>
        <d v="2015-04-09T16:13:42"/>
        <d v="2015-04-07T15:12:32"/>
        <d v="2016-12-04T20:12:50"/>
        <d v="2015-07-13T18:37:08"/>
        <d v="2015-02-25T00:02:36"/>
        <d v="2014-09-15T16:51:10"/>
        <d v="2015-06-12T19:31:44"/>
        <d v="2010-06-26T00:35:56"/>
        <d v="2014-10-15T05:39:19"/>
        <d v="2014-07-27T22:20:12"/>
        <d v="2014-06-10T19:40:11"/>
        <d v="2016-10-08T00:09:02"/>
        <d v="2015-11-21T14:07:17"/>
        <d v="2016-11-04T14:04:47"/>
        <d v="2014-05-14T00:12:35"/>
        <d v="2015-01-31T00:42:05"/>
        <d v="2014-05-17T06:50:05"/>
        <d v="2016-12-05T00:04:09"/>
        <d v="2014-12-27T07:12:21"/>
        <d v="2015-03-04T05:37:30"/>
        <d v="2015-06-17T21:45:37"/>
        <d v="2014-07-09T21:20:12"/>
        <d v="2014-08-04T20:38:08"/>
        <d v="2015-06-16T19:37:02"/>
        <d v="2016-09-01T16:12:54"/>
        <d v="2015-11-17T16:24:41"/>
        <d v="2015-05-28T21:45:52"/>
        <d v="2015-09-25T02:06:23"/>
        <d v="2016-04-11T01:15:06"/>
        <d v="2015-11-11T11:04:23"/>
        <d v="2015-05-01T21:55:53"/>
        <d v="2016-03-22T20:48:26"/>
        <d v="2015-06-24T07:21:12"/>
        <d v="2015-08-29T00:24:06"/>
        <d v="2017-03-02T04:59:20"/>
        <d v="2017-03-02T01:40:11"/>
        <d v="2017-02-13T05:07:40"/>
        <d v="2016-03-09T12:56:16"/>
        <d v="2016-08-21T08:29:57"/>
        <d v="2015-02-11T01:44:45"/>
        <d v="2015-09-09T23:38:06"/>
        <d v="2015-01-01T05:59:59"/>
        <d v="2015-03-06T02:30:22"/>
        <d v="2014-05-20T15:35:01"/>
        <d v="2012-03-22T01:12:06"/>
        <d v="2013-04-25T16:18:34"/>
        <d v="2009-09-23T13:35:16"/>
        <d v="2015-08-25T14:43:52"/>
        <d v="2015-07-03T06:03:10"/>
        <d v="2015-08-03T06:47:27"/>
        <d v="2015-04-27T19:47:19"/>
        <d v="2017-02-16T10:14:42"/>
        <d v="2015-02-18T01:13:44"/>
        <d v="2014-07-18T11:24:19"/>
        <d v="2011-07-28T18:57:11"/>
        <d v="2013-05-17T20:47:55"/>
        <d v="2012-10-16T14:40:52"/>
        <d v="2016-07-03T22:01:11"/>
        <d v="2012-05-24T04:49:23"/>
        <d v="2014-10-03T21:31:38"/>
        <d v="2015-11-04T04:54:56"/>
        <d v="2014-07-11T16:56:00"/>
        <d v="2015-10-12T21:30:44"/>
        <d v="2017-03-01T16:42:27"/>
        <d v="2014-06-28T16:52:43"/>
        <d v="2015-03-23T19:28:25"/>
        <d v="2015-04-21T22:28:38"/>
        <d v="2016-04-01T10:44:38"/>
        <d v="2015-05-15T13:00:55"/>
        <d v="2015-07-14T20:57:42"/>
        <d v="2016-12-03T22:13:29"/>
        <d v="2016-04-25T15:29:18"/>
        <d v="2015-06-20T18:43:48"/>
        <d v="2015-03-11T01:27:22"/>
        <d v="2015-06-25T09:22:00"/>
        <d v="2015-03-30T03:09:19"/>
        <d v="2015-10-22T22:13:39"/>
        <d v="2014-11-02T03:12:15"/>
        <d v="2014-07-16T14:17:33"/>
        <d v="2014-06-16T02:33:45"/>
        <d v="2016-12-28T01:26:48"/>
        <d v="2011-12-06T23:06:07"/>
        <d v="2012-08-04T06:47:45"/>
        <d v="2012-07-20T16:19:24"/>
        <d v="2015-01-03T18:55:42"/>
        <d v="2015-07-08T22:36:08"/>
        <d v="2011-01-25T23:20:30"/>
        <d v="2014-07-07T22:03:36"/>
        <d v="2014-09-15T15:51:36"/>
        <d v="2014-07-21T16:22:32"/>
        <d v="2016-05-19T17:23:02"/>
        <d v="2014-07-10T17:22:00"/>
        <d v="2015-04-28T15:06:29"/>
        <d v="2015-05-30T17:26:05"/>
        <d v="2015-01-25T01:42:42"/>
        <d v="2015-08-08T02:27:43"/>
        <d v="2014-08-20T23:19:43"/>
        <d v="2015-03-30T04:22:00"/>
        <d v="2015-01-18T00:08:47"/>
        <d v="2015-06-09T16:47:30"/>
        <d v="2015-07-07T11:05:21"/>
        <d v="2015-11-24T21:47:48"/>
        <d v="2015-07-27T14:58:50"/>
        <d v="2013-05-16T16:53:45"/>
        <d v="2011-09-13T20:56:40"/>
        <d v="2014-06-23T20:40:24"/>
        <d v="2014-05-16T17:08:07"/>
        <d v="2014-07-09T21:53:24"/>
        <d v="2015-10-18T18:04:53"/>
        <d v="2016-08-01T00:44:22"/>
        <d v="2016-03-03T06:38:28"/>
        <d v="2015-02-11T18:57:36"/>
        <d v="2015-02-12T21:37:23"/>
        <d v="2016-11-04T20:54:43"/>
        <d v="2015-02-23T17:16:17"/>
        <d v="2016-02-06T23:49:05"/>
        <d v="2014-07-11T20:26:39"/>
        <d v="2016-04-23T19:08:15"/>
        <d v="2014-07-30T00:20:25"/>
        <d v="2015-08-15T19:07:57"/>
        <d v="2016-01-13T10:20:45"/>
        <d v="2015-11-11T20:26:00"/>
        <d v="2014-07-11T01:26:32"/>
        <d v="2016-09-01T08:33:45"/>
        <d v="2016-05-01T18:45:06"/>
        <d v="2011-12-06T00:34:49"/>
        <d v="2012-03-10T05:42:49"/>
        <d v="2012-04-14T19:44:55"/>
        <d v="2010-06-09T00:28:50"/>
        <d v="2013-10-15T16:07:02"/>
        <d v="2010-09-13T20:28:54"/>
        <d v="2012-07-26T18:19:07"/>
        <d v="2014-01-03T00:07:25"/>
        <d v="2010-06-11T19:14:15"/>
        <d v="2011-08-12T04:37:03"/>
        <d v="2014-02-11T04:33:10"/>
        <d v="2010-04-23T19:28:34"/>
        <d v="2012-10-29T16:31:48"/>
        <d v="2012-04-27T23:00:55"/>
        <d v="2015-09-01T17:22:11"/>
        <d v="2013-01-15T23:59:29"/>
        <d v="2013-11-16T04:58:10"/>
        <d v="2015-01-17T18:48:03"/>
        <d v="2015-08-11T04:09:21"/>
        <d v="2016-11-16T20:36:10"/>
        <d v="2016-10-27T18:20:13"/>
        <d v="2014-07-17T23:38:22"/>
        <d v="2016-11-02T23:53:03"/>
        <d v="2015-07-04T16:09:30"/>
        <d v="2017-01-27T23:05:18"/>
        <d v="2015-10-26T15:49:25"/>
        <d v="2014-06-13T16:37:37"/>
        <d v="2017-02-24T21:29:37"/>
        <d v="2015-04-14T23:44:01"/>
        <d v="2015-04-28T00:13:17"/>
        <d v="2015-11-09T19:26:43"/>
        <d v="2017-01-26T09:01:47"/>
        <d v="2015-08-26T02:55:59"/>
        <d v="2016-05-25T01:29:00"/>
        <d v="2016-08-03T00:45:46"/>
        <d v="2015-11-20T13:27:17"/>
        <d v="2015-03-23T19:56:26"/>
        <d v="2015-10-23T19:48:56"/>
        <d v="2014-07-29T00:50:56"/>
        <d v="2015-05-19T19:03:35"/>
        <d v="2015-10-06T09:22:57"/>
        <d v="2015-02-20T17:45:19"/>
        <d v="2015-07-03T00:18:24"/>
        <d v="2015-10-05T17:11:28"/>
        <d v="2014-12-02T20:13:14"/>
        <d v="2015-06-10T18:50:49"/>
        <d v="2016-11-18T09:20:15"/>
        <d v="2015-02-22T21:11:45"/>
        <d v="2016-05-13T08:29:03"/>
        <d v="2015-11-10T14:48:16"/>
        <d v="2016-01-11T16:42:44"/>
        <d v="2015-08-07T14:47:04"/>
        <d v="2015-03-28T18:41:20"/>
        <d v="2016-01-31T04:13:59"/>
        <d v="2011-06-09T05:37:31"/>
        <d v="2015-06-16T19:51:45"/>
        <d v="2015-04-20T17:25:38"/>
        <d v="2016-08-14T00:50:30"/>
        <d v="2015-12-28T23:34:59"/>
        <d v="2012-07-23T23:14:45"/>
        <d v="2016-12-10T01:18:20"/>
        <d v="2016-10-26T14:16:34"/>
        <d v="2015-03-02T21:51:49"/>
        <d v="2012-03-19T20:02:14"/>
        <d v="2015-04-06T02:04:03"/>
        <d v="2014-07-07T23:45:24"/>
        <d v="2012-05-12T04:01:23"/>
        <d v="2011-06-11T03:02:21"/>
        <d v="2013-05-13T20:19:27"/>
        <d v="2014-07-17T18:25:12"/>
        <d v="2013-12-26T17:09:51"/>
        <d v="2013-10-03T19:03:16"/>
        <d v="2014-10-07T18:16:58"/>
        <d v="2016-08-09T07:38:46"/>
        <d v="2013-07-01T08:41:53"/>
        <d v="2015-08-12T15:07:02"/>
        <d v="2009-09-14T21:38:02"/>
        <d v="2015-10-08T21:49:00"/>
        <d v="2016-12-09T23:06:00"/>
        <d v="2015-11-13T02:01:39"/>
        <d v="2015-06-09T21:48:17"/>
        <d v="2016-08-30T21:52:52"/>
        <d v="2015-12-03T23:00:51"/>
        <d v="2016-01-14T22:24:57"/>
        <d v="2015-04-02T16:28:25"/>
        <d v="2015-06-09T21:27:21"/>
        <d v="2016-03-09T23:04:14"/>
        <d v="2015-05-11T05:38:46"/>
        <d v="2016-04-22T01:09:10"/>
        <d v="2015-01-27T20:06:04"/>
        <d v="2015-06-10T22:08:55"/>
        <d v="2014-11-16T08:52:47"/>
        <d v="2016-07-16T00:06:23"/>
        <d v="2015-09-08T22:16:04"/>
        <d v="2016-08-02T02:58:22"/>
        <d v="2015-05-11T16:05:32"/>
        <d v="2014-09-29T22:26:06"/>
        <d v="2014-08-06T04:23:35"/>
        <d v="2017-02-01T19:30:34"/>
        <d v="2016-12-08T00:17:12"/>
        <d v="2015-10-27T22:55:45"/>
        <d v="2015-07-06T19:46:39"/>
        <d v="2015-03-09T18:12:56"/>
        <d v="2015-01-29T13:45:08"/>
        <d v="2015-02-12T09:28:43"/>
        <d v="2015-12-13T15:48:44"/>
        <d v="2015-08-27T23:04:14"/>
        <d v="2015-06-16T21:54:51"/>
        <d v="2014-09-22T01:50:28"/>
        <d v="2014-11-26T18:25:40"/>
        <d v="2016-07-08T01:32:22"/>
        <d v="2015-02-18T04:45:32"/>
        <d v="2015-08-23T13:46:33"/>
        <d v="2015-04-02T09:50:34"/>
        <d v="2015-08-05T21:50:18"/>
        <d v="2016-05-01T19:23:04"/>
        <d v="2016-06-20T20:06:01"/>
        <d v="2014-05-19T21:58:12"/>
        <d v="2014-08-31T22:29:43"/>
        <d v="2015-04-20T22:17:22"/>
        <d v="2016-08-11T10:21:47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3-09-20T20:17:27"/>
        <d v="2017-02-09T07:16:4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6-10-31T04:00:00"/>
        <d v="2015-07-23T03:11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4-09-13T09:37:21"/>
        <d v="2014-08-08T00:00:00"/>
        <d v="2015-10-24T04:14:05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4-07-10T09:07:49"/>
        <d v="2010-07-22T06:00:00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4-09-26T21:04:52"/>
        <d v="2015-08-21T14:05:16"/>
        <d v="2014-11-19T08:27:59"/>
        <d v="2014-11-19T18:52:52"/>
        <d v="2015-03-19T17:45:23"/>
        <d v="2014-07-03T04:00:45"/>
        <d v="2015-05-26T03:59:00"/>
        <d v="2016-08-01T16:22:03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6-08-18T06:59:00"/>
        <d v="2017-02-17T16:05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6-01-07T13:47:00"/>
        <d v="2012-01-16T05:00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4-08-01T01:00:00"/>
        <d v="2015-05-20T06:04:15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1-28T04:35:39"/>
        <d v="2011-12-31T05:45:36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2-04-01T20:00:58"/>
        <d v="2015-05-11T19:32:31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4-07-18T16:04:11"/>
        <d v="2017-02-25T20:18:25"/>
        <d v="2016-07-28T01:49:40"/>
        <d v="2016-10-05T19:50:54"/>
        <d v="2015-05-02T15:11:49"/>
        <d v="2015-06-29T20:57:18"/>
        <d v="2012-01-22T06:00:00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5-04-01T04:59:00"/>
        <d v="2014-04-19T21:04:35"/>
        <d v="2013-11-05T18:39:50"/>
        <d v="2015-09-02T00:28:25"/>
        <d v="2012-09-17T04:05:00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4-07-19T20:38:50"/>
        <d v="2015-03-27T15:24:52"/>
        <d v="2013-03-29T22:54:52"/>
        <d v="2011-02-26T05:57:08"/>
        <d v="2016-04-27T14:58:27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8-11T18:31:40"/>
        <d v="2015-06-15T04:34:54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04T13:06:24"/>
        <d v="2016-11-22T05:59:00"/>
        <d v="2017-04-01T04:00:00"/>
        <d v="2015-12-26T00:18:54"/>
        <d v="2017-01-30T17:16:53"/>
        <d v="2014-04-13T02:00:00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5-05-26T15:32:27"/>
        <d v="2014-09-26T01:35:00"/>
        <d v="2014-07-09T07:55:39"/>
        <d v="2014-11-18T00:00:00"/>
        <d v="2014-07-07T02:00:00"/>
        <d v="2014-11-21T04:00:00"/>
        <d v="2015-11-11T23:58:20"/>
        <d v="2015-01-06T06:00:00"/>
        <d v="2015-07-31T16:00:00"/>
        <d v="2014-11-10T21:07:43"/>
        <d v="2013-01-07T08:00:00"/>
        <d v="2014-07-23T11:00:00"/>
        <d v="2014-07-24T18:23:11"/>
        <d v="2015-11-25T15:49:11"/>
        <d v="2013-08-04T23:06:22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4-12-31T13:39:47"/>
        <d v="2015-04-01T17:00:26"/>
        <d v="2016-04-22T14:52:00"/>
        <d v="2010-07-19T16:00:00"/>
        <d v="2012-11-04T19:04:46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4-08-30T04:48:13"/>
        <d v="2013-11-27T06:41:54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6-09-03T20:57:09"/>
        <d v="2014-12-22T04:59:00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6-04-13T21:02:45"/>
        <d v="2014-11-01T22:01:43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5-04-29T17:51:02"/>
        <d v="2013-10-18T03:59:00"/>
        <d v="2015-07-31T20:32:28"/>
        <d v="2014-11-05T17:34:00"/>
        <d v="2014-08-16T16:00:57"/>
        <d v="2016-08-01T18:13:30"/>
        <d v="2014-06-03T06:59:00"/>
        <d v="2011-09-24T08:10:54"/>
        <d v="2014-09-21T02:00:00"/>
        <d v="2015-01-30T16:53:34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4-07-04T11:00:00"/>
        <d v="2015-06-14T00:20:55"/>
        <d v="2016-12-17T06:59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3-05-31T14:42:50"/>
        <d v="2014-07-22T16:09:28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1-05-17T09:39:24"/>
        <d v="2014-06-22T15:48:51"/>
        <d v="2015-10-11T05:00:00"/>
        <d v="2015-03-31T12:52:00"/>
        <d v="2012-10-05T22:44:10"/>
        <d v="2016-12-14T17:49:21"/>
        <d v="2016-04-22T05:06:14"/>
        <d v="2011-08-04T15:07:55"/>
        <d v="2015-06-21T22:25:00"/>
        <d v="2017-02-05T18:00:53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1-07-22T01:39:05"/>
        <d v="2012-04-27T15:31:34"/>
        <d v="2013-01-24T18:38:30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5-03-23T02:14:00"/>
        <d v="2014-01-04T04:09:05"/>
        <d v="2014-08-09T05:37:12"/>
        <d v="2015-04-08T08:53:21"/>
        <d v="2012-12-07T23:30:00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01-05T20:26:00"/>
        <d v="2015-12-28T06:00:00"/>
        <d v="2012-09-23T03:59:00"/>
        <d v="2014-12-08T16:31:55"/>
        <d v="2014-06-04T04:59:00"/>
        <d v="2015-07-16T17:24:36"/>
        <d v="2012-09-13T03:59:00"/>
        <d v="2015-06-08T03:50:00"/>
        <d v="2011-10-09T17:07:13"/>
        <d v="2016-09-30T21:00:00"/>
        <d v="2014-04-04T22:00:00"/>
        <d v="2016-07-10T22:59:00"/>
        <d v="2014-08-08T18:53:24"/>
        <d v="2015-08-24T02:00:00"/>
        <d v="2015-06-18T10:41:07"/>
        <d v="2014-09-16T21:00:00"/>
        <d v="2015-02-21T11:00:00"/>
        <d v="2016-05-25T18:06:31"/>
        <d v="2016-04-18T09:13:25"/>
        <d v="2016-06-06T07:00:00"/>
        <d v="2014-05-04T06:59:00"/>
        <d v="2014-04-18T23:00:00"/>
        <d v="2013-12-15T01:58:05"/>
        <d v="2015-11-27T01:00:00"/>
        <d v="2012-04-29T04:00:00"/>
        <d v="2015-06-26T23:00:00"/>
        <d v="2015-06-11T18:01:27"/>
        <d v="2015-06-21T03:31:22"/>
        <d v="2011-07-31T06:59:00"/>
        <d v="2016-12-28T16:49:00"/>
        <d v="2017-03-16T16:01:01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03-19T21:47:44"/>
        <d v="2015-10-24T21:29:00"/>
        <d v="2016-12-01T07:59:00"/>
        <d v="2014-06-13T22:00:00"/>
        <d v="2015-02-13T14:48:36"/>
        <d v="2015-12-04T19:01:26"/>
        <d v="2016-08-19T16:00:50"/>
        <d v="2012-01-13T06:34:48"/>
        <d v="2015-07-18T23:16:59"/>
        <d v="2014-11-08T10:00:46"/>
        <d v="2015-03-13T06:59:00"/>
        <d v="2015-07-02T15:39:37"/>
        <d v="2015-05-31T18:32:51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6-01-21T05:05:19"/>
        <d v="2016-03-01T05:59:00"/>
        <d v="2015-03-12T04:00:00"/>
        <d v="2014-08-25T20:45:08"/>
        <d v="2015-03-20T15:07:12"/>
        <d v="2015-08-19T17:03:40"/>
        <d v="2015-10-01T05:00:00"/>
        <d v="2012-05-09T02:00:04"/>
        <d v="2015-04-21T05:40:32"/>
        <d v="2017-02-16T23:00:00"/>
        <d v="2015-08-23T14:14:55"/>
        <d v="2011-05-09T05:59:00"/>
        <d v="2016-08-02T10:03:00"/>
        <d v="2014-06-25T01:37:59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5-07-13T20:06:00"/>
        <d v="2014-07-26T04:59:00"/>
        <d v="2014-07-26T07:00:00"/>
        <d v="2014-09-27T23:01:02"/>
        <d v="2014-05-18T14:39:33"/>
        <d v="2014-05-12T03:59:00"/>
        <d v="2011-12-01T15:02:15"/>
        <d v="2014-09-12T18:26:53"/>
        <d v="2017-01-16T01:49:22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3-25T02:53:08"/>
        <d v="2016-04-07T01:34:16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5-10-17T07:00:10"/>
        <d v="2012-12-05T09:23:41"/>
        <d v="2012-01-29T15:34:51"/>
        <d v="2012-10-06T09:59:00"/>
        <d v="2015-05-01T00:16:51"/>
        <d v="2015-12-14T05:59:00"/>
        <d v="2013-08-23T19:04:29"/>
        <d v="2015-04-16T18:10:33"/>
        <d v="2014-11-16T08:05:48"/>
        <d v="2017-02-25T23:03:59"/>
        <d v="2014-06-21T04:59:00"/>
        <d v="2011-05-05T02:13:53"/>
        <d v="2014-06-01T03:59:00"/>
        <d v="2017-03-25T04:33:00"/>
        <d v="2014-06-15T15:16:04"/>
        <d v="2013-10-16T09:59:00"/>
        <d v="2015-07-08T18:30:00"/>
        <d v="2015-03-06T21:04:52"/>
        <d v="2016-07-24T11:28:48"/>
        <d v="2015-01-18T18:33:38"/>
        <d v="2014-06-09T05:00:00"/>
        <d v="2015-12-10T14:14:56"/>
        <d v="2015-05-22T13:00:00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6-06-10T03:00:00"/>
        <d v="2015-10-21T12:45:33"/>
        <d v="2013-05-07T15:33:14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5-12-13T02:26:32"/>
        <d v="2015-03-18T17:00:00"/>
        <d v="2011-04-16T03:59:00"/>
        <d v="2012-08-02T21:37:00"/>
        <d v="2016-08-25T10:51:56"/>
        <d v="2014-05-13T04:00:00"/>
        <d v="2015-05-30T20:21:43"/>
        <d v="2011-10-29T16:12:01"/>
        <d v="2010-05-15T08:10:00"/>
        <d v="2014-07-16T14:31:15"/>
        <d v="2015-01-28T22:00:00"/>
        <d v="2016-08-17T10:05:40"/>
        <d v="2016-06-04T22:57:33"/>
        <d v="2016-03-03T05:59:00"/>
        <d v="2015-11-13T20:17:00"/>
        <d v="2012-05-05T17:25:43"/>
        <d v="2015-11-05T21:44:40"/>
        <d v="2015-08-05T18:36:00"/>
        <d v="2016-08-24T21:42:08"/>
        <d v="2016-03-30T14:39:00"/>
        <d v="2015-06-24T22:34:12"/>
        <d v="2015-03-07T15:18:45"/>
        <d v="2015-04-23T05:40:07"/>
        <d v="2016-01-10T00:00:00"/>
        <d v="2010-10-08T20:04:28"/>
        <d v="2015-07-29T17:00:00"/>
        <d v="2013-05-20T00:41:00"/>
        <d v="2015-02-11T04:59:00"/>
        <d v="2013-11-22T12:35:13"/>
        <d v="2014-11-03T05:59:00"/>
        <d v="2014-12-19T14:19:04"/>
        <d v="2013-04-12T01:01:27"/>
        <d v="2016-05-01T11:00:06"/>
        <d v="2017-04-09T23:47:28"/>
        <d v="2016-06-22T01:05:57"/>
        <d v="2015-08-15T18:12:24"/>
        <d v="2015-02-14T19:39:40"/>
        <d v="2014-10-19T13:01:24"/>
        <d v="2014-10-15T14:26:56"/>
        <d v="2015-06-19T01:00:16"/>
        <d v="2016-04-11T02:30:00"/>
        <d v="2013-11-07T21:58:03"/>
        <d v="2016-07-11T20:51:01"/>
        <d v="2013-03-01T05:59:00"/>
        <d v="2015-03-02T05:59:00"/>
        <d v="2015-09-04T19:00:10"/>
        <d v="2016-06-06T06:01:07"/>
        <d v="2016-11-11T22:00:00"/>
        <d v="2014-11-10T01:41:35"/>
        <d v="2011-01-21T22:00:00"/>
        <d v="2015-07-18T03:00:00"/>
        <d v="2015-04-09T19:00:55"/>
        <d v="2015-03-07T19:57:37"/>
        <d v="2014-09-08T03:00:00"/>
        <d v="2015-11-28T18:00:28"/>
        <d v="2013-05-09T02:27:33"/>
        <d v="2011-10-02T17:36:13"/>
        <d v="2016-12-01T02:23:31"/>
        <d v="2014-07-29T00:29:40"/>
        <d v="2016-07-11T15:09:20"/>
        <d v="2016-04-08T18:31:22"/>
        <d v="2017-02-18T23:59:00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8-13T22:00:00"/>
        <d v="2016-06-03T16:30:00"/>
        <d v="2014-06-14T14:23:54"/>
        <d v="2016-11-17T11:36:34"/>
        <d v="2017-03-16T21:37:10"/>
        <d v="2012-07-20T23:02:45"/>
        <d v="2017-03-26T23:59:00"/>
        <d v="2016-05-08T21:00:00"/>
        <d v="2012-11-15T00:00:00"/>
        <d v="2016-07-18T20:23:40"/>
        <d v="2015-02-21T19:58:39"/>
        <d v="2015-04-30T15:20:00"/>
        <d v="2015-06-08T00:23:53"/>
        <d v="2016-05-14T00:00:00"/>
        <d v="2014-10-01T04:00:00"/>
        <d v="2014-10-05T18:49:03"/>
        <d v="2016-03-04T23:19:28"/>
        <d v="2014-07-15T05:00:00"/>
        <d v="2013-01-26T05:09:34"/>
        <d v="2015-12-15T12:10:00"/>
        <d v="2012-05-19T03:00:00"/>
        <d v="2012-11-26T04:59:00"/>
        <d v="2011-12-06T02:02:29"/>
        <d v="2015-03-01T15:21:16"/>
        <d v="2015-03-01T04:59:00"/>
        <d v="2012-09-21T04:46:47"/>
        <d v="2013-11-02T20:49:27"/>
        <d v="2013-04-16T19:00:00"/>
        <d v="2012-07-15T14:00:04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3-08-18T15:00:00"/>
        <d v="2016-02-04T07:50:33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5-08-12T05:32:39"/>
        <d v="2014-10-04T03:30:00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3-03-11T18:02:26"/>
        <d v="2015-09-27T20:14:00"/>
        <d v="2011-08-15T01:00:00"/>
        <d v="2015-01-04T04:43:58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5-04-01T03:59:00"/>
        <d v="2014-10-15T12:52:02"/>
        <d v="2013-07-11T20:01:43"/>
        <d v="2014-07-04T03:24:46"/>
        <d v="2014-12-03T15:28:26"/>
        <d v="2014-11-08T21:13:23"/>
        <d v="2010-01-01T06:00:00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5-05-17T03:00:00"/>
        <d v="2013-04-22T21:00:00"/>
        <d v="2013-01-05T17:58:41"/>
        <d v="2015-08-26T23:00:00"/>
        <d v="2014-07-06T05:08:50"/>
        <d v="2015-02-12T14:15:42"/>
        <d v="2015-04-13T17:17:52"/>
        <d v="2011-10-12T23:57:59"/>
        <d v="2014-05-19T02:49:19"/>
        <d v="2015-08-09T16:00:00"/>
        <d v="2015-06-01T05:00:00"/>
        <d v="2016-02-02T14:58:48"/>
        <d v="2012-03-11T04:59:00"/>
        <d v="2015-02-28T17:00:00"/>
        <d v="2015-07-21T03:00:00"/>
        <d v="2017-03-10T19:00:35"/>
        <d v="2016-10-01T17:19:42"/>
        <d v="2012-07-14T05:19:03"/>
        <d v="2015-05-31T12:44:58"/>
        <d v="2016-09-09T04:00:00"/>
        <d v="2016-07-29T16:50:43"/>
        <d v="2017-01-06T13:05:05"/>
        <d v="2016-06-03T21:00:00"/>
        <d v="2015-07-03T18:22:38"/>
        <d v="2014-11-06T05:59:00"/>
        <d v="2012-07-07T03:59:00"/>
        <d v="2016-07-24T23:00:00"/>
        <d v="2014-05-20T04:59:00"/>
        <d v="2015-06-20T13:59:35"/>
        <d v="2011-11-19T21:54:10"/>
        <d v="2016-06-04T17:42:46"/>
        <d v="2016-01-15T03:09:34"/>
        <d v="2016-10-21T16:04:20"/>
        <d v="2015-03-04T14:22:30"/>
        <d v="2014-06-19T04:00:00"/>
        <d v="2015-07-30T03:25:24"/>
        <d v="2014-07-30T23:00:00"/>
        <d v="2014-07-18T20:31:12"/>
        <d v="2014-01-29T08:13:47"/>
        <d v="2015-06-03T15:04:10"/>
        <d v="2016-07-20T12:02:11"/>
        <d v="2014-08-01T10:01:50"/>
        <d v="2014-02-17T22:10:17"/>
        <d v="2015-09-11T18:22:49"/>
        <d v="2016-12-31T16:59:00"/>
        <d v="2016-10-20T04:55:00"/>
        <d v="2016-09-04T01:36:22"/>
        <d v="2015-09-06T13:47:00"/>
        <d v="2012-08-16T03:07:25"/>
        <d v="2011-04-26T06:59:00"/>
        <d v="2016-08-01T13:03:34"/>
        <d v="2015-08-05T08:43:27"/>
        <d v="2011-06-02T05:59:00"/>
        <d v="2014-05-28T04:59:00"/>
        <d v="2015-04-09T04:00:00"/>
        <d v="2015-07-18T16:00:00"/>
        <d v="2017-02-05T16:44:00"/>
        <d v="2014-08-10T20:19:26"/>
        <d v="2016-05-16T10:26:05"/>
        <d v="2015-09-13T18:11:52"/>
        <d v="2012-01-18T23:00:00"/>
        <d v="2015-07-11T14:30:00"/>
        <d v="2016-03-02T22:27:15"/>
        <d v="2012-01-28T04:04:19"/>
        <d v="2015-06-13T22:20:10"/>
        <d v="2016-05-21T03:59:00"/>
        <d v="2015-10-23T12:43:56"/>
        <d v="2014-08-18T17:32:33"/>
        <d v="2015-06-25T11:05:24"/>
        <d v="2014-12-10T20:49:12"/>
        <d v="2014-07-13T10:58:33"/>
        <d v="2015-10-10T22:28:04"/>
        <d v="2012-11-10T18:57:49"/>
        <d v="2013-11-16T05:39:33"/>
        <d v="2014-09-15T04:28:06"/>
        <d v="2014-10-07T02:22:17"/>
        <d v="2014-10-05T13:39:14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5-10-06T16:30:47"/>
        <d v="2012-06-04T15:45:30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7-01-04T03:14:05"/>
        <d v="2015-11-18T07:15:58"/>
        <d v="2016-10-16T01:00:00"/>
        <d v="2015-12-05T00:00:00"/>
        <d v="2015-10-06T22:59:00"/>
        <d v="2015-09-16T17:56:11"/>
        <d v="2016-10-20T05:28:13"/>
        <d v="2017-01-13T17:04:21"/>
        <d v="2015-08-19T04:06:16"/>
        <d v="2016-07-22T05:26:00"/>
        <d v="2013-01-21T07:59:00"/>
        <d v="2014-09-09T12:35:46"/>
        <d v="2012-03-18T00:08:55"/>
        <d v="2011-09-19T14:30:22"/>
        <d v="2015-04-03T13:49:48"/>
        <d v="2014-10-30T20:36:53"/>
        <d v="2015-07-12T12:47:45"/>
        <d v="2012-10-10T16:08:09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4-11-27T15:21:23"/>
        <d v="2015-08-01T14:00:00"/>
        <d v="2012-03-03T15:39:25"/>
        <d v="2014-07-17T16:33:43"/>
        <d v="2015-05-09T21:14:18"/>
        <d v="2014-03-29T01:00:00"/>
        <d v="2014-08-03T02:59:56"/>
        <d v="2015-11-02T16:50:00"/>
        <d v="2013-12-23T21:54:14"/>
        <d v="2014-02-06T20:31:11"/>
        <d v="2016-10-06T15:15:32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11-09T14:32:00"/>
        <d v="2015-04-01T01:01:3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5-05-08T20:05:00"/>
        <d v="2014-12-19T01:53:04"/>
        <d v="2016-09-28T22:24:55"/>
        <d v="2014-07-24T18:51:44"/>
        <d v="2017-01-18T12:01:58"/>
        <d v="2016-02-11T22:59:00"/>
        <d v="2015-04-28T00:00:00"/>
        <d v="2015-06-21T17:32:46"/>
        <d v="2011-11-24T03:53:1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5-03T22:51:00"/>
        <d v="2015-02-17T14:00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6-05-02T23:00:00"/>
        <d v="2014-09-05T13:39:00"/>
        <d v="2012-11-18T00:00:00"/>
        <d v="2012-09-01T01:21:02"/>
        <d v="2014-09-15T02:00:03"/>
        <d v="2015-04-10T22:27:28"/>
        <d v="2015-06-25T18:07:39"/>
        <d v="2017-04-07T17:35:34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6-07-15T19:34:32"/>
        <d v="2011-06-11T03:00:00"/>
        <d v="2014-05-04T06:00:00"/>
        <d v="2014-11-07T18:30:00"/>
        <d v="2012-05-23T15:29:04"/>
        <d v="2012-02-15T15:37:15"/>
        <d v="2014-07-02T03:59:00"/>
        <d v="2015-09-11T18:19:55"/>
        <d v="2017-02-03T04:11:00"/>
        <d v="2014-11-04T18:33:42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05-29T00:36:00"/>
        <d v="2014-07-30T11:18:30"/>
        <d v="2014-08-17T05:11:00"/>
        <d v="2014-07-02T15:29:12"/>
        <d v="2017-01-17T21:10:36"/>
        <d v="2016-10-14T21:10:47"/>
        <d v="2016-07-24T03:00:17"/>
        <d v="2013-09-16T20:30:06"/>
        <d v="2014-11-30T22:42:02"/>
        <d v="2012-07-14T03:02:00"/>
        <d v="2015-02-07T18:26:21"/>
        <d v="2016-05-29T01:28:59"/>
        <d v="2016-11-14T12:14:02"/>
        <d v="2011-09-28T17:30:08"/>
        <d v="2015-10-10T21:00:00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4-08-25T23:28:26"/>
        <d v="2017-04-10T01:00:00"/>
        <d v="2016-01-17T18:01:01"/>
        <d v="2014-12-01T19:09:00"/>
        <d v="2017-01-27T18:29:51"/>
        <d v="2015-09-15T10:06:00"/>
        <d v="2016-04-21T04:00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12T17:34:40"/>
        <d v="2016-12-02T23:36:43"/>
        <d v="2016-07-09T04:00:00"/>
        <d v="2011-02-08T10:18:49"/>
        <d v="2015-10-29T15:06:47"/>
        <d v="2015-05-01T13:59:00"/>
        <d v="2015-01-30T23:02:10"/>
        <d v="2011-05-05T20:50:48"/>
        <d v="2012-11-27T12:00:00"/>
        <d v="2013-12-19T18:56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1-04T13:16:06"/>
        <d v="2015-06-10T15:04:31"/>
        <d v="2015-06-21T21:20:00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2-12-07T02:00:00"/>
        <d v="2015-10-06T15:10:22"/>
        <d v="2014-08-29T18:40:11"/>
        <d v="2016-08-13T06:59:00"/>
        <d v="2016-08-19T02:27:20"/>
        <d v="2015-05-31T03:40:23"/>
        <d v="2017-03-03T11:01:32"/>
        <d v="2013-02-04T11:55:27"/>
        <d v="2012-08-12T16:35:45"/>
        <d v="2015-06-18T23:33:17"/>
        <d v="2016-06-30T15:42:14"/>
        <d v="2014-10-13T04:59:00"/>
        <d v="2016-04-20T21:11:16"/>
        <d v="2016-04-13T19:15:24"/>
        <d v="2014-05-29T17:50:00"/>
        <d v="2011-05-31T18:04:00"/>
        <d v="2015-09-11T01:04:19"/>
        <d v="2013-07-07T13:24:42"/>
        <d v="2012-09-23T17:15:48"/>
        <d v="2014-09-19T00:00:00"/>
        <d v="2015-08-31T17:31:15"/>
        <d v="2016-09-25T08:46:48"/>
        <d v="2016-02-20T02:45:35"/>
        <d v="2012-05-01T17:00:03"/>
        <d v="2014-06-28T14:09:34"/>
        <d v="2015-10-30T14:00:12"/>
        <d v="2011-09-24T17:02:33"/>
        <d v="2016-01-21T21:18:29"/>
        <d v="2015-02-21T22:05:25"/>
        <d v="2016-06-17T23:00:00"/>
        <d v="2016-12-08T16:15:52"/>
        <d v="2015-07-20T19:35:34"/>
        <d v="2016-07-17T04:19:09"/>
        <d v="2015-01-24T04:59:00"/>
        <d v="2014-11-12T22:45:38"/>
        <d v="2015-10-05T06:39:46"/>
        <d v="2011-05-03T03:59:00"/>
        <d v="2014-11-17T07:59:00"/>
        <d v="2015-03-01T06:59:00"/>
        <d v="2015-12-30T16:12:33"/>
        <d v="2015-12-15T07:59:00"/>
        <d v="2015-02-03T04:27:00"/>
        <d v="2014-01-01T05:26:00"/>
        <d v="2014-02-08T09:30:31"/>
        <d v="2009-12-01T04:59:00"/>
        <d v="2014-07-24T07:00:00"/>
        <d v="2016-04-13T13:18:00"/>
        <d v="2015-02-17T04:59:00"/>
        <d v="2015-03-25T21:36:06"/>
        <d v="2011-06-14T00:35:27"/>
        <d v="2016-03-14T00:12:53"/>
        <d v="2015-11-25T14:57:11"/>
        <d v="2015-02-27T17:11:15"/>
        <d v="2014-07-18T04:45:52"/>
        <d v="2014-08-26T17:09:42"/>
        <d v="2015-02-03T02:00:00"/>
        <d v="2012-05-10T17:00:00"/>
        <d v="2015-10-15T22:00:00"/>
        <d v="2013-01-09T08:48:55"/>
        <d v="2014-12-31T17:50:08"/>
        <d v="2014-07-12T18:11:07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6-07-10T23:32:12"/>
        <d v="2014-09-29T10:53:10"/>
        <d v="2014-11-29T14:59:00"/>
        <d v="2016-07-14T22:56:32"/>
        <d v="2015-02-04T11:50:18"/>
        <d v="2015-04-23T12:50:46"/>
        <d v="2017-04-05T19:41:54"/>
        <d v="2012-02-12T21:43:03"/>
        <d v="2014-09-18T03:59:00"/>
        <d v="2014-08-29T20:43:05"/>
        <d v="2012-06-01T19:43:09"/>
        <d v="2016-10-08T14:43:32"/>
        <d v="2016-11-19T22:00:00"/>
        <d v="2012-04-16T06:10:24"/>
        <d v="2013-02-23T08:09:00"/>
        <d v="2015-01-15T19:00:28"/>
        <d v="2014-10-13T21:05:16"/>
        <d v="2016-09-03T14:02:55"/>
        <d v="2012-06-15T03:59:00"/>
        <d v="2016-08-07T03:00:00"/>
        <d v="2016-01-15T15:38:10"/>
        <d v="2014-08-08T22:28:00"/>
        <d v="2016-06-08T00:57:04"/>
        <d v="2011-06-15T03:59:00"/>
        <d v="2014-09-17T17:46:34"/>
        <d v="2016-05-21T09:02:18"/>
        <d v="2012-07-03T21:00:00"/>
        <d v="2015-05-13T01:37:17"/>
        <d v="2016-07-17T00:43:00"/>
        <d v="2014-09-03T04:59:00"/>
        <d v="2015-08-03T15:35:24"/>
        <d v="2016-04-15T14:21:19"/>
        <d v="2015-09-24T19:09:25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4-25T05:11:23"/>
        <d v="2015-02-01T00:31:47"/>
        <d v="2016-03-18T20:20:12"/>
        <d v="2014-08-31T20:00:00"/>
        <d v="2016-11-24T17:11:00"/>
        <d v="2016-11-22T10:50:46"/>
        <d v="2016-05-15T01:22:19"/>
        <d v="2010-10-02T04:59:00"/>
        <d v="2014-05-15T17:53:06"/>
        <d v="2013-06-08T00:01:14"/>
        <d v="2014-06-01T01:44:24"/>
        <d v="2015-07-17T21:02:00"/>
        <d v="2016-03-07T04:59:00"/>
        <d v="2014-08-12T15:51:50"/>
        <d v="2014-06-06T13:11:42"/>
        <d v="2016-05-22T14:59:34"/>
        <d v="2015-01-27T23:13:07"/>
        <d v="2014-08-11T20:27:47"/>
        <d v="2014-07-18T23:48:24"/>
        <d v="2011-02-06T00:46:49"/>
        <d v="2013-03-02T07:59:00"/>
        <d v="2014-09-01T15:30:34"/>
        <d v="2013-02-28T21:25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3-07-10T16:52:00"/>
        <d v="2011-05-03T16:10:25"/>
        <d v="2013-05-31T00:00:00"/>
        <d v="2015-07-23T18:33:00"/>
        <d v="2015-07-31T08:58:00"/>
        <d v="2017-03-11T13:29:00"/>
        <d v="2012-05-24T01:47:35"/>
        <d v="2014-09-12T19:34:44"/>
        <d v="2012-05-12T23:54:23"/>
        <d v="2016-07-22T15:02:20"/>
        <d v="2010-07-05T04:00:00"/>
        <d v="2016-03-14T15:06:15"/>
        <d v="2014-08-10T17:20:48"/>
        <d v="2014-03-17T02:35:19"/>
        <d v="2015-05-18T05:00:00"/>
        <d v="2015-09-04T09:27:53"/>
        <d v="2015-09-23T20:34:24"/>
        <d v="2016-09-22T01:17:45"/>
        <d v="2012-04-07T04:00:00"/>
        <d v="2015-08-19T17:15:12"/>
        <d v="2012-07-22T01:40:02"/>
        <d v="2016-06-09T20:47:41"/>
        <d v="2015-06-26T13:25:00"/>
        <d v="2015-08-30T00:00:00"/>
        <d v="2012-03-14T03:59:00"/>
        <d v="2015-10-05T16:00:00"/>
        <d v="2016-03-04T06:03:17"/>
        <d v="2016-03-30T12:36:20"/>
        <d v="2016-02-20T20:07:47"/>
        <d v="2016-04-30T21:59:00"/>
        <d v="2012-03-29T13:45:23"/>
        <d v="2016-01-10T00:51:36"/>
        <d v="2011-08-01T18:46:23"/>
        <d v="2012-06-26T18:00:00"/>
        <d v="2014-02-06T17:01:24"/>
        <d v="2013-06-05T00:00:32"/>
        <d v="2014-09-28T03:23:00"/>
        <d v="2015-08-20T23:00:00"/>
        <d v="2015-11-30T06:04:09"/>
        <d v="2015-04-25T09:53:39"/>
        <d v="2015-04-23T11:53:12"/>
        <d v="2015-11-19T18:58:11"/>
        <d v="2014-07-16T23:27:21"/>
        <d v="2016-06-20T08:41:21"/>
        <d v="2016-03-04T23:57:26"/>
        <d v="2014-09-23T22:08:55"/>
        <d v="2015-04-20T18:25:49"/>
        <d v="2015-04-18T13:55:20"/>
        <d v="2016-06-17T04:55:00"/>
        <d v="2015-05-08T00:52:52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5-05-30T18:10:00"/>
        <d v="2012-09-25T03:59:00"/>
        <d v="2017-03-01T03:00:00"/>
        <d v="2015-05-15T17:01:52"/>
        <d v="2013-03-01T13:58:00"/>
        <d v="2015-05-10T22:59:00"/>
        <d v="2016-02-21T22:36:37"/>
        <d v="2014-07-02T14:54:06"/>
        <d v="2014-12-15T13:12:57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5-08-01T22:24:54"/>
        <d v="2011-11-15T19:37:00"/>
        <d v="2013-04-07T20:52:18"/>
        <d v="2016-05-08T20:12:07"/>
        <d v="2014-12-10T03:48:45"/>
        <d v="2016-03-11T23:34:05"/>
        <d v="2014-06-19T15:33:51"/>
        <d v="2015-01-11T04:59:00"/>
        <d v="2015-04-10T04:59:00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7-17T10:32:59"/>
        <d v="2015-08-05T00:33:53"/>
        <d v="2015-12-09T22:48:04"/>
        <d v="2012-06-04T17:19:55"/>
        <d v="2015-07-20T22:46:32"/>
        <d v="2013-11-26T06:30:59"/>
        <d v="2014-12-05T00:03:01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6-03-08T04:59:00"/>
        <d v="2013-05-14T16:47:40"/>
        <d v="2012-06-30T03:59:00"/>
        <d v="2012-11-14T02:26:57"/>
        <d v="2015-08-17T16:00:00"/>
        <d v="2012-04-16T21:00:00"/>
        <d v="2012-01-28T18:54:07"/>
        <d v="2012-10-24T16:26:16"/>
        <d v="2016-05-08T08:59:26"/>
        <d v="2012-06-28T17:26:56"/>
        <d v="2014-07-13T04:59:00"/>
        <d v="2009-11-23T05:59:00"/>
        <d v="2016-07-17T10:47:48"/>
        <d v="2016-12-10T11:00:00"/>
        <d v="2014-08-29T18:45:11"/>
        <d v="2015-12-29T23:00:00"/>
        <d v="2016-12-19T00:45:50"/>
        <d v="2016-06-17T14:00:00"/>
        <d v="2014-08-09T21:57:05"/>
        <d v="2015-08-16T16:13:11"/>
        <d v="2015-07-21T06:59:00"/>
        <d v="2016-01-09T00:36:01"/>
        <d v="2012-04-22T16:59:36"/>
        <d v="2016-08-14T22:45:43"/>
        <d v="2016-07-03T19:59:00"/>
        <d v="2015-05-20T19:48:46"/>
        <d v="2014-09-15T06:08:00"/>
        <d v="2015-05-18T05:59:44"/>
        <d v="2015-08-05T16:50:32"/>
        <d v="2012-12-24T23:47:37"/>
        <d v="2014-07-27T14:17:25"/>
        <d v="2014-06-16T17:06:34"/>
        <d v="2015-04-26T06:28:00"/>
        <d v="2015-02-28T15:14:22"/>
        <d v="2015-11-25T23:00:00"/>
        <d v="2014-06-28T14:05:24"/>
        <d v="2015-03-04T02:00:20"/>
        <d v="2011-07-06T19:33:10"/>
        <d v="2014-02-23T13:39:51"/>
        <d v="2015-04-02T15:54:31"/>
        <d v="2015-06-13T01:43:00"/>
        <d v="2017-04-07T18:45:38"/>
        <d v="2016-01-14T18:16:56"/>
        <d v="2013-08-27T16:31:29"/>
        <d v="2014-04-14T23:00:00"/>
        <d v="2016-08-25T03:59:00"/>
        <d v="2014-05-17T04:32:45"/>
        <d v="2012-06-16T09:59:00"/>
        <d v="2016-12-30T22:35:11"/>
        <d v="2015-01-29T20:21:04"/>
        <d v="2016-04-27T13:16:00"/>
        <d v="2015-11-05T14:16:15"/>
        <d v="2012-04-13T14:17:15"/>
        <d v="2012-05-15T17:16:27"/>
        <d v="2014-10-22T04:59:00"/>
        <d v="2014-06-06T23:00:00"/>
        <d v="2013-05-04T14:00:34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5-03-28T22:07:06"/>
        <d v="2015-05-07T10:09:54"/>
        <d v="2015-06-16T17:47:29"/>
        <d v="2014-12-01T00:00:00"/>
        <d v="2015-10-28T19:54:00"/>
        <d v="2016-04-15T20:48:27"/>
        <d v="2016-02-11T17:05:53"/>
        <d v="2015-06-16T12:59:14"/>
        <d v="2014-07-31T16:45:59"/>
        <d v="2013-05-01T21:42:37"/>
        <d v="2012-08-25T18:11:42"/>
        <d v="2015-07-18T20:14:16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4-08-30T05:30:00"/>
        <d v="2015-02-28T04:59:00"/>
        <d v="2015-04-18T00:37:00"/>
        <d v="2016-11-30T17:00:00"/>
        <d v="2015-07-01T06:00:00"/>
        <d v="2015-06-30T21:06:08"/>
        <d v="2017-04-08T12:54:05"/>
        <d v="2015-06-14T19:19:00"/>
        <d v="2012-05-29T19:55:05"/>
        <d v="2016-10-27T06:40:34"/>
        <d v="2016-02-20T21:05:00"/>
        <d v="2014-08-02T14:00:00"/>
        <d v="2016-12-13T07:59:00"/>
        <d v="2012-01-25T23:49:52"/>
        <d v="2015-02-28T15:10:00"/>
        <d v="2012-10-19T23:00:57"/>
        <d v="2014-09-19T18:18:21"/>
        <d v="2017-03-31T22:59:00"/>
        <d v="2014-10-08T12:16:18"/>
        <d v="2016-05-05T04:02:40"/>
        <d v="2014-10-31T12:30:20"/>
        <d v="2011-09-04T21:30:45"/>
        <d v="2017-04-06T09:20:42"/>
        <d v="2016-06-27T19:00:00"/>
        <d v="2015-08-22T18:00:22"/>
        <d v="2012-02-04T17:44:04"/>
        <d v="2015-11-11T19:16:07"/>
        <d v="2016-05-20T11:31:00"/>
        <d v="2016-04-17T02:29:04"/>
        <d v="2015-05-24T20:29:36"/>
        <d v="2016-12-12T06:00:00"/>
        <d v="2016-01-06T22:50:13"/>
        <d v="2016-09-07T01:21:53"/>
        <d v="2016-07-14T11:48:53"/>
        <d v="2014-08-01T07:00:00"/>
        <d v="2015-01-10T03:23:00"/>
        <d v="2012-03-08T04:59:00"/>
        <d v="2012-07-12T17:45:32"/>
        <d v="2016-07-31T20:58:00"/>
        <d v="2016-05-06T19:49:42"/>
        <d v="2016-03-16T08:33:10"/>
        <d v="2015-06-17T12:05:02"/>
        <d v="2015-09-29T21:12:39"/>
        <d v="2012-10-26T03:59:00"/>
        <d v="2015-10-19T11:00:00"/>
        <d v="2012-06-23T05:27:56"/>
        <d v="2013-09-14T13:07:20"/>
        <d v="2014-09-30T16:00:00"/>
        <d v="2015-10-08T19:00:21"/>
        <d v="2016-08-07T18:38:29"/>
        <d v="2015-06-12T14:54:16"/>
        <d v="2015-12-30T16:50:10"/>
        <d v="2015-08-10T22:49:51"/>
        <d v="2016-04-27T13:55:00"/>
        <d v="2014-03-01T17:18:00"/>
        <d v="2011-04-03T01:00:00"/>
        <d v="2015-01-30T17:00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5-07-15T17:28:59"/>
        <d v="2014-11-14T21:30:00"/>
        <d v="2015-12-15T00:00:00"/>
        <d v="2014-06-30T17:28:00"/>
        <d v="2015-03-12T19:13:02"/>
        <d v="2014-06-15T16:00:00"/>
        <d v="2015-09-17T03:59:00"/>
        <d v="2013-03-08T03:02:08"/>
        <d v="2015-10-21T17:26:21"/>
        <d v="2016-10-16T21:00:00"/>
        <d v="2015-08-01T0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01T13:00:00"/>
        <d v="2015-02-02T04:59:00"/>
        <d v="2015-10-11T15:29:05"/>
        <d v="2011-12-18T18:21:44"/>
        <d v="2013-01-02T20:59:44"/>
        <d v="2016-04-20T18:45:50"/>
        <d v="2016-10-25T19:00:00"/>
        <d v="2012-08-07T17:01:00"/>
        <d v="2017-02-26T13:05:58"/>
        <d v="2015-12-11T23:34:19"/>
        <d v="2015-01-31T14:03:06"/>
        <d v="2017-03-24T12:33:54"/>
        <d v="2014-10-16T03:59:00"/>
        <d v="2014-11-05T21:22:25"/>
        <d v="2015-11-16T16:04:58"/>
        <d v="2014-05-02T22:52:53"/>
        <d v="2016-08-01T19:00:00"/>
        <d v="2016-05-22T19:34:33"/>
        <d v="2016-04-29T03:59:00"/>
        <d v="2014-10-07T18:26:15"/>
        <d v="2016-02-15T16:51:23"/>
        <d v="2016-11-01T02:55:34"/>
        <d v="2016-12-06T04:59:00"/>
        <d v="2014-08-10T15:59:00"/>
        <d v="2016-03-31T15:51:11"/>
        <d v="2012-07-23T04:00:00"/>
        <d v="2016-07-13T19:14:00"/>
        <d v="2009-12-31T23:39:00"/>
        <d v="2011-01-16T01:51:00"/>
        <d v="2016-02-13T04:42:12"/>
        <d v="2016-07-25T19:00:00"/>
        <d v="2015-02-17T22:15:29"/>
        <d v="2015-07-10T18:00:00"/>
        <d v="2015-06-26T21:00:00"/>
        <d v="2016-07-04T04:00:00"/>
        <d v="2016-07-05T01:11:47"/>
        <d v="2016-12-30T23:00:00"/>
        <d v="2011-07-12T07:08:19"/>
        <d v="2016-08-31T20:46:11"/>
        <d v="2015-12-23T16:18:00"/>
        <d v="2015-08-10T23:00:00"/>
        <d v="2016-02-02T11:29:44"/>
        <d v="2016-03-31T17:17:36"/>
        <d v="2015-06-21T13:41:22"/>
        <d v="2016-05-06T20:17:35"/>
        <d v="2017-01-31T18:00:00"/>
        <d v="2015-05-18T20:58:47"/>
        <d v="2014-08-25T21:00:00"/>
        <d v="2011-03-04T12:57:07"/>
        <d v="2015-07-12T22:06:12"/>
        <d v="2011-05-15T18:11:26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5-06-16T23:30:00"/>
        <d v="2017-02-20T04:37:48"/>
        <d v="2016-03-12T19:52:44"/>
        <d v="2015-05-13T16:53:35"/>
        <d v="2012-10-04T23:07:13"/>
        <d v="2015-05-05T18:48:00"/>
        <d v="2016-03-13T22:00:00"/>
        <d v="2014-12-21T17:43:33"/>
        <d v="2016-05-07T21:11:59"/>
        <d v="2015-01-15T19:29:00"/>
        <d v="2015-09-23T20:27:39"/>
        <d v="2014-10-22T15:36:50"/>
        <d v="2016-02-13T19:02:06"/>
        <d v="2015-08-22T03:59:00"/>
        <d v="2015-08-18T21:01:15"/>
        <d v="2012-02-26T00:07:21"/>
        <d v="2011-12-27T17:35:58"/>
        <d v="2015-04-03T21:48:59"/>
        <d v="2016-09-18T19:51:05"/>
        <d v="2015-03-14T03:11:00"/>
        <d v="2014-08-08T22:27:26"/>
        <d v="2014-07-05T14:22:27"/>
        <d v="2015-04-05T17:51:17"/>
        <d v="2015-04-03T15:38:00"/>
        <d v="2016-10-09T10:56:59"/>
        <d v="2015-01-08T20:58:03"/>
        <d v="2015-08-22T12:07:53"/>
        <d v="2015-09-16T05:37:27"/>
        <d v="2015-02-22T01:21:47"/>
        <d v="2013-12-21T04:44:00"/>
        <d v="2014-08-16T23:42:00"/>
        <d v="2016-12-29T22:01:40"/>
        <d v="2015-02-28T12:00:00"/>
        <d v="2015-07-05T15:38:37"/>
        <d v="2015-11-30T22:30:00"/>
        <d v="2015-04-01T12:22:05"/>
        <d v="2016-08-31T05:36:00"/>
        <d v="2014-09-11T06:14:57"/>
        <d v="2015-05-25T21:38:16"/>
        <d v="2015-01-02T16:13:36"/>
        <d v="2015-05-04T01:40:38"/>
        <d v="2015-11-28T21:22:21"/>
        <d v="2015-11-02T08:00:00"/>
        <d v="2015-04-30T16:00:51"/>
        <d v="2013-12-09T05:59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7-03-06T06:58:27"/>
        <d v="2014-08-02T15:49:43"/>
        <d v="2015-01-01T07:59:00"/>
        <d v="2016-05-31T16:33:14"/>
        <d v="2014-12-02T06:19:05"/>
        <d v="2016-07-13T06:49:59"/>
        <d v="2014-12-19T19:31:28"/>
        <d v="2017-01-10T16:31:21"/>
        <d v="2014-07-01T19:00:00"/>
        <d v="2016-03-11T22:20:43"/>
        <d v="2015-06-21T00:50:59"/>
        <d v="2015-04-13T19:00:00"/>
        <d v="2012-07-28T02:00:00"/>
        <d v="2017-02-28T08:51:00"/>
        <d v="2016-02-03T18:49:00"/>
        <d v="2016-11-26T06:00:00"/>
        <d v="2010-10-15T04:00:00"/>
        <d v="2012-05-25T14:14:00"/>
        <d v="2015-06-27T21:44:14"/>
        <d v="2014-02-14T22:43:20"/>
        <d v="2011-01-02T03:00:00"/>
        <d v="2015-04-29T14:07:06"/>
        <d v="2016-08-13T23:29:16"/>
        <d v="2016-02-18T21:30:00"/>
        <d v="2014-07-09T17:24:25"/>
        <d v="2012-08-26T21:37:03"/>
        <d v="2015-03-01T21:47:19"/>
        <d v="2015-02-08T19:38:49"/>
        <d v="2016-10-17T15:15:19"/>
        <d v="2014-12-27T01:40:44"/>
        <d v="2016-04-05T16:00:00"/>
        <d v="2016-07-15T21:38:00"/>
        <d v="2017-04-14T04:59:00"/>
        <d v="2014-07-14T19:32:39"/>
        <d v="2012-03-01T04:59:00"/>
        <d v="2015-12-23T22:59:00"/>
        <d v="2016-06-26T00:04:51"/>
        <d v="2014-07-15T05:11:00"/>
        <d v="2015-03-23T03:55:12"/>
        <d v="2016-01-31T04:17:00"/>
        <d v="2017-03-24T05:00:23"/>
        <d v="2014-01-05T13:31:00"/>
        <d v="2015-08-20T20:06:00"/>
        <d v="2014-12-02T15:04:04"/>
        <d v="2014-08-12T01:53:58"/>
        <d v="2016-12-21T14:59:03"/>
        <d v="2015-08-29T03:59:00"/>
        <d v="2015-01-15T21:54:55"/>
        <d v="2014-02-23T18:43:38"/>
        <d v="2015-03-08T12:57:05"/>
        <d v="2015-04-24T21:52:21"/>
        <d v="2014-02-17T00:00:00"/>
        <d v="2016-05-14T15:18:28"/>
        <d v="2015-01-18T01:12:00"/>
        <d v="2010-06-25T21:32:00"/>
        <d v="2016-09-03T16:34:37"/>
        <d v="2016-07-01T18:35:38"/>
        <d v="2014-11-03T00:00:00"/>
        <d v="2015-08-11T13:00:52"/>
        <d v="2015-09-28T06:35:34"/>
        <d v="2016-07-15T20:42:26"/>
        <d v="2014-10-29T22:57:51"/>
        <d v="2012-04-10T22:36:27"/>
        <d v="2016-12-07T17:36:09"/>
        <d v="2014-11-22T00:02:03"/>
        <d v="2013-02-13T22:37:49"/>
        <d v="2015-12-10T22:12:46"/>
        <d v="2015-09-06T02:36:46"/>
        <d v="2013-11-29T14:28:15"/>
        <d v="2015-08-30T05:28:00"/>
        <d v="2015-03-19T19:02:50"/>
        <d v="2016-06-02T13:07:28"/>
        <d v="2016-04-21T22:36:48"/>
        <d v="2014-12-04T01:31:39"/>
        <d v="2015-07-23T18:02:25"/>
        <d v="2015-10-31T15:57:33"/>
        <d v="2014-10-27T03:00:00"/>
        <d v="2014-09-06T00:10:11"/>
        <d v="2015-03-11T23:45:52"/>
        <d v="2014-10-27T21:25:08"/>
        <d v="2017-01-07T07:12:49"/>
        <d v="2012-02-14T19:49:00"/>
        <d v="2014-09-05T20:30:02"/>
        <d v="2011-09-06T20:39:10"/>
        <d v="2014-10-17T19:10:10"/>
        <d v="2011-09-27T04:59:00"/>
        <d v="2012-10-17T20:17:39"/>
        <d v="2016-11-17T19:28:06"/>
        <d v="2015-08-21T11:47:36"/>
        <d v="2015-12-01T05:59:00"/>
        <d v="2016-06-05T10:43:47"/>
        <d v="2015-07-16T07:56:00"/>
        <d v="2015-01-24T03:00:00"/>
        <d v="2016-01-29T23:34:00"/>
        <d v="2016-01-08T19:47:00"/>
        <d v="2013-04-15T22:16:33"/>
        <d v="2014-01-31T19:01:00"/>
        <d v="2015-02-16T19:58:29"/>
        <d v="2015-04-14T19:00:33"/>
        <d v="2014-08-25T17:12:18"/>
        <d v="2016-10-26T03:59:00"/>
        <d v="2016-10-31T21:36:04"/>
        <d v="2014-09-28T18:55:56"/>
        <d v="2017-02-11T12:09:38"/>
        <d v="2015-12-04T19:29:08"/>
        <d v="2014-09-17T05:06:39"/>
        <d v="2016-11-29T17:01:45"/>
        <d v="2016-09-09T18:00:48"/>
        <d v="2014-06-23T16:00:00"/>
        <d v="2016-04-14T04:39:40"/>
        <d v="2017-01-11T17:49:08"/>
        <d v="2015-09-27T18:38:24"/>
        <d v="2016-02-18T22:00:00"/>
        <d v="2015-03-27T23:16:12"/>
        <d v="2017-04-09T20:00:00"/>
        <d v="2014-06-18T20:13:00"/>
        <d v="2016-03-25T16:59:16"/>
        <d v="2011-05-28T02:22:42"/>
        <d v="2014-10-05T09:12:02"/>
        <d v="2016-02-12T04:33:11"/>
        <d v="2015-12-02T20:59:25"/>
        <d v="2014-09-15T19:55:03"/>
        <d v="2016-04-06T04:04:51"/>
        <d v="2015-05-01T08:59:32"/>
        <d v="2016-04-15T20:12:08"/>
        <d v="2016-02-21T01:02:56"/>
        <d v="2016-02-26T00:00:00"/>
        <d v="2017-01-17T20:16:26"/>
        <d v="2016-08-01T13:41:00"/>
        <d v="2014-07-15T22:00:00"/>
        <d v="2016-02-20T22:22:18"/>
        <d v="2015-12-19T16:07:09"/>
        <d v="2016-06-19T19:12:56"/>
        <d v="2014-08-23T20:59:10"/>
        <d v="2016-06-08T17:33:39"/>
        <d v="2017-02-17T21:00:00"/>
        <d v="2016-07-07T23:42:17"/>
        <d v="2015-03-23T04:59:00"/>
        <d v="2014-08-01T17:12:00"/>
        <d v="2015-04-08T18:58:47"/>
        <d v="2014-08-12T18:57:31"/>
        <d v="2014-08-21T00:45:30"/>
        <d v="2015-07-01T00:40:46"/>
        <d v="2014-04-07T17:13:42"/>
        <d v="2015-06-13T16:37:23"/>
        <d v="2017-04-16T20:00:00"/>
        <d v="2012-12-07T22:23:42"/>
        <d v="2016-05-01T14:18:38"/>
        <d v="2016-01-08T22:54:35"/>
        <d v="2016-06-18T19:32:19"/>
        <d v="2015-04-11T19:22:39"/>
        <d v="2014-09-16T03:00:00"/>
        <d v="2015-07-26T05:42:16"/>
        <d v="2014-12-23T21:08:45"/>
        <d v="2015-05-30T20:11:12"/>
        <d v="2016-04-05T08:34:06"/>
        <d v="2015-09-25T23:43:42"/>
        <d v="2016-05-19T08:12:01"/>
        <d v="2016-08-27T17:00:09"/>
        <d v="2016-12-28T19:25:15"/>
        <d v="2014-12-03T05:34:20"/>
        <d v="2013-08-10T13:15:20"/>
        <d v="2015-11-08T12:00:00"/>
        <d v="2015-05-31T09:29:00"/>
        <d v="2015-10-02T10:35:38"/>
        <d v="2016-01-16T11:00:00"/>
        <d v="2016-06-18T05:19:50"/>
        <d v="2015-05-31T23:00:00"/>
        <d v="2015-02-22T12:14:45"/>
        <d v="2013-07-12T21:51:00"/>
        <d v="2015-05-31T17:35:00"/>
        <d v="2015-11-25T22:04:55"/>
        <d v="2015-05-19T21:00:49"/>
        <d v="2016-03-10T00:35:00"/>
        <d v="2014-11-13T12:35:08"/>
        <d v="2014-02-02T18:02:06"/>
        <d v="2016-12-21T11:50:30"/>
        <d v="2016-10-10T10:36:23"/>
        <d v="2014-12-12T07:11:00"/>
        <d v="2015-03-31T13:14:00"/>
        <d v="2016-11-17T14:15:33"/>
        <d v="2015-12-20T11:59:00"/>
        <d v="2012-03-18T12:17:05"/>
        <d v="2015-06-01T17:01:00"/>
        <d v="2015-04-10T05:00:00"/>
        <d v="2016-05-27T17:46:51"/>
        <d v="2017-03-27T16:16:59"/>
        <d v="2010-07-21T19:00:00"/>
        <d v="2014-11-09T19:47:51"/>
        <d v="2017-04-01T03:59:00"/>
        <d v="2016-02-08T13:01:00"/>
        <d v="2016-09-05T02:59:00"/>
        <d v="2015-01-16T10:26:00"/>
        <d v="2015-04-19T15:08:52"/>
        <d v="2017-04-11T20:44:05"/>
        <d v="2017-02-23T01:00:00"/>
        <d v="2010-05-08T22:16:00"/>
        <d v="2012-01-05T11:33:00"/>
        <d v="2015-01-31T15:25:53"/>
        <d v="2015-06-30T03:06:42"/>
        <d v="2016-09-25T01:16:29"/>
        <d v="2016-07-12T18:51:00"/>
        <d v="2015-02-06T01:37:14"/>
        <d v="2016-08-29T03:55:00"/>
        <d v="2014-08-20T09:21:17"/>
        <d v="2013-12-15T03:14:59"/>
        <d v="2016-05-15T16:21:00"/>
        <d v="2010-09-02T02:00:00"/>
        <d v="2016-09-15T20:53:33"/>
        <d v="2014-09-01T20:10:17"/>
        <d v="2017-02-02T14:46:01"/>
        <d v="2015-02-22T11:30:00"/>
        <d v="2015-01-16T12:09:11"/>
        <d v="2012-03-26T08:01:39"/>
        <d v="2016-10-08T09:20:39"/>
        <d v="2016-03-30T20:10:58"/>
        <d v="2015-02-15T14:05:47"/>
        <d v="2015-04-29T23:00:00"/>
        <d v="2016-03-05T19:44:56"/>
        <d v="2015-04-03T21:44:10"/>
        <d v="2016-04-17T23:30:00"/>
        <d v="2015-09-09T22:31:19"/>
        <d v="2015-02-08T21:58:29"/>
        <d v="2016-02-15T07:59:00"/>
        <d v="2015-04-01T20:32:43"/>
        <d v="2016-01-06T20:38:37"/>
        <d v="2016-03-04T01:55:55"/>
        <d v="2016-06-05T12:42:12"/>
        <d v="2014-12-01T22:59:21"/>
        <d v="2011-01-24T05:45:26"/>
        <d v="2015-02-28T08:00:00"/>
        <d v="2016-11-02T00:31:01"/>
        <d v="2010-10-25T03:03:49"/>
        <d v="2016-02-23T00:57:56"/>
        <d v="2016-07-12T19:22:21"/>
        <d v="2015-04-03T13:59:01"/>
        <d v="2014-10-04T06:59:00"/>
        <d v="2014-08-14T18:20:08"/>
        <d v="2014-09-27T13:27:24"/>
        <d v="2015-12-17T04:38:46"/>
        <d v="2015-09-07T18:09:57"/>
        <d v="2014-12-05T17:27:15"/>
        <d v="2016-05-10T21:00:00"/>
        <d v="2015-04-24T01:39:31"/>
        <d v="2012-09-15T01:35:37"/>
        <d v="2015-03-07T19:55:01"/>
        <d v="2015-03-24T00:08:46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5-07-07T19:26:20"/>
        <d v="2014-06-17T04:36:18"/>
        <d v="2015-11-03T04:15:59"/>
        <d v="2013-11-11T14:19:08"/>
        <d v="2011-12-16T01:26:35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4-10-26T20:08:00"/>
        <d v="2017-03-02T16:49:11"/>
        <d v="2013-06-05T22:13:50"/>
        <d v="2014-05-16T22:11:30"/>
        <d v="2016-08-16T18:07:49"/>
        <d v="2015-08-25T17:34:42"/>
        <d v="2014-12-05T16:04:40"/>
        <d v="2016-01-03T01:55:37"/>
        <d v="2014-10-28T22:00:00"/>
        <d v="2015-11-12T06:59:00"/>
        <d v="2011-12-16T00:19:14"/>
        <d v="2016-12-09T14:51:39"/>
        <d v="2015-06-20T19:06:13"/>
        <d v="2013-04-06T06:16:22"/>
        <d v="2015-11-05T23:32:52"/>
        <d v="2015-08-08T21:34:00"/>
        <d v="2014-05-19T11:26:29"/>
        <d v="2015-09-17T02:31:52"/>
        <d v="2017-01-03T16:02:45"/>
        <d v="2016-02-18T19:09:29"/>
        <d v="2014-12-14T20:00:34"/>
        <d v="2014-08-23T22:08:38"/>
        <d v="2012-06-16T03:10:00"/>
        <d v="2015-07-03T21:26:26"/>
        <d v="2014-12-26T20:35:39"/>
        <d v="2015-06-18T13:13:11"/>
        <d v="2014-06-27T02:52:54"/>
        <d v="2016-05-15T20:21:13"/>
        <d v="2014-07-21T12:52:06"/>
        <d v="2014-06-27T16:21:24"/>
        <d v="2016-11-13T10:17:40"/>
        <d v="2014-09-11T08:37:22"/>
        <d v="2015-06-11T02:13:11"/>
        <d v="2016-03-01T17:05:14"/>
        <d v="2015-02-28T00:01:34"/>
        <d v="2013-10-22T21:44:38"/>
        <d v="2015-01-24T12:00:00"/>
        <d v="2014-03-16T22:00:00"/>
        <d v="2015-08-23T08:35:08"/>
        <d v="2016-10-07T21:51:48"/>
        <d v="2015-06-10T09:58:22"/>
        <d v="2015-03-14T00:50:01"/>
        <d v="2013-12-21T20:32:11"/>
        <d v="2015-03-27T02:39:00"/>
        <d v="2014-09-25T21:16:44"/>
        <d v="2016-05-05T21:36:36"/>
        <d v="2013-11-09T01:18:59"/>
        <d v="2015-04-19T16:19:46"/>
        <d v="2015-01-08T13:41:00"/>
        <d v="2015-01-25T03:56:39"/>
        <d v="2014-10-26T21:52:38"/>
        <d v="2014-08-12T18:36:01"/>
        <d v="2016-12-21T04:36:30"/>
        <d v="2017-03-01T04:00:00"/>
        <d v="2016-02-28T23:59:00"/>
        <d v="2017-01-21T21:45:31"/>
        <d v="2013-11-21T17:46:19"/>
        <d v="2013-12-01T21:01:42"/>
        <d v="2015-03-31T22:59:00"/>
        <d v="2016-02-01T23:55:41"/>
        <d v="2017-03-03T13:05:19"/>
        <d v="2014-11-14T18:16:31"/>
        <d v="2014-08-04T16:00:00"/>
        <d v="2016-03-13T12:00:00"/>
        <d v="2015-04-23T21:05:38"/>
        <d v="2014-12-11T16:31:10"/>
        <d v="2017-03-20T18:07:27"/>
        <d v="2014-05-12T04:03:29"/>
        <d v="2015-01-04T23:26:00"/>
        <d v="2016-06-29T20:20:14"/>
        <d v="2015-06-15T19:10:18"/>
        <d v="2016-11-09T23:22:12"/>
        <d v="2012-02-21T22:46:14"/>
        <d v="2016-03-31T16:56:25"/>
        <d v="2010-11-30T05:00:00"/>
        <d v="2015-04-06T15:15:45"/>
        <d v="2017-01-18T00:23:18"/>
        <d v="2015-01-17T12:38:23"/>
        <d v="2012-10-30T07:42:18"/>
        <d v="2014-11-15T20:00:00"/>
        <d v="2015-01-11T01:00:00"/>
        <d v="2015-03-29T20:00:00"/>
        <d v="2015-02-16T10:11:17"/>
        <d v="2015-04-04T18:10:37"/>
        <d v="2016-08-07T19:32:25"/>
        <d v="2015-02-27T19:49:06"/>
        <d v="2014-04-05T02:59:39"/>
        <d v="2015-04-30T02:25:39"/>
        <d v="2017-04-30T17:00:00"/>
        <d v="2015-01-29T17:46:05"/>
        <d v="2016-03-09T17:09:20"/>
        <d v="2015-06-09T02:00:00"/>
        <d v="2015-05-21T15:45:25"/>
        <d v="2015-03-28T01:46:48"/>
        <d v="2014-08-15T20:20:34"/>
        <d v="2015-07-27T03:59:00"/>
        <d v="2014-09-04T16:07:54"/>
        <d v="2017-03-02T22:57:58"/>
        <d v="2016-07-16T08:47:46"/>
        <d v="2013-11-02T22:09:05"/>
        <d v="2014-11-28T17:20:01"/>
        <d v="2016-02-14T16:20:32"/>
        <d v="2013-04-27T21:16:31"/>
        <d v="2015-02-28T22:00:00"/>
        <d v="2016-11-07T18:12:55"/>
        <d v="2016-10-02T03:25:44"/>
        <d v="2016-05-12T10:47:14"/>
        <d v="2016-09-16T23:10:04"/>
        <d v="2016-11-24T23:00:00"/>
        <d v="2015-08-26T18:32:00"/>
        <d v="2015-03-24T03:34:59"/>
        <d v="2015-05-31T15:28:02"/>
        <d v="2014-11-12T21:47:00"/>
        <d v="2014-09-06T05:09:04"/>
        <d v="2015-08-17T16:15:59"/>
        <d v="2014-11-23T22:29:09"/>
        <d v="2016-12-05T14:10:54"/>
        <d v="2015-06-07T21:56:38"/>
        <d v="2011-08-11T16:01:58"/>
        <d v="2016-05-09T20:50:00"/>
        <d v="2015-04-14T16:19:25"/>
        <d v="2011-06-08T17:31:01"/>
        <d v="2014-09-20T15:40:33"/>
        <d v="2015-02-15T15:38:00"/>
        <d v="2016-01-01T08:38:51"/>
        <d v="2016-02-20T10:29:30"/>
        <d v="2015-07-17T19:35:39"/>
        <d v="2016-11-02T03:59:00"/>
        <d v="2015-05-30T21:26:11"/>
        <d v="2014-10-02T17:56:32"/>
        <d v="2016-02-14T02:39:31"/>
        <d v="2012-12-19T15:24:05"/>
        <d v="2015-05-09T19:09:22"/>
        <d v="2015-05-15T15:04:49"/>
        <d v="2017-04-07T16:15:03"/>
        <d v="2014-11-08T00:00:00"/>
        <d v="2014-06-21T01:05:03"/>
        <d v="2016-10-23T15:29:19"/>
        <d v="2015-02-24T03:15:40"/>
        <d v="2014-11-13T01:29:53"/>
        <d v="2015-10-26T21:20:00"/>
        <d v="2014-12-25T08:00:00"/>
        <d v="2016-07-30T21:13:14"/>
        <d v="2016-01-18T00:00:00"/>
        <d v="2013-05-24T13:54:44"/>
        <d v="2014-08-03T18:05:47"/>
        <d v="2014-08-30T15:30:00"/>
        <d v="2012-02-12T02:49:26"/>
        <d v="2017-02-18T05:59:00"/>
        <d v="2016-03-14T23:00:00"/>
        <d v="2016-07-21T15:02:31"/>
        <d v="2014-09-21T19:48:38"/>
        <d v="2016-06-19T08:11:57"/>
        <d v="2017-04-09T20:29:29"/>
        <d v="2012-05-19T17:05:05"/>
        <d v="2014-08-16T02:04:23"/>
        <d v="2014-05-23T14:05:25"/>
        <d v="2014-08-31T19:39:00"/>
        <d v="2014-03-14T16:49:11"/>
        <d v="2015-12-25T14:21:53"/>
        <d v="2014-05-14T18:11:35"/>
        <d v="2014-12-18T04:32:21"/>
        <d v="2014-11-26T13:14:00"/>
        <d v="2014-02-19T09:08:42"/>
        <d v="2015-07-23T13:25:35"/>
        <d v="2016-05-24T14:25:00"/>
        <d v="2015-09-24T14:10:48"/>
        <d v="2017-03-29T23:32:11"/>
        <d v="2015-06-19T18:28:03"/>
        <d v="2016-10-19T10:38:27"/>
        <d v="2015-07-16T21:38:56"/>
        <d v="2016-02-21T08:24:17"/>
        <d v="2014-10-31T22:45:42"/>
        <d v="2012-09-07T22:37:44"/>
        <d v="2014-09-09T16:49:20"/>
        <d v="2015-05-28T15:59:00"/>
        <d v="2014-11-09T12:00:00"/>
        <d v="2016-03-03T19:00:00"/>
        <d v="2016-10-11T12:35:39"/>
        <d v="2015-05-14T23:56:12"/>
        <d v="2015-08-04T04:30:03"/>
        <d v="2016-05-14T04:59:00"/>
        <d v="2014-12-13T11:19:29"/>
        <d v="2016-07-08T17:32:14"/>
        <d v="2016-06-16T17:02:46"/>
        <d v="2014-12-18T21:33:15"/>
        <d v="2015-02-24T03:00:00"/>
        <d v="2016-12-01T05:06:21"/>
        <d v="2015-11-13T21:55:56"/>
        <d v="2011-09-01T06:00:00"/>
        <d v="2015-02-26T03:19:55"/>
        <d v="2015-04-14T03:21:58"/>
        <d v="2014-09-17T20:56:40"/>
        <d v="2015-02-14T11:27:00"/>
        <d v="2016-05-15T23:00:00"/>
        <d v="2015-05-29T15:34:19"/>
        <d v="2014-09-18T20:59:32"/>
        <d v="2012-10-01T00:17:02"/>
        <d v="2012-01-15T18:11:50"/>
        <d v="2014-11-01T02:12:42"/>
        <d v="2017-02-03T23:51:20"/>
        <d v="2014-11-11T21:13:28"/>
        <d v="2016-03-02T16:08:13"/>
        <d v="2015-02-17T01:40:47"/>
        <d v="2015-07-08T15:17:02"/>
        <d v="2013-11-07T02:00:03"/>
        <d v="2014-07-29T03:14:56"/>
        <d v="2016-03-28T15:50:29"/>
        <d v="2014-07-19T03:43:24"/>
        <d v="2014-11-28T03:28:17"/>
        <d v="2014-07-27T15:27:00"/>
        <d v="2010-12-23T05:35:24"/>
        <d v="2011-03-10T19:48:47"/>
        <d v="2013-09-29T10:11:01"/>
        <d v="2015-07-03T14:46:35"/>
        <d v="2013-09-01T00:32:03"/>
        <d v="2015-03-02T23:00:00"/>
        <d v="2014-12-05T00:59:19"/>
        <d v="2015-07-22T13:02:10"/>
        <d v="2013-10-22T03:59:00"/>
        <d v="2015-08-22T19:34:53"/>
        <d v="2015-07-22T23:08:27"/>
        <d v="2015-11-17T22:24:14"/>
        <d v="2014-11-01T03:59:00"/>
        <d v="2015-11-08T22:10:20"/>
        <d v="2015-05-08T08:14:03"/>
        <d v="2015-06-04T18:39:11"/>
        <d v="2017-03-03T05:00:00"/>
        <d v="2017-02-08T21:40:35"/>
        <d v="2014-09-03T23:36:18"/>
        <d v="2014-09-01T05:00:00"/>
        <d v="2012-08-10T21:44:48"/>
        <d v="2015-02-15T20:30:07"/>
        <d v="2015-05-10T18:45:30"/>
        <d v="2014-06-24T18:57:09"/>
        <d v="2014-07-10T21:29:10"/>
        <d v="2015-10-01T19:02:22"/>
        <d v="2015-05-02T22:02:16"/>
        <d v="2012-07-24T20:20:48"/>
        <d v="2015-09-15T11:11:00"/>
        <d v="2015-10-26T15:48:33"/>
        <d v="2015-11-22T15:03:41"/>
        <d v="2016-09-02T17:03:22"/>
        <d v="2016-03-30T15:41:35"/>
        <d v="2017-03-14T17:22:02"/>
        <d v="2015-05-13T16:18:51"/>
        <d v="2015-10-17T16:01:55"/>
        <d v="2015-12-25T02:21:26"/>
        <d v="2014-08-05T14:52:09"/>
        <d v="2015-04-21T13:25:26"/>
        <d v="2015-05-16T03:00:00"/>
        <d v="2016-08-02T23:00:00"/>
        <d v="2016-08-06T21:35:08"/>
        <d v="2015-08-31T06:45:37"/>
        <d v="2014-02-05T19:58:17"/>
        <d v="2014-01-16T04:00:00"/>
        <d v="2014-09-01T03:59:00"/>
        <d v="2016-09-02T20:24:33"/>
        <d v="2014-11-25T01:00:00"/>
        <d v="2015-02-28T06:00:18"/>
        <d v="2015-06-07T13:55:54"/>
        <d v="2017-05-03T19:12:00"/>
        <d v="2016-08-01T00:36:20"/>
        <d v="2015-08-17T16:05:59"/>
        <d v="2014-10-05T19:13:41"/>
        <d v="2014-07-05T23:07:12"/>
        <d v="2016-09-01T15:59:54"/>
        <d v="2015-12-07T22:57:42"/>
        <d v="2015-08-08T15:33:37"/>
        <d v="2015-08-29T15:53:44"/>
        <d v="2014-03-15T18:58:29"/>
        <d v="2010-03-15T06:59:00"/>
        <d v="2016-12-11T16:20:08"/>
        <d v="2016-01-02T16:27:01"/>
        <d v="2014-10-05T19:13:32"/>
        <d v="2015-04-29T01:16:39"/>
        <d v="2016-07-22T04:37:55"/>
        <d v="2015-06-18T17:08:25"/>
        <d v="2016-08-06T23:44:54"/>
        <d v="2015-04-15T21:54:53"/>
        <d v="2016-01-29T08:00:29"/>
        <d v="2014-01-07T00:39:58"/>
        <d v="2009-11-01T03:59:00"/>
        <d v="2015-12-13T06:47:40"/>
        <d v="2014-08-09T14:44:07"/>
        <d v="2014-06-01T22:37:19"/>
        <d v="2012-02-15T21:46:01"/>
        <d v="2016-03-08T13:51:09"/>
        <d v="2016-06-16T15:37:26"/>
        <d v="2015-02-27T04:02:41"/>
        <d v="2013-10-19T12:13:06"/>
        <d v="2015-11-21T04:00:00"/>
        <d v="2014-03-02T19:01:17"/>
        <d v="2014-07-24T02:59:00"/>
        <d v="2015-11-28T14:54:54"/>
        <d v="2016-01-03T20:17:36"/>
        <d v="2017-03-19T11:18:59"/>
        <d v="2016-10-14T22:00:00"/>
        <d v="2012-05-30T19:00:00"/>
        <d v="2016-01-29T14:46:10"/>
        <d v="2016-04-02T08:06:57"/>
        <d v="2016-11-18T19:03:10"/>
        <d v="2011-07-22T04:42:01"/>
        <d v="2012-05-06T21:41:56"/>
        <d v="2016-04-10T07:54:24"/>
        <d v="2012-11-11T05:00:40"/>
        <d v="2013-01-16T18:33:17"/>
        <d v="2012-04-17T00:31:00"/>
        <d v="2013-10-17T13:38:05"/>
        <d v="2016-02-11T23:22:17"/>
        <d v="2014-09-07T22:13:14"/>
        <d v="2017-01-12T16:42:00"/>
        <d v="2014-09-24T22:00:01"/>
        <d v="2015-09-16T22:00:00"/>
        <d v="2016-07-14T18:12:00"/>
        <d v="2014-10-20T19:23:05"/>
        <d v="2017-03-29T17:44:10"/>
        <d v="2014-10-02T03:59:00"/>
        <d v="2015-07-17T13:18:00"/>
        <d v="2014-08-13T03:19:26"/>
        <d v="2014-10-24T04:00:00"/>
        <d v="2014-11-27T22:24:00"/>
        <d v="2015-01-12T06:00:03"/>
        <d v="2013-10-06T20:21:10"/>
        <d v="2013-06-30T19:58:00"/>
        <d v="2013-11-03T20:09:17"/>
        <d v="2015-06-03T13:08:15"/>
        <d v="2016-02-27T06:45:36"/>
        <d v="2015-09-09T04:00:18"/>
        <d v="2016-10-17T19:10:31"/>
        <d v="2015-01-01T02:59:03"/>
        <d v="2015-05-09T04:00:00"/>
        <d v="2013-01-03T01:31:33"/>
        <d v="2015-03-01T18:07:20"/>
        <d v="2015-08-14T06:16:59"/>
        <d v="2015-07-08T16:45:00"/>
        <d v="2015-05-01T22:00:00"/>
        <d v="2015-07-15T10:43:42"/>
        <d v="2015-10-16T08:41:44"/>
        <d v="2014-10-20T02:07:00"/>
        <d v="2015-05-10T17:22:37"/>
        <d v="2014-10-30T22:22:42"/>
        <d v="2014-09-17T12:49:51"/>
        <d v="2015-08-28T12:12:00"/>
        <d v="2014-09-25T16:24:24"/>
        <d v="2014-12-09T02:12:08"/>
        <d v="2017-01-31T05:00:00"/>
        <d v="2017-01-13T23:05:00"/>
        <d v="2015-08-16T23:00:50"/>
        <d v="2015-01-10T07:59:00"/>
        <d v="2016-01-18T13:00:00"/>
        <d v="2015-08-07T15:00:00"/>
        <d v="2015-08-29T01:56:53"/>
        <d v="2015-05-10T23:01:00"/>
        <d v="2015-03-08T15:16:00"/>
        <d v="2014-07-03T03:00:00"/>
        <d v="2016-09-30T17:58:47"/>
        <d v="2017-01-04T13:06:20"/>
        <d v="2015-10-03T21:00:00"/>
        <d v="2014-11-06T04:22:37"/>
        <d v="2015-07-25T21:59:00"/>
        <d v="2015-10-05T18:56:01"/>
        <d v="2011-06-18T21:14:06"/>
        <d v="2015-08-03T04:27:37"/>
        <d v="2014-07-14T02:30:00"/>
        <d v="2012-12-11T03:37:27"/>
        <d v="2012-01-14T06:01:26"/>
        <d v="2014-12-25T05:00:00"/>
        <d v="2014-09-23T01:51:40"/>
        <d v="2016-04-15T16:28:00"/>
        <d v="2016-01-20T17:24:21"/>
        <d v="2013-07-30T02:32:46"/>
        <d v="2016-03-13T21:25:16"/>
        <d v="2013-08-28T23:54:51"/>
        <d v="2015-04-18T16:52:02"/>
        <d v="2014-08-12T22:50:11"/>
        <d v="2014-06-27T21:33:28"/>
        <d v="2015-02-16T07:13:43"/>
        <d v="2014-09-01T20:09:38"/>
        <d v="2015-02-02T18:43:21"/>
        <d v="2015-04-28T15:19:54"/>
        <d v="2016-03-13T20:45:24"/>
        <d v="2015-08-04T04:27:54"/>
        <d v="2011-07-16T17:32:54"/>
        <d v="2016-06-28T23:15:33"/>
        <d v="2016-09-21T05:45:04"/>
        <d v="2014-09-03T18:49:24"/>
        <d v="2016-04-16T18:43:26"/>
        <d v="2015-02-19T19:47:59"/>
        <d v="2016-05-19T00:56:28"/>
        <d v="2015-10-26T18:58:10"/>
        <d v="2016-04-08T18:35:00"/>
        <d v="2014-08-09T06:25:04"/>
        <d v="2015-12-19T19:49:59"/>
        <d v="2017-02-20T00:26:39"/>
        <d v="2015-03-26T22:17:51"/>
        <d v="2015-07-05T22:59:00"/>
        <d v="2014-08-31T18:24:37"/>
        <d v="2015-09-20T19:05:56"/>
        <d v="2015-11-19T20:45:17"/>
        <d v="2015-08-24T10:33:16"/>
        <d v="2015-01-09T02:00:00"/>
        <d v="2012-03-18T23:53:15"/>
        <d v="2015-03-25T07:01:00"/>
        <d v="2014-05-31T23:30:00"/>
        <d v="2015-03-31T18:04:04"/>
        <d v="2015-01-10T17:21:00"/>
        <d v="2015-07-12T04:58:11"/>
        <d v="2014-09-21T18:32:49"/>
        <d v="2015-08-20T18:19:02"/>
        <d v="2014-07-30T18:03:16"/>
        <d v="2012-04-16T16:00:00"/>
        <d v="2014-11-13T20:18:47"/>
        <d v="2015-05-13T20:04:28"/>
        <d v="2016-04-10T18:41:12"/>
        <d v="2012-09-02T11:30:48"/>
        <d v="2015-10-29T01:07:14"/>
        <d v="2014-06-01T04:00:00"/>
        <d v="2011-11-13T16:22:07"/>
        <d v="2015-06-02T15:34:53"/>
        <d v="2013-09-11T02:34:27"/>
        <d v="2014-09-27T01:02:41"/>
        <d v="2014-06-22T21:00:00"/>
        <d v="2016-03-10T13:42:39"/>
        <d v="2015-11-08T21:40:33"/>
        <d v="2015-01-20T19:16:00"/>
        <d v="2016-09-06T11:22:34"/>
        <d v="2014-05-08T21:23:30"/>
        <d v="2014-08-09T03:00:00"/>
        <d v="2016-02-12T03:08:24"/>
        <d v="2016-06-05T06:21:33"/>
        <d v="2013-01-06T00:37:18"/>
        <d v="2016-03-30T19:23:22"/>
        <d v="2013-07-31T23:32:57"/>
        <d v="2015-04-05T03:40:47"/>
        <d v="2015-03-27T03:34:36"/>
        <d v="2015-05-28T16:38:09"/>
        <d v="2014-11-25T19:46:00"/>
        <d v="2014-09-09T16:12:03"/>
        <d v="2014-10-02T20:59:02"/>
        <d v="2015-06-30T23:55:00"/>
        <d v="2014-07-31T09:46:21"/>
        <d v="2012-05-12T02:31:00"/>
        <d v="2016-07-31T16:00:00"/>
        <d v="2016-01-01T20:20:12"/>
        <d v="2015-08-16T14:06:41"/>
        <d v="2015-01-28T13:04:38"/>
        <d v="2015-11-24T18:06:58"/>
        <d v="2017-04-27T19:15:19"/>
        <d v="2017-03-25T13:14:22"/>
        <d v="2015-02-22T08:29:23"/>
        <d v="2014-10-17T19:00:32"/>
        <d v="2015-07-14T23:00:15"/>
        <d v="2011-04-24T06:59:00"/>
        <d v="2014-12-27T02:02:28"/>
        <d v="2014-07-30T20:53:59"/>
        <d v="2015-11-30T17:00:00"/>
        <d v="2014-09-15T20:09:00"/>
        <d v="2016-08-25T14:34:36"/>
        <d v="2014-08-21T21:50:26"/>
        <d v="2014-09-25T21:43:11"/>
        <d v="2016-04-24T21:59:00"/>
        <d v="2015-10-11T18:43:40"/>
        <d v="2014-08-12T12:52:58"/>
        <d v="2015-12-12T10:00:00"/>
        <d v="2014-08-24T20:48:11"/>
        <d v="2017-03-06T04:08:52"/>
        <d v="2014-08-12T02:47:07"/>
        <d v="2014-03-14T04:40:31"/>
        <d v="2015-09-07T13:53:13"/>
        <d v="2016-10-13T20:22:44"/>
        <d v="2016-01-25T19:00:34"/>
        <d v="2015-03-04T18:57:27"/>
        <d v="2015-01-28T22:14:52"/>
        <d v="2014-12-17T18:30:45"/>
        <d v="2016-04-17T20:43:31"/>
        <d v="2015-01-02T11:49:11"/>
        <d v="2016-03-23T03:29:00"/>
        <d v="2015-06-12T03:45:06"/>
        <d v="2015-03-31T03:22:00"/>
        <d v="2014-11-26T00:55:00"/>
        <d v="2014-04-19T12:34:08"/>
        <d v="2014-08-09T22:43:42"/>
        <d v="2016-11-20T18:48:47"/>
        <d v="2015-08-04T22:15:35"/>
        <d v="2015-03-24T03:59:00"/>
        <d v="2016-10-09T10:28:26"/>
        <d v="2015-08-31T16:04:57"/>
        <d v="2016-05-07T14:29:18"/>
        <d v="2014-09-11T12:39:21"/>
        <d v="2015-06-30T03:59:00"/>
        <d v="2014-09-08T15:50:05"/>
        <d v="2015-05-22T21:00:00"/>
        <d v="2015-08-28T22:30:00"/>
        <d v="2014-08-10T16:45:02"/>
        <d v="2015-03-23T18:00:00"/>
        <d v="2017-04-21T07:24:20"/>
        <d v="2017-04-18T19:13:39"/>
        <d v="2014-09-26T16:18:55"/>
        <d v="2017-02-19T00:45:19"/>
        <d v="2014-07-30T01:19:32"/>
        <d v="2015-09-19T03:59:00"/>
        <d v="2015-12-13T18:44:57"/>
        <d v="2015-07-17T16:03:24"/>
        <d v="2016-08-06T15:45:32"/>
        <d v="2015-04-27T15:42:10"/>
        <d v="2016-02-13T21:35:13"/>
        <d v="2015-10-15T20:22:38"/>
        <d v="2015-02-12T20:14:20"/>
        <d v="2015-05-15T19:49:39"/>
        <d v="2014-12-08T23:21:27"/>
        <d v="2014-08-09T00:48:54"/>
        <d v="2016-11-05T22:11:52"/>
        <d v="2014-06-12T19:08:05"/>
        <d v="2015-01-15T15:56:45"/>
        <d v="2015-05-28T20:05:00"/>
        <d v="2014-11-22T13:13:54"/>
        <d v="2017-03-06T13:00:00"/>
        <d v="2016-07-14T07:51:34"/>
        <d v="2013-10-09T08:18:07"/>
        <d v="2011-10-16T23:09:01"/>
        <d v="2014-09-12T10:00:00"/>
        <d v="2015-07-10T19:09:36"/>
        <d v="2016-01-30T19:46:42"/>
        <d v="2015-09-06T05:10:00"/>
        <d v="2015-05-24T15:00:00"/>
        <d v="2015-03-16T16:11:56"/>
        <d v="2016-05-20T14:08:22"/>
        <d v="2015-06-28T15:09:30"/>
        <d v="2016-04-14T14:34:00"/>
        <d v="2014-02-10T00:21:41"/>
        <d v="2016-02-17T23:59:00"/>
        <d v="2016-07-03T10:25:45"/>
        <d v="2014-11-16T22:26:18"/>
        <d v="2016-10-03T01:11:47"/>
        <d v="2015-10-29T21:40:48"/>
        <d v="2014-12-31T16:54:50"/>
        <d v="2014-11-14T02:37:23"/>
        <d v="2014-09-02T01:10:22"/>
        <d v="2014-08-17T19:58:18"/>
        <d v="2016-02-26T21:52:52"/>
        <d v="2016-07-08T23:25:54"/>
        <d v="2016-05-05T03:04:53"/>
        <d v="2015-02-06T01:25:00"/>
        <d v="2015-02-07T21:42:19"/>
        <d v="2016-03-14T14:35:29"/>
        <d v="2014-12-31T17:05:38"/>
        <d v="2016-02-25T10:57:14"/>
        <d v="2015-03-05T20:27:00"/>
        <d v="2016-11-02T21:31:32"/>
        <d v="2016-07-04T15:46:00"/>
        <d v="2015-11-27T21:40:04"/>
        <d v="2016-06-19T22:32:01"/>
        <d v="2014-08-26T16:28:00"/>
        <d v="2014-07-19T09:21:30"/>
        <d v="2015-05-15T19:14:28"/>
        <d v="2014-10-07T04:30:00"/>
        <d v="2016-06-01T23:38:29"/>
        <d v="2014-06-29T06:13:01"/>
        <d v="2015-03-27T00:05:32"/>
        <d v="2015-01-11T10:15:24"/>
        <d v="2016-04-23T10:16:40"/>
        <d v="2016-03-23T11:52:07"/>
        <d v="2015-12-25T07:55:36"/>
        <d v="2015-03-16T17:28:00"/>
        <d v="2015-03-24T19:34:04"/>
        <d v="2015-03-14T15:00:00"/>
        <d v="2017-03-27T04:36:00"/>
        <d v="2015-12-19T10:46:30"/>
        <d v="2016-08-05T00:10:33"/>
        <d v="2012-09-07T07:51:00"/>
        <d v="2011-09-11T13:18:00"/>
        <d v="2014-08-16T21:44:12"/>
        <d v="2015-01-01T08:20:26"/>
        <d v="2014-04-06T19:01:04"/>
        <d v="2014-08-14T23:27:00"/>
        <d v="2015-05-29T04:27:33"/>
        <d v="2013-08-15T10:43:28"/>
        <d v="2015-11-29T01:49:04"/>
        <d v="2013-03-23T12:19:23"/>
        <d v="2016-03-24T22:39:13"/>
        <d v="2014-07-02T16:29:55"/>
        <d v="2014-08-21T18:35:11"/>
        <d v="2016-11-06T09:49:07"/>
        <d v="2015-03-01T08:08:41"/>
        <d v="2015-06-06T10:47:00"/>
        <d v="2016-01-08T06:34:00"/>
        <d v="2015-11-14T23:00:00"/>
        <d v="2015-05-13T20:45:12"/>
        <d v="2015-04-15T05:04:00"/>
        <d v="2014-09-27T21:17:20"/>
        <d v="2016-05-20T08:59:00"/>
        <d v="2015-02-26T08:41:33"/>
        <d v="2015-02-28T20:17:35"/>
        <d v="2016-06-28T16:01:26"/>
        <d v="2016-10-02T18:04:46"/>
        <d v="2013-09-13T17:56:20"/>
        <d v="2016-03-06T23:55:31"/>
        <d v="2016-02-16T18:33:07"/>
        <d v="2016-05-05T17:00:00"/>
        <d v="2016-10-30T01:46:00"/>
        <d v="2016-08-15T12:44:52"/>
        <d v="2014-09-06T22:08:59"/>
        <d v="2016-05-14T21:03:57"/>
        <d v="2014-06-05T19:49:50"/>
        <d v="2015-03-08T05:14:57"/>
        <d v="2016-06-28T02:23:33"/>
        <d v="2016-02-07T16:58:00"/>
        <d v="2014-01-28T15:10:27"/>
        <d v="2015-04-02T16:36:22"/>
        <d v="2015-02-18T03:26:31"/>
        <d v="2014-11-19T00:00:59"/>
        <d v="2014-04-30T16:51:20"/>
        <d v="2015-04-12T02:12:42"/>
        <d v="2015-05-21T08:02:55"/>
        <d v="2016-02-28T00:00:00"/>
        <d v="2014-10-23T15:16:31"/>
        <d v="2014-08-21T04:49:49"/>
        <d v="2015-07-19T18:44:23"/>
        <d v="2014-10-08T03:54:17"/>
        <d v="2016-05-03T18:49:02"/>
        <d v="2016-03-16T03:02:44"/>
        <d v="2015-04-25T04:35:00"/>
        <d v="2016-09-12T16:59:00"/>
        <d v="2014-06-25T21:00:00"/>
        <d v="2015-03-08T16:50:03"/>
        <d v="2017-01-14T00:42:36"/>
        <d v="2016-11-22T00:17:18"/>
        <d v="2016-10-07T15:11:00"/>
        <d v="2014-11-29T21:19:50"/>
        <d v="2016-04-30T05:34:00"/>
        <d v="2016-05-27T13:12:00"/>
        <d v="2015-01-09T22:59:50"/>
        <d v="2015-03-01T23:02:35"/>
        <d v="2015-03-14T20:46:34"/>
        <d v="2015-06-12T20:11:27"/>
        <d v="2016-04-24T20:45:21"/>
        <d v="2014-09-26T03:22:19"/>
        <d v="2016-07-30T23:04:50"/>
        <d v="2014-08-07T23:13:48"/>
        <d v="2016-10-29T23:43:54"/>
        <d v="2015-03-12T17:49:11"/>
        <d v="2016-03-23T06:38:53"/>
        <d v="2016-05-27T22:04:00"/>
        <d v="2015-03-11T16:23:56"/>
        <d v="2015-02-21T16:29:56"/>
        <d v="2016-06-24T17:27:49"/>
        <d v="2016-02-11T16:18:30"/>
        <d v="2016-03-14T09:24:43"/>
        <d v="2016-05-04T19:58:52"/>
        <d v="2015-05-08T00:52:36"/>
        <d v="2015-04-05T11:00:00"/>
        <d v="2016-04-03T00:10:00"/>
        <d v="2015-03-30T19:52:30"/>
        <d v="2015-07-26T16:00:58"/>
        <d v="2014-12-13T22:49:25"/>
        <d v="2015-03-02T21:16:00"/>
        <d v="2013-07-31T19:43:00"/>
        <d v="2016-02-20T04:06:37"/>
        <d v="2016-05-26T17:57:43"/>
        <d v="2017-01-03T06:04:27"/>
        <d v="2016-06-03T07:38:40"/>
        <d v="2016-02-28T23:05:09"/>
        <d v="2014-11-29T04:33:00"/>
        <d v="2014-08-07T15:35:17"/>
        <d v="2016-01-08T04:53:10"/>
        <d v="2014-11-05T20:38:35"/>
        <d v="2014-07-25T22:15:02"/>
        <d v="2016-10-26T19:20:04"/>
        <d v="2014-10-13T13:59:55"/>
        <d v="2015-02-26T22:17:09"/>
        <d v="2014-11-25T16:36:30"/>
        <d v="2015-07-08T14:44:59"/>
        <d v="2015-03-19T21:31:27"/>
        <d v="2016-09-22T21:47:47"/>
        <d v="2015-03-28T10:19:12"/>
        <d v="2016-07-14T16:25:33"/>
        <d v="2016-03-12T22:37:55"/>
        <d v="2016-05-03T16:41:56"/>
        <d v="2015-02-04T19:36:46"/>
        <d v="2014-02-10T22:21:14"/>
        <d v="2017-02-17T07:53:49"/>
        <d v="2016-05-18T20:22:15"/>
        <d v="2015-03-06T15:22:29"/>
        <d v="2016-04-16T20:08:40"/>
        <d v="2016-08-12T04:20:14"/>
        <d v="2015-04-18T10:16:00"/>
        <d v="2015-11-29T13:56:44"/>
        <d v="2017-01-25T21:41:22"/>
        <d v="2014-10-25T02:59:50"/>
        <d v="2016-06-04T17:19:57"/>
        <d v="2016-01-31T23:55:00"/>
        <d v="2016-07-17T17:49:46"/>
        <d v="2016-06-14T18:54:00"/>
        <d v="2017-01-27T18:54:02"/>
        <d v="2014-10-21T19:51:00"/>
        <d v="2016-12-26T19:18:51"/>
        <d v="2016-04-21T02:23:43"/>
        <d v="2016-10-01T04:00:00"/>
        <d v="2014-05-09T06:53:00"/>
        <d v="2014-11-20T22:58:45"/>
        <d v="2014-12-18T15:02:44"/>
        <d v="2015-12-14T00:36:10"/>
        <d v="2015-12-04T16:43:59"/>
        <d v="2016-03-24T22:59:23"/>
        <d v="2016-03-05T05:54:29"/>
        <d v="2015-05-02T13:04:09"/>
        <d v="2015-04-05T08:23:41"/>
        <d v="2015-11-08T18:59:41"/>
        <d v="2016-07-13T20:48:18"/>
        <d v="2015-11-18T04:41:57"/>
        <d v="2016-04-25T00:20:00"/>
        <d v="2014-07-14T15:37:44"/>
        <d v="2016-07-29T23:29:00"/>
        <d v="2014-09-07T07:48:43"/>
        <d v="2015-08-27T15:54:35"/>
        <d v="2015-06-16T21:41:54"/>
        <d v="2016-12-01T07:18:40"/>
        <d v="2015-09-06T03:38:27"/>
        <d v="2016-04-01T06:00:00"/>
        <d v="2014-10-26T18:00:00"/>
        <d v="2016-06-03T11:19:12"/>
        <d v="2015-08-14T19:38:00"/>
        <d v="2014-08-24T07:00:00"/>
        <d v="2014-12-11T05:28:22"/>
        <d v="2016-05-09T22:49:51"/>
        <d v="2015-03-27T17:59:52"/>
        <d v="2014-09-02T14:27:49"/>
        <d v="2016-01-31T23:03:00"/>
        <d v="2015-01-25T20:39:56"/>
        <d v="2016-09-03T10:00:00"/>
        <d v="2015-01-24T01:00:00"/>
        <d v="2015-10-08T16:42:15"/>
        <d v="2015-08-14T03:29:56"/>
        <d v="2015-11-05T16:11:45"/>
        <d v="2016-07-31T07:00:00"/>
        <d v="2015-10-22T03:01:46"/>
        <d v="2014-07-06T16:36:32"/>
        <d v="2016-11-22T17:00:23"/>
        <d v="2014-07-05T03:59:00"/>
        <d v="2014-07-03T17:02:44"/>
        <d v="2015-12-17T22:05:50"/>
        <d v="2015-04-18T22:30:00"/>
        <d v="2015-11-17T04:27:19"/>
        <d v="2014-10-05T05:00:00"/>
        <d v="2015-09-14T16:40:29"/>
        <d v="2015-12-13T20:59:56"/>
        <d v="2015-09-19T06:37:31"/>
        <d v="2015-07-17T16:14:00"/>
        <d v="2015-07-27T01:29:58"/>
        <d v="2016-12-09T04:37:55"/>
        <d v="2017-03-27T23:58:54"/>
        <d v="2017-04-09T08:35:56"/>
        <d v="2017-04-03T15:30:07"/>
        <d v="2015-03-01T20:33:49"/>
        <d v="2016-01-07T04:57:52"/>
        <d v="2014-09-21T15:10:50"/>
        <d v="2015-11-15T23:09:06"/>
        <d v="2014-08-13T18:49:08"/>
        <d v="2016-04-03T14:36:51"/>
        <d v="2014-09-29T15:16:24"/>
        <d v="2015-03-02T01:04:00"/>
        <d v="2014-09-11T18:10:23"/>
        <d v="2016-06-07T00:12:05"/>
        <d v="2016-05-08T17:41:57"/>
        <d v="2017-03-16T13:00:03"/>
        <d v="2016-01-23T08:45:52"/>
        <d v="2015-05-24T03:21:00"/>
        <d v="2015-04-13T03:06:20"/>
        <d v="2016-07-24T01:52:38"/>
        <d v="2015-04-03T22:40:15"/>
        <d v="2014-10-18T04:59:00"/>
        <d v="2014-12-03T15:20:36"/>
        <d v="2015-07-16T17:51:19"/>
        <d v="2015-06-20T02:47:18"/>
        <d v="2015-01-06T02:44:19"/>
        <d v="2014-12-05T11:28:00"/>
        <d v="2014-09-14T04:34:57"/>
        <d v="2016-01-29T23:17:00"/>
        <d v="2016-05-23T19:21:05"/>
        <d v="2015-05-29T16:36:34"/>
        <d v="2016-06-13T04:00:00"/>
        <d v="2014-06-21T11:00:00"/>
        <d v="2017-03-10T10:44:48"/>
        <d v="2013-10-05T20:51:34"/>
        <d v="2013-02-01T17:00:00"/>
        <d v="2012-10-28T13:53:48"/>
        <d v="2013-06-20T11:04:18"/>
        <d v="2014-09-11T15:15:51"/>
        <d v="2014-06-17T21:17:22"/>
        <d v="2012-06-30T20:00:00"/>
        <d v="2016-10-19T07:53:27"/>
        <d v="2014-08-08T21:31:03"/>
        <d v="2015-06-29T15:21:58"/>
        <d v="2014-09-30T23:23:43"/>
        <d v="2016-07-15T06:57:00"/>
        <d v="2015-04-25T20:17:06"/>
        <d v="2016-01-26T14:08:17"/>
        <d v="2015-06-15T04:09:29"/>
        <d v="2015-10-09T17:00:00"/>
        <d v="2014-08-04T19:41:37"/>
        <d v="2015-04-10T23:14:07"/>
        <d v="2015-01-12T02:36:34"/>
        <d v="2016-05-18T19:49:05"/>
        <d v="2014-08-23T14:12:29"/>
        <d v="2015-04-13T02:51:57"/>
        <d v="2014-08-21T23:32:28"/>
        <d v="2014-08-01T00:58:19"/>
        <d v="2015-07-30T03:20:51"/>
        <d v="2015-10-13T12:41:29"/>
        <d v="2016-10-15T19:21:00"/>
        <d v="2014-11-13T17:20:28"/>
        <d v="2014-11-29T16:40:52"/>
        <d v="2017-02-26T00:09:49"/>
        <d v="2014-12-13T21:02:41"/>
        <d v="2016-02-01T10:43:33"/>
        <d v="2014-08-14T22:50:34"/>
        <d v="2015-05-11T01:45:04"/>
        <d v="2015-03-14T00:20:16"/>
        <d v="2014-11-15T01:22:14"/>
        <d v="2016-06-07T21:06:00"/>
        <d v="2015-10-18T19:38:49"/>
        <d v="2015-03-17T18:00:00"/>
        <d v="2016-02-27T21:35:43"/>
        <d v="2015-08-08T04:04:52"/>
        <d v="2015-02-18T17:43:09"/>
        <d v="2014-08-10T21:13:07"/>
        <d v="2016-11-26T18:41:13"/>
        <d v="2015-09-07T09:47:55"/>
        <d v="2016-01-03T00:56:47"/>
        <d v="2016-04-14T06:26:04"/>
        <d v="2014-12-18T20:28:26"/>
        <d v="2015-07-02T21:59:44"/>
        <d v="2015-01-02T21:14:16"/>
        <d v="2017-01-10T08:57:00"/>
        <d v="2015-10-29T02:53:43"/>
        <d v="2015-01-04T06:17:44"/>
        <d v="2015-01-10T20:07:04"/>
        <d v="2015-10-05T00:23:36"/>
        <d v="2015-08-26T00:18:50"/>
        <d v="2016-11-25T21:53:03"/>
        <d v="2016-09-09T20:03:57"/>
        <d v="2015-06-25T18:39:56"/>
        <d v="2016-02-10T19:30:11"/>
        <d v="2016-01-17T23:00:00"/>
        <d v="2015-10-26T22:25:56"/>
        <d v="2015-12-29T00:16:40"/>
        <d v="2016-04-30T22:00:00"/>
        <d v="2015-01-31T00:39:00"/>
        <d v="2015-10-17T14:52:58"/>
        <d v="2015-06-05T18:48:24"/>
        <d v="2015-04-21T16:13:42"/>
        <d v="2015-06-06T15:12:32"/>
        <d v="2017-01-03T20:12:50"/>
        <d v="2015-08-11T18:37:08"/>
        <d v="2015-03-31T23:39:00"/>
        <d v="2014-10-06T05:00:00"/>
        <d v="2015-07-12T19:31:44"/>
        <d v="2010-07-31T00:00:00"/>
        <d v="2014-11-14T06:39:19"/>
        <d v="2014-08-26T22:20:12"/>
        <d v="2014-07-10T19:40:11"/>
        <d v="2016-12-07T01:09:02"/>
        <d v="2015-12-21T14:07:17"/>
        <d v="2016-12-04T15:04:47"/>
        <d v="2014-06-13T00:12:35"/>
        <d v="2015-03-01T00:42:05"/>
        <d v="2014-06-16T06:50:05"/>
        <d v="2017-01-04T00:04:09"/>
        <d v="2015-01-26T07:12:21"/>
        <d v="2015-04-03T04:37:30"/>
        <d v="2015-07-01T21:45:37"/>
        <d v="2014-08-08T21:20:12"/>
        <d v="2014-08-25T20:38:08"/>
        <d v="2015-07-16T19:37:02"/>
        <d v="2016-09-13T21:30:00"/>
        <d v="2016-01-16T05:00:00"/>
        <d v="2015-06-11T15:00:00"/>
        <d v="2015-10-25T02:06:23"/>
        <d v="2016-06-10T01:15:06"/>
        <d v="2015-12-11T11:04:23"/>
        <d v="2015-06-30T21:55:53"/>
        <d v="2016-05-01T20:48:26"/>
        <d v="2015-08-23T07:21:12"/>
        <d v="2015-09-09T16:00:00"/>
        <d v="2017-03-26T03:33:00"/>
        <d v="2017-04-01T00:40:11"/>
        <d v="2017-04-14T04:07:40"/>
        <d v="2016-04-08T11:56:16"/>
        <d v="2016-09-20T08:29:57"/>
        <d v="2015-03-28T00:44:45"/>
        <d v="2015-10-09T23:38:06"/>
        <d v="2015-01-31T20:12:00"/>
        <d v="2015-04-05T01:30:22"/>
        <d v="2014-05-30T15:35:01"/>
        <d v="2012-05-21T01:12:06"/>
        <d v="2013-05-25T16:18:34"/>
        <d v="2009-12-02T00:50:00"/>
        <d v="2015-09-17T17:00:00"/>
        <d v="2015-08-02T06:03:10"/>
        <d v="2015-09-02T06:47:27"/>
        <d v="2015-05-27T19:47:19"/>
        <d v="2017-02-23T10:14:42"/>
        <d v="2015-04-01T00:18:00"/>
        <d v="2014-09-16T11:24:19"/>
        <d v="2011-08-27T18:57:11"/>
        <d v="2013-06-16T20:47:55"/>
        <d v="2012-11-15T15:40:52"/>
        <d v="2016-08-02T22:01:11"/>
        <d v="2012-07-21T14:51:00"/>
        <d v="2014-11-30T23:45:00"/>
        <d v="2015-12-02T17:25:00"/>
        <d v="2014-08-11T04:00:00"/>
        <d v="2015-11-11T22:30:44"/>
        <d v="2017-04-15T15:42:27"/>
        <d v="2014-07-28T16:52:43"/>
        <d v="2015-05-10T19:28:25"/>
        <d v="2015-05-22T05:25:00"/>
        <d v="2016-04-21T10:44:38"/>
        <d v="2015-06-14T13:00:55"/>
        <d v="2015-09-12T20:57:42"/>
        <d v="2017-01-02T22:13:29"/>
        <d v="2016-05-25T15:29:18"/>
        <d v="2015-07-20T18:43:48"/>
        <d v="2015-04-10T01:27:22"/>
        <d v="2015-08-24T09:22:00"/>
        <d v="2015-04-29T03:09:19"/>
        <d v="2015-11-21T23:13:39"/>
        <d v="2015-01-01T04:12:15"/>
        <d v="2014-08-15T14:17:33"/>
        <d v="2014-07-16T02:33:45"/>
        <d v="2017-01-27T01:26:48"/>
        <d v="2012-01-05T23:06:07"/>
        <d v="2012-08-24T06:47:45"/>
        <d v="2012-07-28T16:00:00"/>
        <d v="2015-02-02T18:55:42"/>
        <d v="2015-08-28T01:00:00"/>
        <d v="2011-02-24T23:20:30"/>
        <d v="2014-08-07T07:00:00"/>
        <d v="2014-10-15T15:51:36"/>
        <d v="2014-08-20T16:22:32"/>
        <d v="2016-06-18T17:23:02"/>
        <d v="2014-08-09T17:22:00"/>
        <d v="2015-05-19T15:06:29"/>
        <d v="2015-06-30T15:45:00"/>
        <d v="2015-02-24T01:42:42"/>
        <d v="2015-09-07T02:27:43"/>
        <d v="2014-10-19T23:19:43"/>
        <d v="2015-04-29T04:22:00"/>
        <d v="2015-02-17T00:08:47"/>
        <d v="2015-07-09T16:47:30"/>
        <d v="2015-08-06T11:05:21"/>
        <d v="2015-12-24T21:47:48"/>
        <d v="2015-09-25T14:58:50"/>
        <d v="2013-05-30T16:53:45"/>
        <d v="2011-10-28T20:56:40"/>
        <d v="2014-07-23T20:40:24"/>
        <d v="2014-06-15T17:08:07"/>
        <d v="2014-08-08T21:53:24"/>
        <d v="2015-11-17T19:04:53"/>
        <d v="2016-08-31T00:44:22"/>
        <d v="2016-05-02T01:00:00"/>
        <d v="2015-03-13T17:57:36"/>
        <d v="2015-03-26T00:00:00"/>
        <d v="2016-12-04T21:54:43"/>
        <d v="2015-04-24T16:16:17"/>
        <d v="2016-03-07T23:49:05"/>
        <d v="2014-08-10T22:00:00"/>
        <d v="2016-06-06T20:09:00"/>
        <d v="2014-08-27T00:20:25"/>
        <d v="2015-09-14T19:07:57"/>
        <d v="2016-02-12T10:20:45"/>
        <d v="2015-12-26T20:26:00"/>
        <d v="2014-07-31T01:26:32"/>
        <d v="2016-10-01T08:33:45"/>
        <d v="2016-06-30T18:45:06"/>
        <d v="2012-01-18T20:00:00"/>
        <d v="2012-04-09T04:42:49"/>
        <d v="2012-05-14T19:44:55"/>
        <d v="2010-07-08T22:40:00"/>
        <d v="2013-11-14T17:07:02"/>
        <d v="2010-10-22T05:00:00"/>
        <d v="2012-08-25T18:19:07"/>
        <d v="2014-01-24T00:07:25"/>
        <d v="2010-07-27T04:59:00"/>
        <d v="2011-09-11T04:37:03"/>
        <d v="2014-03-13T03:33:10"/>
        <d v="2010-06-08T19:11:00"/>
        <d v="2012-11-28T17:31:48"/>
        <d v="2012-05-27T23:00:55"/>
        <d v="2015-09-21T17:22:11"/>
        <d v="2013-02-24T23:59:29"/>
        <d v="2013-12-16T04:58:10"/>
        <d v="2015-02-16T18:48:03"/>
        <d v="2015-09-10T04:09:21"/>
        <d v="2016-12-04T06:00:00"/>
        <d v="2016-11-26T19:20:13"/>
        <d v="2014-08-20T00:44:00"/>
        <d v="2016-12-14T18:39:00"/>
        <d v="2015-08-03T16:09:30"/>
        <d v="2017-02-25T23:04:00"/>
        <d v="2015-11-25T16:49:25"/>
        <d v="2014-07-13T16:37:37"/>
        <d v="2017-03-26T20:29:37"/>
        <d v="2015-05-14T23:44:01"/>
        <d v="2015-05-28T00:13:17"/>
        <d v="2015-12-09T19:26:43"/>
        <d v="2017-02-25T09:01:47"/>
        <d v="2015-09-25T02:55:59"/>
        <d v="2016-06-24T01:29:00"/>
        <d v="2016-09-02T00:45:46"/>
        <d v="2016-01-19T13:27:17"/>
        <d v="2015-04-22T19:56:26"/>
        <d v="2015-11-22T20:48:56"/>
        <d v="2014-08-28T00:50:56"/>
        <d v="2015-06-18T19:03:35"/>
        <d v="2015-12-01T00:00:00"/>
        <d v="2015-03-15T18:00:00"/>
        <d v="2015-08-02T00:18:24"/>
        <d v="2015-11-04T18:11:28"/>
        <d v="2015-01-01T20:13:14"/>
        <d v="2015-07-10T18:50:49"/>
        <d v="2016-12-18T09:20:15"/>
        <d v="2015-03-24T20:11:45"/>
        <d v="2016-06-12T08:29:03"/>
        <d v="2016-01-09T14:48:16"/>
        <d v="2016-02-10T16:42:44"/>
        <d v="2015-09-06T14:46:00"/>
        <d v="2015-05-27T18:41:20"/>
        <d v="2016-03-01T04:13:59"/>
        <d v="2011-07-09T05:37:31"/>
        <d v="2015-07-16T19:51:45"/>
        <d v="2015-05-20T17:25:38"/>
        <d v="2016-10-13T00:50:30"/>
        <d v="2016-01-27T23:34:59"/>
        <d v="2012-08-22T23:14:45"/>
        <d v="2017-01-09T01:18:20"/>
        <d v="2016-12-25T15:16:34"/>
        <d v="2015-04-01T20:51:49"/>
        <d v="2012-05-18T20:02:14"/>
        <d v="2015-05-06T02:04:03"/>
        <d v="2014-09-05T23:45:24"/>
        <d v="2012-07-11T03:51:05"/>
        <d v="2011-08-10T03:02:21"/>
        <d v="2013-06-02T20:19:27"/>
        <d v="2014-08-16T18:25:12"/>
        <d v="2014-01-25T17:09:51"/>
        <d v="2013-11-02T19:03:16"/>
        <d v="2014-10-17T18:16:58"/>
        <d v="2016-10-08T07:38:46"/>
        <d v="2013-07-31T08:41:53"/>
        <d v="2015-10-11T15:07:02"/>
        <d v="2009-11-27T04:59:00"/>
        <d v="2015-10-22T18:59:00"/>
        <d v="2016-12-30T09:00:00"/>
        <d v="2016-01-05T00:00:00"/>
        <d v="2015-07-09T21:48:17"/>
        <d v="2016-09-29T21:52:52"/>
        <d v="2016-01-02T23:00:51"/>
        <d v="2016-02-13T22:24:57"/>
        <d v="2015-06-01T16:28:25"/>
        <d v="2015-07-09T21:27:21"/>
        <d v="2016-04-08T22:04:14"/>
        <d v="2015-07-10T05:38:46"/>
        <d v="2016-05-22T01:05:00"/>
        <d v="2015-03-28T19:06:04"/>
        <d v="2015-07-10T22:08:55"/>
        <d v="2014-12-16T08:52:47"/>
        <d v="2016-08-06T00:06:23"/>
        <d v="2015-10-08T20:59:00"/>
        <d v="2016-09-01T02:58:22"/>
        <d v="2015-07-10T16:05:32"/>
        <d v="2014-11-28T23:26:06"/>
        <d v="2014-09-05T04:23:35"/>
        <d v="2017-03-03T20:00:00"/>
        <d v="2017-01-07T00:17:12"/>
        <d v="2015-11-26T23:55:45"/>
        <d v="2015-08-05T19:46:39"/>
        <d v="2015-05-08T18:12:56"/>
        <d v="2015-02-28T13:45:08"/>
        <d v="2015-03-19T08:28:43"/>
        <d v="2016-01-12T15:48:44"/>
        <d v="2015-10-01T00:00:00"/>
        <d v="2015-08-15T21:54:51"/>
        <d v="2014-10-22T01:50:28"/>
        <d v="2015-01-08T18:18:00"/>
        <d v="2016-09-03T05:55:00"/>
        <d v="2015-03-20T03:45:32"/>
        <d v="2015-10-12T13:46:33"/>
        <d v="2015-05-16T10:16:00"/>
        <d v="2015-09-04T17:00:00"/>
        <d v="2016-05-31T17:31:00"/>
        <d v="2016-07-06T00:00:00"/>
        <d v="2014-06-16T20:16:00"/>
        <d v="2014-10-30T22:29:43"/>
        <d v="2015-05-15T22:17:22"/>
        <d v="2016-10-10T10:21:47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y Patel" refreshedDate="44514.800691203702" createdVersion="7" refreshedVersion="7" minRefreshableVersion="3" recordCount="4114" xr:uid="{A8D2C4B9-40B4-45B2-ADA5-59A7843FDAB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30T09:37:21"/>
        <d v="2014-07-17T05:03:1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4-06-10T09:07:49"/>
        <d v="2010-06-06T19:09:14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4-08-27T21:04:52"/>
        <d v="2015-07-22T14:05:16"/>
        <d v="2014-10-20T07:27:59"/>
        <d v="2014-10-20T17:52:52"/>
        <d v="2015-02-17T18:45:23"/>
        <d v="2014-05-29T04:00:45"/>
        <d v="2015-04-24T13:21:07"/>
        <d v="2016-07-02T16:22:03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5-12-03T13:47:00"/>
        <d v="2011-12-19T21:12:36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0-29T03:35:39"/>
        <d v="2011-11-01T04:45:36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4-06-18T16:04:11"/>
        <d v="2017-01-26T20:18:25"/>
        <d v="2016-06-28T01:49:40"/>
        <d v="2016-09-05T19:50:54"/>
        <d v="2015-04-02T15:11:49"/>
        <d v="2015-05-30T20:57:18"/>
        <d v="2011-12-02T19:05:47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4-06-19T20:38:50"/>
        <d v="2015-02-25T16:24:52"/>
        <d v="2013-02-22T23:54:52"/>
        <d v="2011-01-12T05:57:08"/>
        <d v="2016-03-28T14:58:27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05T13:06:24"/>
        <d v="2016-10-17T14:51:09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4-12-20T19:47:03"/>
        <d v="2015-07-16T16:12:01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4-11-01T12:39:47"/>
        <d v="2015-03-02T18:00:26"/>
        <d v="2016-03-31T13:46:00"/>
        <d v="2010-06-14T02:01:34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4-06-04T19:37:14"/>
        <d v="2015-05-15T00:20:55"/>
        <d v="2016-11-02T01:33:49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03-28T15:31:34"/>
        <d v="2012-12-31T18:38:30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6-06-03T12:54:44"/>
        <d v="2014-07-09T18:53:24"/>
        <d v="2015-08-03T21:58:50"/>
        <d v="2015-11-15T13:29:36"/>
        <d v="2015-05-19T10:41:07"/>
        <d v="2014-08-17T22:10:38"/>
        <d v="2015-01-21T03:57:17"/>
        <d v="2016-04-25T18:06:31"/>
        <d v="2016-02-18T10:13:25"/>
        <d v="2016-05-10T00:59:50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2-17T22:47:44"/>
        <d v="2015-09-23T13:58:17"/>
        <d v="2016-11-01T19:58:45"/>
        <d v="2014-05-13T02:32:33"/>
        <d v="2014-12-15T14:48:36"/>
        <d v="2015-11-04T19:01:26"/>
        <d v="2016-07-05T16:00:50"/>
        <d v="2011-11-14T06:34:48"/>
        <d v="2015-06-18T23:16:59"/>
        <d v="2014-10-09T09:00:46"/>
        <d v="2015-02-15T00:12:03"/>
        <d v="2015-06-02T15:39:37"/>
        <d v="2015-05-01T18:32:51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12-22T05:05:19"/>
        <d v="2016-01-29T20:22:56"/>
        <d v="2015-02-21T00:18:54"/>
        <d v="2014-08-11T20:45:08"/>
        <d v="2015-02-18T16:07:12"/>
        <d v="2015-07-20T17:03:40"/>
        <d v="2015-09-02T01:33:12"/>
        <d v="2012-03-10T03:00:04"/>
        <d v="2015-03-31T05:40:32"/>
        <d v="2017-01-19T16:39:08"/>
        <d v="2015-07-24T14:14:55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5-06-11T05:16:25"/>
        <d v="2014-06-18T21:08:57"/>
        <d v="2014-07-08T17:41:10"/>
        <d v="2014-08-28T23:01:02"/>
        <d v="2014-05-06T14:39:33"/>
        <d v="2014-04-29T20:09:08"/>
        <d v="2011-10-02T14:02:15"/>
        <d v="2014-08-13T18:26:53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7-02-19T06:29:20"/>
        <d v="2014-05-16T15:16:04"/>
        <d v="2013-09-24T02:33:58"/>
        <d v="2015-06-06T18:30:00"/>
        <d v="2015-02-04T21:04:52"/>
        <d v="2016-06-24T11:28:48"/>
        <d v="2014-12-09T18:33:38"/>
        <d v="2014-05-09T20:12:22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5-09-21T12:45:33"/>
        <d v="2013-04-07T15:33:14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5-11-13T02:26:32"/>
        <d v="2015-02-25T00:51:19"/>
        <d v="2011-03-30T22:36:25"/>
        <d v="2012-07-05T21:37:00"/>
        <d v="2016-07-25T10:51:56"/>
        <d v="2014-05-01T22:27:25"/>
        <d v="2015-04-30T20:21:43"/>
        <d v="2011-08-30T16:12:01"/>
        <d v="2010-03-17T10:48:29"/>
        <d v="2014-06-16T14:31:15"/>
        <d v="2015-01-12T19:12:18"/>
        <d v="2016-07-20T10:05:40"/>
        <d v="2016-05-05T22:57:33"/>
        <d v="2016-02-17T14:03:10"/>
        <d v="2015-10-17T10:18:41"/>
        <d v="2012-04-05T17:25:43"/>
        <d v="2015-10-06T20:44:40"/>
        <d v="2015-07-18T16:19:38"/>
        <d v="2016-08-08T21:42:08"/>
        <d v="2016-03-22T11:55:25"/>
        <d v="2015-05-25T22:34:12"/>
        <d v="2015-02-05T15:18:45"/>
        <d v="2015-02-22T06:40:07"/>
        <d v="2015-11-16T18:25:00"/>
        <d v="2010-09-08T20:04:28"/>
        <d v="2015-06-29T13:44:57"/>
        <d v="2013-04-19T14:31:17"/>
        <d v="2014-12-15T19:55:07"/>
        <d v="2013-10-23T11:35:13"/>
        <d v="2014-10-11T20:06:20"/>
        <d v="2014-11-19T14:19:04"/>
        <d v="2013-03-13T01:01:27"/>
        <d v="2016-03-02T12:00:06"/>
        <d v="2017-03-11T00:47:28"/>
        <d v="2016-05-23T01:05:57"/>
        <d v="2015-06-16T18:12:24"/>
        <d v="2014-12-16T19:39:40"/>
        <d v="2014-09-19T13:01:24"/>
        <d v="2014-09-15T14:26:56"/>
        <d v="2015-05-20T01:00:16"/>
        <d v="2016-03-02T07:14:53"/>
        <d v="2013-10-08T20:58:03"/>
        <d v="2016-05-12T20:51:01"/>
        <d v="2013-01-30T23:05:37"/>
        <d v="2015-01-27T15:09:41"/>
        <d v="2015-08-05T19:00:10"/>
        <d v="2016-05-12T06:01:07"/>
        <d v="2016-10-21T19:25:46"/>
        <d v="2014-09-11T00:41:35"/>
        <d v="2010-12-04T02:06:11"/>
        <d v="2015-05-20T05:33:24"/>
        <d v="2015-03-24T19:00:55"/>
        <d v="2015-02-05T19:57:37"/>
        <d v="2014-08-05T00:14:30"/>
        <d v="2015-11-03T18:00:28"/>
        <d v="2013-04-09T02:27:33"/>
        <d v="2011-08-03T17:36:13"/>
        <d v="2016-11-01T01:23:31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7-22T14:34:56"/>
        <d v="2016-05-04T16:24:26"/>
        <d v="2014-05-15T14:23:54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2-10-23T16:58:09"/>
        <d v="2011-10-22T01:02:2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4-15T18:01:48"/>
        <d v="2015-08-25T20:38:02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3-01-25T19:02:26"/>
        <d v="2015-09-09T09:24:18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14-11-03T15:28:26"/>
        <d v="2014-10-09T20:13:23"/>
        <d v="2009-11-10T16:48:32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1-09-07T23:57:59"/>
        <d v="2014-04-26T02:49:19"/>
        <d v="2015-09-01T15:21:50"/>
        <d v="2015-07-15T15:01:12"/>
        <d v="2015-04-27T18:09:58"/>
        <d v="2016-01-03T14:58:48"/>
        <d v="2012-01-17T14:23:31"/>
        <d v="2015-02-03T17:17:27"/>
        <d v="2015-07-10T17:59:38"/>
        <d v="2017-02-08T19:00:35"/>
        <d v="2016-09-01T17:19:42"/>
        <d v="2012-06-14T05:19:03"/>
        <d v="2015-04-26T12:44:58"/>
        <d v="2016-08-09T21:35:59"/>
        <d v="2016-06-29T16:50:43"/>
        <d v="2016-12-07T13:05:05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6-05-15T17:42:46"/>
        <d v="2015-12-16T03:09:34"/>
        <d v="2016-08-22T16:04:20"/>
        <d v="2015-02-02T14:22:30"/>
        <d v="2014-05-30T05:08:08"/>
        <d v="2015-05-31T03:25:24"/>
        <d v="2014-06-10T12:38:27"/>
        <d v="2014-06-27T20:31:12"/>
        <d v="2013-12-30T08:13:47"/>
        <d v="2015-05-04T15:04:10"/>
        <d v="2016-06-20T12:02:11"/>
        <d v="2014-07-02T10:01:50"/>
        <d v="2014-01-18T22:10:17"/>
        <d v="2015-07-13T18:22:49"/>
        <d v="2016-12-08T05:38:02"/>
        <d v="2016-09-19T08:21:34"/>
        <d v="2016-08-10T01:36:22"/>
        <d v="2015-08-11T19:46:52"/>
        <d v="2012-07-17T03:07:25"/>
        <d v="2011-03-23T21:37:00"/>
        <d v="2016-07-02T13:03:34"/>
        <d v="2015-07-06T08:43:27"/>
        <d v="2011-04-25T04:33:21"/>
        <d v="2014-04-30T16:06:09"/>
        <d v="2015-03-12T22:37:23"/>
        <d v="2015-06-24T20:30:40"/>
        <d v="2016-12-30T21:06:06"/>
        <d v="2014-07-11T20:19:26"/>
        <d v="2016-04-22T10:26:05"/>
        <d v="2015-07-15T18:11:52"/>
        <d v="2011-12-07T01:36:01"/>
        <d v="2015-06-10T11:06:11"/>
        <d v="2016-01-02T22:27:15"/>
        <d v="2011-11-29T04:04:19"/>
        <d v="2015-05-14T22:20:10"/>
        <d v="2016-03-31T17:48:07"/>
        <d v="2015-09-25T12:43:56"/>
        <d v="2014-07-19T17:32:33"/>
        <d v="2015-05-26T11:05:24"/>
        <d v="2014-11-10T20:49:12"/>
        <d v="2014-06-13T10:58:33"/>
        <d v="2015-08-11T22:28:04"/>
        <d v="2012-10-11T17:57:49"/>
        <d v="2013-10-17T04:39:33"/>
        <d v="2014-08-25T04:28:06"/>
        <d v="2014-08-23T02:22:17"/>
        <d v="2014-09-05T13:39:14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5-06-02T14:21:15"/>
        <d v="2012-02-02T15:39:25"/>
        <d v="2014-06-17T16:33:43"/>
        <d v="2015-04-09T21:14:18"/>
        <d v="2014-02-22T02:01:10"/>
        <d v="2014-06-04T02:59:56"/>
        <d v="2015-10-02T18:41:08"/>
        <d v="2013-12-09T21:54:14"/>
        <d v="2014-01-23T20:31:11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5-04-11T06:25:11"/>
        <d v="2014-10-20T00:53:04"/>
        <d v="2016-08-29T22:24:55"/>
        <d v="2014-06-24T18:51:44"/>
        <d v="2016-12-29T12:01:58"/>
        <d v="2016-01-12T16:07:27"/>
        <d v="2015-04-04T07:00:14"/>
        <d v="2015-05-22T17:32:46"/>
        <d v="2011-09-25T02:53:1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4-07-12T16:08:40"/>
        <d v="2012-09-28T20:41:53"/>
        <d v="2012-08-02T01:21:02"/>
        <d v="2014-08-16T02:00:03"/>
        <d v="2015-03-11T22:27:28"/>
        <d v="2015-05-26T18:07:39"/>
        <d v="2017-03-07T18:35:34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4-05-16T20:36:20"/>
        <d v="2015-08-17T18:19:55"/>
        <d v="2017-01-12T05:16:10"/>
        <d v="2014-10-05T17:33:42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5-09T20:13:52"/>
        <d v="2014-07-16T11:18:30"/>
        <d v="2014-07-28T20:47:16"/>
        <d v="2014-06-02T15:29:12"/>
        <d v="2016-12-18T21:10:36"/>
        <d v="2016-08-15T21:10:47"/>
        <d v="2016-06-24T03:00:17"/>
        <d v="2013-08-02T20:30:06"/>
        <d v="2014-10-16T21:42:02"/>
        <d v="2012-07-10T03:48:47"/>
        <d v="2015-01-08T18:26:21"/>
        <d v="2016-05-04T01:28:59"/>
        <d v="2016-10-20T11:14:02"/>
        <d v="2011-07-30T17:30:08"/>
        <d v="2015-09-12T13:01:38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4-26T15:04:31"/>
        <d v="2015-05-31T22:05:07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6-05-31T15:42:14"/>
        <d v="2014-09-30T15:37:03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4-05-29T14:09:34"/>
        <d v="2015-09-30T14:00:12"/>
        <d v="2011-07-26T17:02:33"/>
        <d v="2015-12-22T21:18:29"/>
        <d v="2015-01-22T22:05:25"/>
        <d v="2016-05-17T07:11:02"/>
        <d v="2016-11-08T16:15:52"/>
        <d v="2015-06-20T19:35:34"/>
        <d v="2016-05-18T04:19:09"/>
        <d v="2014-12-30T22:45:44"/>
        <d v="2014-10-13T21:45:38"/>
        <d v="2015-09-05T06:39:46"/>
        <d v="2011-04-11T03:49:20"/>
        <d v="2014-10-11T08:30:16"/>
        <d v="2015-02-01T05:51:46"/>
        <d v="2015-11-30T16:12:33"/>
        <d v="2015-11-20T18:42:05"/>
        <d v="2015-01-07T04:51:43"/>
        <d v="2013-11-29T19:56:26"/>
        <d v="2014-01-09T09:30:31"/>
        <d v="2009-10-02T02:31:46"/>
        <d v="2014-07-02T21:43:02"/>
        <d v="2016-03-23T21:59:44"/>
        <d v="2015-01-22T22:11:58"/>
        <d v="2015-02-23T22:36:06"/>
        <d v="2011-05-25T00:35:27"/>
        <d v="2016-02-23T01:12:53"/>
        <d v="2015-10-14T13:57:11"/>
        <d v="2015-01-28T17:11:15"/>
        <d v="2014-06-18T04:45:52"/>
        <d v="2014-08-05T17:09:42"/>
        <d v="2015-01-02T21:48:31"/>
        <d v="2012-04-26T20:58:5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5-01-05T11:50:18"/>
        <d v="2015-04-09T12:50:46"/>
        <d v="2017-02-21T20:41:54"/>
        <d v="2012-01-12T21:43:03"/>
        <d v="2014-09-02T14:23:47"/>
        <d v="2014-07-30T20:43:05"/>
        <d v="2012-05-02T19:43:09"/>
        <d v="2016-08-29T14:43:32"/>
        <d v="2016-10-18T03:10:26"/>
        <d v="2012-03-29T06:10:24"/>
        <d v="2013-02-16T08:09:00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6-03-16T14:21:19"/>
        <d v="2015-08-25T19:09:25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4-08-01T15:30:34"/>
        <d v="2013-01-14T16:29:28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3-06-18T15:26:42"/>
        <d v="2011-04-03T16:10:25"/>
        <d v="2013-04-30T01:47:14"/>
        <d v="2015-06-30T13:20:52"/>
        <d v="2015-07-09T02:18:28"/>
        <d v="2014-08-04T13:09:16"/>
        <d v="2017-02-06T18:37:33"/>
        <d v="2012-04-24T01:47:35"/>
        <d v="2014-08-25T19:34:44"/>
        <d v="2012-04-27T23:54:23"/>
        <d v="2016-06-07T15:02:20"/>
        <d v="2010-05-15T22:19:59"/>
        <d v="2016-02-13T16:06:15"/>
        <d v="2014-07-11T17:20:48"/>
        <d v="2015-01-22T04:13:42"/>
        <d v="2014-02-05T03:35:19"/>
        <d v="2015-04-25T19:44:22"/>
        <d v="2015-08-07T09:27:53"/>
        <d v="2015-08-24T20:34:24"/>
        <d v="2016-08-23T01:17:45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1-21T20:07:47"/>
        <d v="2016-03-30T16:39:10"/>
        <d v="2012-02-28T14:45:23"/>
        <d v="2011-09-02T18:52:37"/>
        <d v="2015-11-11T00:51:36"/>
        <d v="2011-06-17T18:46:23"/>
        <d v="2012-06-07T19:51:29"/>
        <d v="2014-01-16T17:01:24"/>
        <d v="2013-05-15T00:00:32"/>
        <d v="2014-08-26T05:19:31"/>
        <d v="2015-07-22T06:14:17"/>
        <d v="2015-10-31T05:04:09"/>
        <d v="2015-02-24T10:53:39"/>
        <d v="2015-02-22T12:53:12"/>
        <d v="2015-10-20T17:58:11"/>
        <d v="2014-07-09T23:27:21"/>
        <d v="2016-05-21T08:41:21"/>
        <d v="2016-02-03T23:57:26"/>
        <d v="2014-08-24T22:08:55"/>
        <d v="2015-02-23T19:25:49"/>
        <d v="2015-03-19T13:55:20"/>
        <d v="2016-06-02T07:59:58"/>
        <d v="2015-04-18T00:52:52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5-05-16T17:05:44"/>
        <d v="2012-08-30T16:59:59"/>
        <d v="2017-01-17T03:28:46"/>
        <d v="2015-04-15T17:01:52"/>
        <d v="2013-01-08T00:25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4-09-23T23:30:40"/>
        <d v="2013-09-03T13:27:54"/>
        <d v="2014-12-02T22:20:04"/>
        <d v="2015-07-07T22:24:54"/>
        <d v="2011-10-13T20:58:04"/>
        <d v="2013-02-21T21:52:18"/>
        <d v="2016-04-08T20:12:07"/>
        <d v="2014-11-10T03:48:45"/>
        <d v="2016-02-10T23:34:05"/>
        <d v="2014-05-20T15:33:51"/>
        <d v="2014-12-09T17:41:23"/>
        <d v="2015-03-19T19:16:03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6-17T10:32:59"/>
        <d v="2015-07-06T00:33:53"/>
        <d v="2015-10-30T21:48:04"/>
        <d v="2012-05-05T17:19:55"/>
        <d v="2015-06-20T22:46:32"/>
        <d v="2013-10-25T05:30:59"/>
        <d v="2014-11-05T00:03:01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5-07-08T11:34:30"/>
        <d v="2012-03-22T17:01:25"/>
        <d v="2011-12-29T18:54:07"/>
        <d v="2012-09-24T16:26:16"/>
        <d v="2016-04-08T08:59:26"/>
        <d v="2012-06-14T17:26:56"/>
        <d v="2014-06-06T12:45:39"/>
        <d v="2009-10-16T22:02:00"/>
        <d v="2016-06-27T10:47:48"/>
        <d v="2016-10-30T15:01:15"/>
        <d v="2014-07-30T18:45:11"/>
        <d v="2015-11-30T20:15:00"/>
        <d v="2016-11-19T00:45:50"/>
        <d v="2016-05-16T17:01:30"/>
        <d v="2014-06-30T21:57:05"/>
        <d v="2015-07-07T16:13:11"/>
        <d v="2015-06-27T05:37:37"/>
        <d v="2015-11-10T00:36:01"/>
        <d v="2012-03-23T16:59:36"/>
        <d v="2016-07-15T22:45:43"/>
        <d v="2016-06-13T22:23:59"/>
        <d v="2015-04-20T19:48:46"/>
        <d v="2014-08-21T06:59:23"/>
        <d v="2015-04-27T05:59:44"/>
        <d v="2015-07-06T16:50:32"/>
        <d v="2012-11-09T23:47:37"/>
        <d v="2014-06-27T14:17:25"/>
        <d v="2014-05-21T17:06:34"/>
        <d v="2015-03-30T18:53:03"/>
        <d v="2015-01-19T15:14:22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4-04-17T04:32:45"/>
        <d v="2012-04-25T23:39:48"/>
        <d v="2016-12-09T22:35:11"/>
        <d v="2014-11-30T20:21:04"/>
        <d v="2016-03-14T23:44:14"/>
        <d v="2015-10-06T13:16:15"/>
        <d v="2012-02-13T15:17:15"/>
        <d v="2012-05-01T17:16:27"/>
        <d v="2014-09-08T02:05:00"/>
        <d v="2014-05-21T12:37:21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2-26T23:07:06"/>
        <d v="2015-04-07T10:09:54"/>
        <d v="2015-05-17T17:47:29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4-07-21T15:38:18"/>
        <d v="2015-02-18T17:35:38"/>
        <d v="2015-02-18T02:32:48"/>
        <d v="2016-10-29T22:55:24"/>
        <d v="2015-05-05T19:48:35"/>
        <d v="2015-05-16T21:06:08"/>
        <d v="2017-03-09T13:54:05"/>
        <d v="2015-04-17T16:25:00"/>
        <d v="2012-05-08T19:55:05"/>
        <d v="2016-09-27T06:40:34"/>
        <d v="2016-01-30T16:58:40"/>
        <d v="2014-06-26T22:48:32"/>
        <d v="2016-11-18T02:37:26"/>
        <d v="2011-12-16T23:49:52"/>
        <d v="2015-01-21T15:18:38"/>
        <d v="2012-09-04T23:00:57"/>
        <d v="2014-07-21T18:18:21"/>
        <d v="2017-02-23T11:05:54"/>
        <d v="2014-09-08T12:16:18"/>
        <d v="2016-04-05T04:02:40"/>
        <d v="2014-10-01T12:30:20"/>
        <d v="2011-07-06T21:30:45"/>
        <d v="2017-03-07T10:20:42"/>
        <d v="2016-05-13T12:57:34"/>
        <d v="2015-07-13T18:00:22"/>
        <d v="2012-01-10T17:44:04"/>
        <d v="2015-10-12T18:16:07"/>
        <d v="2016-04-20T11:31:00"/>
        <d v="2016-03-18T02:29:04"/>
        <d v="2015-04-21T20:29:36"/>
        <d v="2016-11-27T21:48:41"/>
        <d v="2015-12-07T22:50:13"/>
        <d v="2016-08-24T01:21:53"/>
        <d v="2016-06-14T11:48:53"/>
        <d v="2014-07-10T20:36:01"/>
        <d v="2014-12-10T18:04:06"/>
        <d v="2012-02-21T20:40:39"/>
        <d v="2012-06-12T17:45:32"/>
        <d v="2016-06-23T19:32:38"/>
        <d v="2016-04-06T19:49:42"/>
        <d v="2016-02-15T09:33:10"/>
        <d v="2015-05-28T12:05:02"/>
        <d v="2015-08-30T21:12:39"/>
        <d v="2012-10-10T18:12:15"/>
        <d v="2015-10-01T10:53:17"/>
        <d v="2012-04-24T05:27:56"/>
        <d v="2013-08-13T13:07:20"/>
        <d v="2014-08-31T14:03:20"/>
        <d v="2015-09-08T19:00:21"/>
        <d v="2016-07-08T18:38:29"/>
        <d v="2015-04-13T14:54:16"/>
        <d v="2015-12-02T16:50:10"/>
        <d v="2015-07-26T22:49:51"/>
        <d v="2016-03-28T20:54:59"/>
        <d v="2014-01-18T23:38:31"/>
        <d v="2011-03-10T16:41:06"/>
        <d v="2014-12-22T18:04:18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5-06-15T17:28:59"/>
        <d v="2014-10-14T20:30:00"/>
        <d v="2015-11-30T23:08:02"/>
        <d v="2014-05-20T01:06:09"/>
        <d v="2015-02-10T20:13:02"/>
        <d v="2014-05-20T17:22:53"/>
        <d v="2015-08-16T16:51:40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8-17T16:07:19"/>
        <d v="2015-01-16T20:19:12"/>
        <d v="2015-09-11T15:30:58"/>
        <d v="2011-11-08T18:21:44"/>
        <d v="2012-12-03T20:59:44"/>
        <d v="2016-03-23T18:45:50"/>
        <d v="2014-05-20T07:26:27"/>
        <d v="2016-08-27T07:29:16"/>
        <d v="2012-07-30T21:11:21"/>
        <d v="2017-01-27T13:05:58"/>
        <d v="2015-10-12T22:34:19"/>
        <d v="2014-12-17T14:03:06"/>
        <d v="2017-02-22T13:33:54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6-03-29T03:03:08"/>
        <d v="2014-09-07T18:26:15"/>
        <d v="2016-02-05T16:51:23"/>
        <d v="2016-09-02T02:55:34"/>
        <d v="2016-11-05T23:00:12"/>
        <d v="2014-07-08T15:30:42"/>
        <d v="2016-03-01T16:51:11"/>
        <d v="2012-06-21T16:34:00"/>
        <d v="2016-05-14T19:1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5-11-25T16:41:59"/>
        <d v="2015-06-18T11:12:17"/>
        <d v="2016-01-12T11:29:44"/>
        <d v="2016-03-01T18:17:36"/>
        <d v="2015-05-22T13:41:22"/>
        <d v="2016-03-17T20:17:35"/>
        <d v="2017-01-17T19:51:10"/>
        <d v="2015-04-03T20:58:47"/>
        <d v="2014-08-18T17:08:24"/>
        <d v="2011-02-02T12:57:07"/>
        <d v="2015-07-02T22:06:12"/>
        <d v="2011-04-15T18:11:26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6-02-11T19:52:44"/>
        <d v="2015-04-13T16:53:35"/>
        <d v="2012-09-04T23:07:13"/>
        <d v="2015-04-06T17:22:11"/>
        <d v="2016-03-04T18:17:07"/>
        <d v="2014-12-01T17:43:33"/>
        <d v="2016-03-08T22:11:59"/>
        <d v="2014-12-16T20:29:19"/>
        <d v="2015-08-24T20:27:39"/>
        <d v="2014-09-22T15:36:50"/>
        <d v="2016-01-14T19:02:06"/>
        <d v="2015-07-13T16:41:00"/>
        <d v="2015-07-19T21:01:15"/>
        <d v="2012-01-27T00:07:21"/>
        <d v="2011-10-28T16:35:58"/>
        <d v="2015-03-27T21:48:59"/>
        <d v="2017-02-09T23:08:28"/>
        <d v="2016-08-19T19:51:05"/>
        <d v="2015-02-12T17:23:12"/>
        <d v="2014-07-09T22:27:26"/>
        <d v="2014-06-05T14:22:27"/>
        <d v="2015-03-01T18:51:17"/>
        <d v="2015-03-04T17:20:13"/>
        <d v="2016-09-09T10:56:59"/>
        <d v="2014-12-09T20:58:03"/>
        <d v="2015-07-28T12:07:53"/>
        <d v="2015-08-29T05:37:27"/>
        <d v="2015-01-23T01:21:47"/>
        <d v="2013-12-11T23:57:34"/>
        <d v="2014-07-15T03:02:36"/>
        <d v="2016-11-29T22:01:40"/>
        <d v="2015-01-18T15:52:36"/>
        <d v="2015-06-05T15:38:37"/>
        <d v="2015-11-01T04:35:29"/>
        <d v="2015-03-18T12:22:05"/>
        <d v="2016-08-25T07:35:13"/>
        <d v="2014-08-12T06:14:57"/>
        <d v="2015-03-26T21:38:16"/>
        <d v="2014-12-02T16:13:36"/>
        <d v="2015-03-20T01:40:38"/>
        <d v="2015-10-29T20:22:21"/>
        <d v="2015-10-22T18:38:33"/>
        <d v="2015-03-31T16:00:51"/>
        <d v="2013-10-30T01:05:25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7-02-04T06:58:27"/>
        <d v="2014-06-03T15:49:43"/>
        <d v="2014-12-16T21:52:20"/>
        <d v="2016-04-01T16:33:14"/>
        <d v="2014-10-23T05:19:05"/>
        <d v="2016-06-13T06:49:59"/>
        <d v="2014-11-18T19:31:28"/>
        <d v="2016-12-11T16:31:21"/>
        <d v="2014-05-29T09:09:57"/>
        <d v="2016-02-10T22:20:43"/>
        <d v="2015-05-12T00:50:59"/>
        <d v="2015-03-04T23:47:23"/>
        <d v="2012-07-17T17:26:34"/>
        <d v="2017-01-15T12:43:39"/>
        <d v="2016-01-05T15:43:19"/>
        <d v="2016-11-15T05:09:35"/>
        <d v="2010-09-15T16:25:05"/>
        <d v="2012-03-27T00:35:01"/>
        <d v="2015-05-27T21:44:14"/>
        <d v="2014-01-15T22:43:20"/>
        <d v="2010-12-02T02:34:58"/>
        <d v="2015-03-30T14:07:06"/>
        <d v="2016-06-14T23:29:16"/>
        <d v="2016-02-01T22:41:07"/>
        <d v="2014-06-09T17:24:25"/>
        <d v="2012-07-27T21:37:03"/>
        <d v="2015-01-25T21:47:19"/>
        <d v="2015-01-19T19:38:49"/>
        <d v="2016-09-12T15:15:19"/>
        <d v="2014-10-28T00:40:44"/>
        <d v="2016-02-25T13:50:44"/>
        <d v="2016-06-08T00:31:42"/>
        <d v="2017-03-14T15:21:56"/>
        <d v="2014-06-09T19:32:39"/>
        <d v="2012-01-29T16:18:34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2-06T13:57:05"/>
        <d v="2015-03-25T21:52:21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5-08-29T06:35:34"/>
        <d v="2016-06-15T20:42:26"/>
        <d v="2014-09-23T22:57:51"/>
        <d v="2012-02-10T23:36:27"/>
        <d v="2016-11-16T17:36:09"/>
        <d v="2014-10-22T23:02:03"/>
        <d v="2013-01-14T22:37:49"/>
        <d v="2015-11-10T22:12:46"/>
        <d v="2015-08-07T02:36:46"/>
        <d v="2013-10-30T13:28:15"/>
        <d v="2015-07-31T23:28:03"/>
        <d v="2015-02-17T20:02:50"/>
        <d v="2016-05-03T13:07:28"/>
        <d v="2016-03-31T22:36:48"/>
        <d v="2014-11-04T01:31:39"/>
        <d v="2015-07-09T18:02:25"/>
        <d v="2015-10-01T15:57:33"/>
        <d v="2014-10-09T06:43:10"/>
        <d v="2014-08-07T00:10:11"/>
        <d v="2015-02-10T00:45:52"/>
        <d v="2014-09-27T21:25:08"/>
        <d v="2016-12-08T07:12:49"/>
        <d v="2012-01-19T11:21:47"/>
        <d v="2014-08-06T20:30:02"/>
        <d v="2011-08-04T20:39:10"/>
        <d v="2014-08-18T19:10:10"/>
        <d v="2011-08-17T20:22:12"/>
        <d v="2012-09-17T20:17:39"/>
        <d v="2016-09-18T18:28:06"/>
        <d v="2015-06-22T11:47:36"/>
        <d v="2015-10-28T16:06:07"/>
        <d v="2016-05-06T10:43:47"/>
        <d v="2015-06-16T09:12:17"/>
        <d v="2015-01-09T03:39:39"/>
        <d v="2016-01-01T00:11:11"/>
        <d v="2015-11-19T19:48:25"/>
        <d v="2013-04-01T22:16:33"/>
        <d v="2013-12-26T19:07:42"/>
        <d v="2015-01-17T19:58:29"/>
        <d v="2015-03-15T19:00:33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4-05-20T16:40:56"/>
        <d v="2016-02-14T05:39:40"/>
        <d v="2016-12-12T17:49:08"/>
        <d v="2015-08-28T18:38:24"/>
        <d v="2016-01-09T11:28:49"/>
        <d v="2015-01-27T00:16:12"/>
        <d v="2017-03-09T22:05:12"/>
        <d v="2014-05-21T01:12:08"/>
        <d v="2016-02-24T17:59:16"/>
        <d v="2011-04-13T02:22:42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2-22T22:22:18"/>
        <d v="2015-11-19T16:07:09"/>
        <d v="2016-04-20T19:12:56"/>
        <d v="2014-07-24T20:59:10"/>
        <d v="2016-05-09T17:33:39"/>
        <d v="2017-01-06T20:21:40"/>
        <d v="2016-06-07T23:42:17"/>
        <d v="2015-02-21T03:10:44"/>
        <d v="2014-07-09T17:41:30"/>
        <d v="2015-03-09T18:58:47"/>
        <d v="2014-07-08T18:57:31"/>
        <d v="2014-07-22T00:45:30"/>
        <d v="2015-06-03T00:40:46"/>
        <d v="2014-03-18T17:13:42"/>
        <d v="2015-05-14T16:37:23"/>
        <d v="2017-03-06T18:04:48"/>
        <d v="2012-11-07T22:23:42"/>
        <d v="2016-04-01T14:18:38"/>
        <d v="2015-11-09T22:54:35"/>
        <d v="2016-05-19T19:32:19"/>
        <d v="2015-03-12T19:22:39"/>
        <d v="2014-08-15T15:22:32"/>
        <d v="2015-05-27T05:42:16"/>
        <d v="2014-11-28T21:08:45"/>
        <d v="2015-04-30T20:11:12"/>
        <d v="2016-03-08T09:34:06"/>
        <d v="2015-08-26T23:43:42"/>
        <d v="2016-03-20T08:12:01"/>
        <d v="2016-07-28T17:00:09"/>
        <d v="2016-11-28T19:25:15"/>
        <d v="2014-11-03T05:34:20"/>
        <d v="2013-07-11T13:15:20"/>
        <d v="2015-10-20T02:38:50"/>
        <d v="2015-04-12T15:59:04"/>
        <d v="2015-08-23T10:35:38"/>
        <d v="2015-12-10T22:07:03"/>
        <d v="2016-04-19T05:19:50"/>
        <d v="2015-05-18T12:20:11"/>
        <d v="2015-01-28T12:14:45"/>
        <d v="2013-05-15T00:57:37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5-03-11T05:16:22"/>
        <d v="2016-05-13T17:46:51"/>
        <d v="2017-03-06T17:16:59"/>
        <d v="2010-06-03T21:16:52"/>
        <d v="2014-10-10T18:47:51"/>
        <d v="2017-02-20T00:00:02"/>
        <d v="2016-01-08T13:18:51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5-05-31T03:06:42"/>
        <d v="2016-08-16T01:16:29"/>
        <d v="2016-06-17T18:09:48"/>
        <d v="2014-12-08T01:37:14"/>
        <d v="2016-08-19T20:30:46"/>
        <d v="2014-08-03T09:21:17"/>
        <d v="2013-11-05T03:14:59"/>
        <d v="2016-03-16T17:06:22"/>
        <d v="2010-08-09T01:34:51"/>
        <d v="2016-08-21T20:53:33"/>
        <d v="2014-07-18T20:10:17"/>
        <d v="2017-01-03T14:46:01"/>
        <d v="2015-02-07T14:46:29"/>
        <d v="2014-12-17T12:09:11"/>
        <d v="2012-01-26T09:01:39"/>
        <d v="2016-09-08T09:20:39"/>
        <d v="2016-01-30T21:10:58"/>
        <d v="2015-01-16T14:05:47"/>
        <d v="2015-04-07T19:53:30"/>
        <d v="2016-01-05T19:44:56"/>
        <d v="2015-03-04T22:44:10"/>
        <d v="2016-04-07T03:27:36"/>
        <d v="2015-08-10T22:31:19"/>
        <d v="2015-01-09T21:58:29"/>
        <d v="2016-01-27T20:15:27"/>
        <d v="2015-03-02T21:32:43"/>
        <d v="2015-12-07T20:38:37"/>
        <d v="2016-02-03T01:55:55"/>
        <d v="2016-05-06T12:42:12"/>
        <d v="2014-11-01T21:59:21"/>
        <d v="2010-11-25T05:45:26"/>
        <d v="2015-01-27T20:00:22"/>
        <d v="2016-10-19T00:31:01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5-03-25T01:39:31"/>
        <d v="2012-09-01T01:35:37"/>
        <d v="2015-02-05T19:55:01"/>
        <d v="2015-03-07T01:08:46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5-05-08T19:26:20"/>
        <d v="2014-06-03T04:36:18"/>
        <d v="2015-10-04T03:15:59"/>
        <d v="2013-10-12T13:19:08"/>
        <d v="2011-11-16T01:26:35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4-09-24T19:40:06"/>
        <d v="2017-02-27T16:49:11"/>
        <d v="2013-05-06T22:13:50"/>
        <d v="2014-05-06T22:11:30"/>
        <d v="2016-06-17T18:07:49"/>
        <d v="2015-07-26T17:34:42"/>
        <d v="2014-10-06T15:04:40"/>
        <d v="2015-12-04T01:55:37"/>
        <d v="2014-09-22T18:46:04"/>
        <d v="2015-10-20T16:35:03"/>
        <d v="2011-11-16T00:19:14"/>
        <d v="2016-10-30T13:51:39"/>
        <d v="2015-05-06T19:06:13"/>
        <d v="2013-03-07T07:16:22"/>
        <d v="2015-09-25T22:32:52"/>
        <d v="2015-06-10T00:54:07"/>
        <d v="2014-04-26T11:26:29"/>
        <d v="2015-08-18T02:31:52"/>
        <d v="2016-12-04T16:02:45"/>
        <d v="2016-01-19T19:09:29"/>
        <d v="2014-11-14T20:00:34"/>
        <d v="2014-07-24T22:08:38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4-05-28T16:21:24"/>
        <d v="2016-10-14T09:17:40"/>
        <d v="2014-08-12T08:37:22"/>
        <d v="2015-05-12T02:13:11"/>
        <d v="2016-01-31T17:05:14"/>
        <d v="2015-01-29T00:01:34"/>
        <d v="2013-08-23T21:44:38"/>
        <d v="2014-11-25T16:15:33"/>
        <d v="2014-02-10T08:38:22"/>
        <d v="2015-07-09T08:35:08"/>
        <d v="2016-09-07T21:51:48"/>
        <d v="2015-05-20T09:58:22"/>
        <d v="2015-02-12T01:50:01"/>
        <d v="2013-11-21T20:32:11"/>
        <d v="2015-01-27T18:28:38"/>
        <d v="2014-08-26T21:16:44"/>
        <d v="2016-03-06T22:36:36"/>
        <d v="2013-10-10T00:18:59"/>
        <d v="2015-02-18T17:19:46"/>
        <d v="2014-12-08T13:44:07"/>
        <d v="2014-12-26T03:56:39"/>
        <d v="2014-08-27T21:52:38"/>
        <d v="2014-07-23T18:36:01"/>
        <d v="2016-10-22T03:36:30"/>
        <d v="2017-01-07T05:54:57"/>
        <d v="2016-02-04T00:47:39"/>
        <d v="2017-01-01T21:45:31"/>
        <d v="2013-10-22T16:46:19"/>
        <d v="2013-10-29T20:01:42"/>
        <d v="2015-03-04T00:16:46"/>
        <d v="2015-12-03T23:55:41"/>
        <d v="2017-01-02T13:05:19"/>
        <d v="2014-10-15T17:16:31"/>
        <d v="2014-07-23T15:57:03"/>
        <d v="2016-02-25T17:32:10"/>
        <d v="2015-03-24T21:05:38"/>
        <d v="2014-11-11T16:31:10"/>
        <d v="2017-03-13T18:07:27"/>
        <d v="2014-03-13T04:03:29"/>
        <d v="2014-12-04T00:07:10"/>
        <d v="2016-05-30T20:20:14"/>
        <d v="2015-05-14T19:10:18"/>
        <d v="2016-11-04T22:22:12"/>
        <d v="2012-01-31T22:46:14"/>
        <d v="2016-03-01T17:56:25"/>
        <d v="2010-10-13T00:40:35"/>
        <d v="2015-03-07T16:15:45"/>
        <d v="2016-11-19T00:23:18"/>
        <d v="2014-12-18T12:38:23"/>
        <d v="2012-09-27T07:42:18"/>
        <d v="2014-10-16T16:33:48"/>
        <d v="2014-12-18T00:32:23"/>
        <d v="2015-03-06T21:40:57"/>
        <d v="2015-01-09T10:11:17"/>
        <d v="2015-03-05T19:10:37"/>
        <d v="2016-07-08T19:32:25"/>
        <d v="2015-01-28T19:49:06"/>
        <d v="2014-03-06T03:59:39"/>
        <d v="2015-03-31T02:25:39"/>
        <d v="2017-03-10T00:49:08"/>
        <d v="2014-11-30T17:46:05"/>
        <d v="2016-02-08T17:09:20"/>
        <d v="2015-05-17T18:18:26"/>
        <d v="2015-04-21T15:45:25"/>
        <d v="2015-02-26T02:46:48"/>
        <d v="2014-07-16T20:20:34"/>
        <d v="2015-07-07T19:35:23"/>
        <d v="2014-08-05T16:07:54"/>
        <d v="2017-01-31T22:57:58"/>
        <d v="2016-06-03T08:47:46"/>
        <d v="2013-10-03T22:09:05"/>
        <d v="2014-10-29T16:20:01"/>
        <d v="2016-01-15T16:20:32"/>
        <d v="2013-03-28T21:16:31"/>
        <d v="2015-01-14T22:34:19"/>
        <d v="2016-10-13T17:12:55"/>
        <d v="2016-09-02T03:25:44"/>
        <d v="2016-04-12T10:47:14"/>
        <d v="2016-08-17T23:10:04"/>
        <d v="2016-11-09T10:05:15"/>
        <d v="2015-07-03T19:59:26"/>
        <d v="2015-02-22T04:34:59"/>
        <d v="2015-05-01T15:28:02"/>
        <d v="2014-10-02T14:09:37"/>
        <d v="2014-08-07T05:09:04"/>
        <d v="2015-07-18T16:15:59"/>
        <d v="2014-11-03T22:29:09"/>
        <d v="2016-10-06T13:10:54"/>
        <d v="2015-05-08T21:56:38"/>
        <d v="2011-07-12T16:01:58"/>
        <d v="2016-03-11T15:36:29"/>
        <d v="2015-02-28T17:19:25"/>
        <d v="2011-05-09T17:31:01"/>
        <d v="2014-08-20T15:40:33"/>
        <d v="2014-12-18T17:07:23"/>
        <d v="2015-12-02T08:38:51"/>
        <d v="2015-12-22T10:29:30"/>
        <d v="2015-06-17T19:35:39"/>
        <d v="2016-10-13T20:40:23"/>
        <d v="2015-04-30T21:26:11"/>
        <d v="2014-08-03T17:56:32"/>
        <d v="2016-01-15T02:39:31"/>
        <d v="2012-11-14T15:24:05"/>
        <d v="2015-03-10T19:09:22"/>
        <d v="2015-03-16T15:04:49"/>
        <d v="2017-03-08T17:15:03"/>
        <d v="2016-03-17T01:27:24"/>
        <d v="2014-10-08T23:07:24"/>
        <d v="2014-05-22T01:05:03"/>
        <d v="2016-09-23T15:29:19"/>
        <d v="2015-01-25T03:15:40"/>
        <d v="2014-10-24T00:29:53"/>
        <d v="2015-08-30T18:57:33"/>
        <d v="2014-11-25T04:07:50"/>
        <d v="2016-06-30T21:13:14"/>
        <d v="2015-12-20T16:26:13"/>
        <d v="2013-04-09T13:54:44"/>
        <d v="2014-06-19T18:05:47"/>
        <d v="2014-07-09T23:10:22"/>
        <d v="2012-01-13T02:49:26"/>
        <d v="2017-01-17T20:17:27"/>
        <d v="2016-01-15T07:21:51"/>
        <d v="2016-05-22T15:02:31"/>
        <d v="2014-08-07T19:48:38"/>
        <d v="2016-05-20T08:11:57"/>
        <d v="2017-03-10T21:29:29"/>
        <d v="2012-04-19T17:05:05"/>
        <d v="2014-07-12T02:04:23"/>
        <d v="2014-05-08T14:05:25"/>
        <d v="2014-07-21T13:31:54"/>
        <d v="2014-01-13T17:49:11"/>
        <d v="2015-11-25T14:21:53"/>
        <d v="2014-04-24T18:11:35"/>
        <d v="2014-11-18T04:32:21"/>
        <d v="2014-10-26T17:12:51"/>
        <d v="2014-01-22T09:08:42"/>
        <d v="2015-06-13T13:25:35"/>
        <d v="2016-05-07T01:41:55"/>
        <d v="2015-09-10T14:10:48"/>
        <d v="2017-02-28T00:32:11"/>
        <d v="2015-05-20T18:28:03"/>
        <d v="2016-09-19T10:38:27"/>
        <d v="2015-06-26T21:38:56"/>
        <d v="2016-01-22T08:24:17"/>
        <d v="2014-10-01T22:45:42"/>
        <d v="2012-08-08T22:37:44"/>
        <d v="2014-07-31T16:49:20"/>
        <d v="2015-04-28T16:04:54"/>
        <d v="2014-10-28T23:13:51"/>
        <d v="2016-02-16T16:35:59"/>
        <d v="2016-08-12T12:35:39"/>
        <d v="2015-03-15T23:56:12"/>
        <d v="2015-07-10T04:30:03"/>
        <d v="2016-03-31T14:39:09"/>
        <d v="2014-10-29T10:19:29"/>
        <d v="2016-06-08T17:32:14"/>
        <d v="2016-05-17T17:02:46"/>
        <d v="2014-11-03T21:33:15"/>
        <d v="2015-01-24T02:51:10"/>
        <d v="2016-11-01T04:06:21"/>
        <d v="2015-10-14T20:55:56"/>
        <d v="2011-07-27T18:04:45"/>
        <d v="2015-01-27T03:19:55"/>
        <d v="2015-02-13T04:21:58"/>
        <d v="2014-08-18T20:56:40"/>
        <d v="2015-01-15T16:24:37"/>
        <d v="2016-05-03T14:19:42"/>
        <d v="2015-04-29T15:34:19"/>
        <d v="2014-08-19T20:59:32"/>
        <d v="2012-09-11T00:17:02"/>
        <d v="2011-12-01T18:11:50"/>
        <d v="2014-10-02T02:12:42"/>
        <d v="2016-12-05T23:51:20"/>
        <d v="2014-10-22T20:13:28"/>
        <d v="2016-02-01T16:08:13"/>
        <d v="2015-01-18T01:40:47"/>
        <d v="2015-06-08T15:17:02"/>
        <d v="2013-10-08T01:00:03"/>
        <d v="2014-07-14T03:14:56"/>
        <d v="2016-03-03T16:50:29"/>
        <d v="2014-06-19T03:43:24"/>
        <d v="2014-10-29T02:28:17"/>
        <d v="2014-06-27T20:47:40"/>
        <d v="2010-11-23T05:35:24"/>
        <d v="2011-01-24T19:48:47"/>
        <d v="2013-07-31T10:11:01"/>
        <d v="2015-05-04T14:46:35"/>
        <d v="2013-08-02T00:32:03"/>
        <d v="2015-01-16T18:26:50"/>
        <d v="2014-11-05T00:59:19"/>
        <d v="2015-06-22T13:02:10"/>
        <d v="2013-09-30T16:40:01"/>
        <d v="2015-06-23T19:34:53"/>
        <d v="2015-06-22T23:08:27"/>
        <d v="2015-10-18T21:24:14"/>
        <d v="2014-10-17T04:11:13"/>
        <d v="2015-10-09T21:10:20"/>
        <d v="2015-03-24T08:14:03"/>
        <d v="2015-05-05T18:39:11"/>
        <d v="2017-02-01T00:45:37"/>
        <d v="2017-01-09T21:40:35"/>
        <d v="2014-07-20T23:36:18"/>
        <d v="2014-08-02T13:31:18"/>
        <d v="2012-07-11T21:44:48"/>
        <d v="2015-01-16T20:30:07"/>
        <d v="2015-04-10T18:45:30"/>
        <d v="2014-05-25T18:57:09"/>
        <d v="2014-06-15T21:29:10"/>
        <d v="2015-09-01T19:02:22"/>
        <d v="2015-04-02T22:02:16"/>
        <d v="2012-05-25T20:20:48"/>
        <d v="2015-08-16T03:36:14"/>
        <d v="2015-09-21T15:48:33"/>
        <d v="2015-10-23T14:03:41"/>
        <d v="2016-08-03T17:03:22"/>
        <d v="2016-02-29T16:41:35"/>
        <d v="2017-02-12T18:22:02"/>
        <d v="2015-04-13T16:18:51"/>
        <d v="2015-09-02T16:01:55"/>
        <d v="2015-11-10T02:21:26"/>
        <d v="2014-07-06T14:52:09"/>
        <d v="2015-02-20T14:25:26"/>
        <d v="2015-04-16T07:50:03"/>
        <d v="2016-07-04T16:46:11"/>
        <d v="2016-06-07T21:35:08"/>
        <d v="2015-07-02T06:45:37"/>
        <d v="2014-01-06T19:58:17"/>
        <d v="2013-11-27T04:01:29"/>
        <d v="2014-07-05T18:59:22"/>
        <d v="2016-07-19T20:24:33"/>
        <d v="2014-10-28T14:05:37"/>
        <d v="2015-01-28T06:00:18"/>
        <d v="2015-05-08T13:55:54"/>
        <d v="2017-03-13T21:14:29"/>
        <d v="2016-06-02T00:36:20"/>
        <d v="2015-06-18T16:05:59"/>
        <d v="2014-09-05T19:13:41"/>
        <d v="2014-06-05T23:07:12"/>
        <d v="2016-08-02T15:59:54"/>
        <d v="2015-10-08T21:57:42"/>
        <d v="2015-07-09T15:33:37"/>
        <d v="2015-07-30T15:53:44"/>
        <d v="2014-02-13T19:58:29"/>
        <d v="2010-01-20T10:11:47"/>
        <d v="2016-11-11T16:20:08"/>
        <d v="2015-11-18T16:27:01"/>
        <d v="2014-09-05T19:13:32"/>
        <d v="2015-04-14T01:16:39"/>
        <d v="2016-06-27T04:37:55"/>
        <d v="2015-05-19T17:08:25"/>
        <d v="2016-07-07T23:44:54"/>
        <d v="2015-03-16T21:54:53"/>
        <d v="2015-12-30T08:00:29"/>
        <d v="2013-12-08T00:39:58"/>
        <d v="2009-09-12T01:21:59"/>
        <d v="2015-11-13T06:47:40"/>
        <d v="2014-07-10T14:44:07"/>
        <d v="2014-05-02T22:37:19"/>
        <d v="2011-12-17T21:46:01"/>
        <d v="2016-01-08T13:51:09"/>
        <d v="2016-06-06T15:37:26"/>
        <d v="2015-01-28T04:02:41"/>
        <d v="2013-09-19T12:13:06"/>
        <d v="2015-10-27T22:34:59"/>
        <d v="2014-01-21T19:01:17"/>
        <d v="2014-06-11T17:04:38"/>
        <d v="2015-11-03T14:54:54"/>
        <d v="2015-12-04T20:17:36"/>
        <d v="2017-02-17T12:18:59"/>
        <d v="2016-09-14T22:55:21"/>
        <d v="2012-05-01T07:00:31"/>
        <d v="2015-11-30T14:46:10"/>
        <d v="2016-03-03T09:06:57"/>
        <d v="2016-10-19T18:03:10"/>
        <d v="2011-06-07T04:42:01"/>
        <d v="2012-04-06T21:41:56"/>
        <d v="2016-03-11T08:54:24"/>
        <d v="2012-10-02T04:00:40"/>
        <d v="2012-11-17T18:33:17"/>
        <d v="2012-03-03T00:03:42"/>
        <d v="2013-09-17T13:38:05"/>
        <d v="2016-01-27T23:22:17"/>
        <d v="2014-08-08T22:13:14"/>
        <d v="2016-12-24T19:51:28"/>
        <d v="2014-09-01T22:00:01"/>
        <d v="2015-08-25T10:17:56"/>
        <d v="2016-06-17T18:32:18"/>
        <d v="2014-08-21T19:23:05"/>
        <d v="2017-01-28T18:44:10"/>
        <d v="2014-08-11T18:16:53"/>
        <d v="2015-06-17T14:43:27"/>
        <d v="2014-07-14T03:19:26"/>
        <d v="2014-08-25T10:24:30"/>
        <d v="2014-10-28T21:24:00"/>
        <d v="2014-11-13T06:00:03"/>
        <d v="2013-08-20T20:21:10"/>
        <d v="2013-05-22T18:18:58"/>
        <d v="2013-10-04T19:09:17"/>
        <d v="2015-04-21T13:08:15"/>
        <d v="2016-01-28T06:45:36"/>
        <d v="2015-07-11T04:00:18"/>
        <d v="2016-09-02T19:10:31"/>
        <d v="2014-12-02T02:59:03"/>
        <d v="2015-03-15T08:17:06"/>
        <d v="2012-12-04T01:31:33"/>
        <d v="2015-01-30T18:07:20"/>
        <d v="2015-07-15T06:16:59"/>
        <d v="2015-06-09T14:46:50"/>
        <d v="2015-03-16T20:35:29"/>
        <d v="2015-06-15T10:43:42"/>
        <d v="2015-08-17T08:41:44"/>
        <d v="2014-09-29T15:46:42"/>
        <d v="2015-03-26T17:22:37"/>
        <d v="2014-09-30T22:22:42"/>
        <d v="2014-08-18T12:49:51"/>
        <d v="2015-06-30T09:32:39"/>
        <d v="2014-08-25T16:24:24"/>
        <d v="2014-11-09T02:12:08"/>
        <d v="2017-01-18T16:17:25"/>
        <d v="2016-12-14T23:07:35"/>
        <d v="2015-06-17T23:00:50"/>
        <d v="2014-12-01T21:51:58"/>
        <d v="2015-12-03T14:11:28"/>
        <d v="2015-07-24T16:08:57"/>
        <d v="2015-08-14T01:56:53"/>
        <d v="2015-04-06T17:39:45"/>
        <d v="2015-02-12T19:30:02"/>
        <d v="2014-06-09T19:56:05"/>
        <d v="2016-08-16T17:58:47"/>
        <d v="2016-12-05T13:06:20"/>
        <d v="2015-09-11T07:07:49"/>
        <d v="2014-10-07T03:22:37"/>
        <d v="2015-06-24T15:40:52"/>
        <d v="2015-09-05T18:56:01"/>
        <d v="2011-05-19T21:14:06"/>
        <d v="2015-06-29T04:27:37"/>
        <d v="2014-06-12T22:38:50"/>
        <d v="2012-10-12T02:37:27"/>
        <d v="2011-11-30T06:01:26"/>
        <d v="2014-11-02T00:54:25"/>
        <d v="2014-08-24T01:51:40"/>
        <d v="2016-02-17T16:13:16"/>
        <d v="2015-12-21T17:24:21"/>
        <d v="2013-07-09T02:32:46"/>
        <d v="2016-02-12T22:25:16"/>
        <d v="2013-07-26T23:54:51"/>
        <d v="2015-03-19T16:52:02"/>
        <d v="2014-07-13T22:50:11"/>
        <d v="2014-05-28T21:33:28"/>
        <d v="2015-01-17T07:13:43"/>
        <d v="2014-07-28T20:09:38"/>
        <d v="2014-12-04T18:43:21"/>
        <d v="2015-02-27T16:19:54"/>
        <d v="2016-01-13T21:45:24"/>
        <d v="2015-06-25T04:27:54"/>
        <d v="2011-06-16T17:32:54"/>
        <d v="2016-06-08T23:15:33"/>
        <d v="2016-08-22T05:45:04"/>
        <d v="2014-08-04T18:49:24"/>
        <d v="2016-03-17T18:43:26"/>
        <d v="2015-02-03T19:47:59"/>
        <d v="2016-04-19T00:56:28"/>
        <d v="2015-08-27T18:58:10"/>
        <d v="2016-03-10T16:51:20"/>
        <d v="2014-07-10T06:25:04"/>
        <d v="2015-11-09T19:49:59"/>
        <d v="2017-01-21T00:26:39"/>
        <d v="2015-02-24T23:17:51"/>
        <d v="2015-06-09T07:11:36"/>
        <d v="2014-08-10T18:24:37"/>
        <d v="2015-07-22T19:05:56"/>
        <d v="2015-10-20T19:45:17"/>
        <d v="2015-07-25T10:33:16"/>
        <d v="2014-11-10T18:33:15"/>
        <d v="2012-01-19T00:53:15"/>
        <d v="2015-02-23T08:01:00"/>
        <d v="2014-05-01T02:38:02"/>
        <d v="2015-03-01T19:04:04"/>
        <d v="2014-11-11T17:21:00"/>
        <d v="2015-06-12T04:58:11"/>
        <d v="2014-07-23T18:32:49"/>
        <d v="2015-07-21T18:19:02"/>
        <d v="2014-06-30T18:03:16"/>
        <d v="2012-03-17T11:02:07"/>
        <d v="2014-10-26T19:18:47"/>
        <d v="2015-04-13T20:04:28"/>
        <d v="2016-03-11T19:41:12"/>
        <d v="2012-08-03T11:30:48"/>
        <d v="2015-09-29T01:07:14"/>
        <d v="2014-04-30T13:01:15"/>
        <d v="2011-09-14T15:22:07"/>
        <d v="2015-04-03T15:34:53"/>
        <d v="2013-08-27T02:34:27"/>
        <d v="2014-08-28T01:02:41"/>
        <d v="2014-06-21T13:19:52"/>
        <d v="2016-02-09T13:42:39"/>
        <d v="2015-10-09T20:40:33"/>
        <d v="2014-12-22T02:01:04"/>
        <d v="2016-07-08T11:22:34"/>
        <d v="2014-04-16T21:23:30"/>
        <d v="2014-07-11T17:49:52"/>
        <d v="2016-01-13T03:08:24"/>
        <d v="2016-05-06T06:21:33"/>
        <d v="2012-12-07T00:37:18"/>
        <d v="2016-02-29T20:23:22"/>
        <d v="2013-07-01T23:32:57"/>
        <d v="2015-02-04T04:40:47"/>
        <d v="2015-03-02T04:34:36"/>
        <d v="2015-04-28T16:38:09"/>
        <d v="2014-10-17T06:23:21"/>
        <d v="2014-07-11T16:12:03"/>
        <d v="2014-09-02T20:59:02"/>
        <d v="2015-06-15T23:55:00"/>
        <d v="2014-07-01T09:46:21"/>
        <d v="2012-03-13T19:15:46"/>
        <d v="2016-06-24T16:55:35"/>
        <d v="2015-12-02T20:20:12"/>
        <d v="2015-07-17T14:15:47"/>
        <d v="2014-12-29T13:04:38"/>
        <d v="2015-09-25T17:06:58"/>
        <d v="2017-02-26T20:15:19"/>
        <d v="2017-01-24T14:14:22"/>
        <d v="2015-01-23T08:29:23"/>
        <d v="2014-09-17T19:00:32"/>
        <d v="2015-06-14T23:00:15"/>
        <d v="2011-03-17T02:19:59"/>
        <d v="2014-11-27T02:02:28"/>
        <d v="2014-06-30T20:53:59"/>
        <d v="2015-10-20T19:35:27"/>
        <d v="2014-08-29T19:51:03"/>
        <d v="2016-07-26T14:34:36"/>
        <d v="2014-08-09T21:50:26"/>
        <d v="2014-08-26T21:43:11"/>
        <d v="2016-04-03T20:48:00"/>
        <d v="2015-09-11T18:43:40"/>
        <d v="2014-07-18T12:52:58"/>
        <d v="2015-10-20T10:23:27"/>
        <d v="2014-07-25T20:48:11"/>
        <d v="2017-02-09T04:08:52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3-18T20:43:31"/>
        <d v="2014-11-18T11:49:11"/>
        <d v="2016-02-02T22:43:41"/>
        <d v="2015-04-13T03:45:06"/>
        <d v="2015-03-01T05:13:05"/>
        <d v="2014-09-26T23:55:00"/>
        <d v="2014-03-20T12:34:08"/>
        <d v="2014-07-10T22:43:42"/>
        <d v="2016-10-06T17:48:47"/>
        <d v="2015-06-05T22:15:35"/>
        <d v="2015-02-23T14:29:35"/>
        <d v="2016-09-09T10:28:26"/>
        <d v="2015-08-01T16:04:57"/>
        <d v="2016-03-08T15:29:18"/>
        <d v="2014-08-12T12:39:21"/>
        <d v="2015-05-30T19:39:06"/>
        <d v="2014-08-14T15:50:05"/>
        <d v="2015-05-04T10:20:44"/>
        <d v="2015-07-16T10:28:10"/>
        <d v="2014-07-11T16:45:02"/>
        <d v="2015-02-13T17:04:53"/>
        <d v="2017-02-20T08:24:20"/>
        <d v="2017-03-09T20:13:39"/>
        <d v="2014-07-28T16:18:55"/>
        <d v="2017-01-10T00:45:19"/>
        <d v="2014-07-05T01:19:32"/>
        <d v="2015-09-14T15:11:24"/>
        <d v="2015-10-14T17:44:57"/>
        <d v="2015-06-17T16:03:24"/>
        <d v="2016-07-22T15:45:32"/>
        <d v="2015-02-26T16:42:10"/>
        <d v="2016-01-14T21:35:13"/>
        <d v="2015-09-15T20:22:38"/>
        <d v="2015-01-13T20:14:20"/>
        <d v="2015-04-15T19:49:39"/>
        <d v="2014-11-08T23:21:27"/>
        <d v="2014-07-10T00:48:54"/>
        <d v="2016-10-06T22:11:52"/>
        <d v="2014-05-13T19:08:05"/>
        <d v="2014-12-16T15:56:45"/>
        <d v="2015-04-27T08:48:29"/>
        <d v="2014-10-23T12:13:54"/>
        <d v="2017-01-11T00:28:18"/>
        <d v="2016-06-14T07:51:34"/>
        <d v="2013-09-09T08:18:07"/>
        <d v="2011-09-16T23:09:01"/>
        <d v="2014-07-31T16:42:28"/>
        <d v="2015-06-10T19:09:36"/>
        <d v="2015-12-11T19:46:42"/>
        <d v="2015-08-07T14:52:01"/>
        <d v="2015-04-08T15:36:49"/>
        <d v="2015-02-14T17:11:56"/>
        <d v="2016-03-21T14:08:22"/>
        <d v="2015-05-29T15:09:30"/>
        <d v="2016-03-18T21:31:30"/>
        <d v="2014-01-11T00:21:41"/>
        <d v="2016-01-06T05:31:22"/>
        <d v="2016-05-24T10:25:45"/>
        <d v="2014-10-26T21:26:18"/>
        <d v="2016-09-03T01:11:47"/>
        <d v="2015-09-29T21:40:48"/>
        <d v="2014-12-01T16:54:50"/>
        <d v="2014-10-15T01:37:23"/>
        <d v="2014-08-13T01:10:22"/>
        <d v="2014-07-18T19:58:18"/>
        <d v="2016-01-27T21:52:52"/>
        <d v="2016-05-23T23:25:54"/>
        <d v="2016-04-05T03:04:53"/>
        <d v="2015-01-09T01:25:00"/>
        <d v="2014-12-09T21:42:19"/>
        <d v="2016-02-13T15:35:29"/>
        <d v="2014-12-01T17:05:38"/>
        <d v="2016-01-26T10:57:14"/>
        <d v="2015-01-07T22:13:21"/>
        <d v="2016-10-03T21:31:32"/>
        <d v="2016-06-04T15:46:00"/>
        <d v="2015-09-28T20:40:04"/>
        <d v="2016-05-20T22:32:01"/>
        <d v="2014-07-28T18:33:01"/>
        <d v="2014-06-19T09:21:30"/>
        <d v="2015-04-15T19:14:28"/>
        <d v="2014-10-03T09:36:19"/>
        <d v="2016-05-02T23:38:29"/>
        <d v="2014-06-09T06:13:01"/>
        <d v="2015-02-25T01:05:32"/>
        <d v="2014-12-12T10:15:24"/>
        <d v="2016-03-24T10:16:40"/>
        <d v="2016-02-22T12:52:07"/>
        <d v="2015-11-25T07:55:36"/>
        <d v="2015-01-15T18:28:00"/>
        <d v="2015-01-23T20:34:04"/>
        <d v="2015-01-15T17:42:23"/>
        <d v="2017-02-25T16:04:34"/>
        <d v="2015-11-17T10:46:30"/>
        <d v="2016-06-06T00:10:33"/>
        <d v="2012-08-15T20:35:36"/>
        <d v="2011-08-27T03:58:22"/>
        <d v="2014-07-17T21:44:12"/>
        <d v="2014-12-02T08:20:26"/>
        <d v="2014-03-24T19:01:04"/>
        <d v="2014-07-15T23:27:00"/>
        <d v="2015-04-29T04:27:33"/>
        <d v="2013-07-16T10:43:28"/>
        <d v="2015-10-30T00:49:04"/>
        <d v="2013-02-26T13:19:23"/>
        <d v="2016-02-23T23:39:13"/>
        <d v="2014-06-02T16:29:55"/>
        <d v="2014-06-22T18:35:11"/>
        <d v="2016-10-02T08:49:07"/>
        <d v="2015-01-30T08:08:41"/>
        <d v="2015-05-07T10:55:50"/>
        <d v="2015-12-20T13:45:23"/>
        <d v="2015-10-30T04:32:33"/>
        <d v="2015-04-13T20:45:12"/>
        <d v="2015-04-01T05:30:00"/>
        <d v="2014-07-29T21:17:20"/>
        <d v="2016-03-31T08:59:00"/>
        <d v="2015-01-27T08:41:33"/>
        <d v="2015-01-29T20:17:35"/>
        <d v="2016-06-03T16:01:26"/>
        <d v="2016-09-02T18:04:46"/>
        <d v="2013-08-14T17:56:20"/>
        <d v="2016-01-06T23:55:31"/>
        <d v="2016-01-22T18:33:07"/>
        <d v="2016-03-08T02:16:04"/>
        <d v="2016-10-15T16:34:22"/>
        <d v="2016-07-16T12:44:52"/>
        <d v="2014-07-08T22:08:59"/>
        <d v="2016-03-15T21:03:57"/>
        <d v="2014-04-16T19:49:50"/>
        <d v="2015-02-06T05:14:57"/>
        <d v="2016-04-29T02:23:33"/>
        <d v="2016-01-08T16:58:00"/>
        <d v="2014-01-08T15:10:27"/>
        <d v="2015-03-03T17:36:22"/>
        <d v="2015-01-19T03:26:31"/>
        <d v="2014-10-19T23:00:59"/>
        <d v="2014-03-31T16:51:20"/>
        <d v="2015-03-13T02:12:42"/>
        <d v="2015-05-06T08:02:55"/>
        <d v="2016-01-31T22:43:06"/>
        <d v="2014-09-23T15:16:31"/>
        <d v="2014-07-22T04:49:49"/>
        <d v="2015-06-19T18:44:23"/>
        <d v="2014-09-08T03:54:17"/>
        <d v="2016-03-04T19:49:02"/>
        <d v="2016-02-15T04:02:44"/>
        <d v="2015-02-24T06:28:50"/>
        <d v="2016-08-29T06:15:56"/>
        <d v="2014-05-30T21:26:47"/>
        <d v="2015-02-06T17:50:03"/>
        <d v="2016-11-15T00:42:36"/>
        <d v="2016-10-22T23:17:18"/>
        <d v="2016-08-08T16:15:06"/>
        <d v="2014-10-30T20:19:50"/>
        <d v="2016-03-31T07:41:41"/>
        <d v="2016-05-19T08:59:20"/>
        <d v="2014-11-10T22:59:50"/>
        <d v="2015-01-30T23:02:35"/>
        <d v="2015-01-13T21:46:34"/>
        <d v="2015-04-13T20:11:27"/>
        <d v="2016-04-14T20:45:21"/>
        <d v="2014-08-27T03:22:19"/>
        <d v="2016-06-30T23:04:50"/>
        <d v="2014-07-08T23:13:48"/>
        <d v="2016-09-29T23:43:54"/>
        <d v="2015-02-10T18:49:11"/>
        <d v="2016-02-12T07:38:53"/>
        <d v="2016-05-12T21:55:49"/>
        <d v="2015-02-09T17:23:56"/>
        <d v="2015-01-22T16:29:56"/>
        <d v="2016-05-25T17:27:49"/>
        <d v="2016-01-28T16:18:30"/>
        <d v="2016-02-13T10:24:43"/>
        <d v="2016-03-06T20:58:52"/>
        <d v="2015-04-08T00:52:36"/>
        <d v="2015-02-09T22:16:17"/>
        <d v="2016-02-25T23:03:49"/>
        <d v="2015-02-28T20:52:30"/>
        <d v="2015-05-27T16:00:58"/>
        <d v="2014-11-13T22:49:25"/>
        <d v="2015-01-27T21:13:54"/>
        <d v="2013-06-19T15:25:22"/>
        <d v="2016-01-21T04:06:37"/>
        <d v="2016-04-26T17:57:43"/>
        <d v="2016-12-04T06:04:27"/>
        <d v="2016-04-19T07:38:40"/>
        <d v="2016-01-24T23:05:09"/>
        <d v="2014-11-15T06:50:28"/>
        <d v="2014-07-08T15:35:17"/>
        <d v="2015-12-09T04:53:10"/>
        <d v="2014-10-06T19:38:35"/>
        <d v="2014-06-25T22:15:02"/>
        <d v="2016-09-26T19:20:04"/>
        <d v="2014-08-14T13:59:55"/>
        <d v="2015-01-27T22:17:09"/>
        <d v="2014-09-26T15:36:30"/>
        <d v="2015-06-23T14:44:59"/>
        <d v="2015-02-17T22:31:27"/>
        <d v="2016-08-23T21:47:47"/>
        <d v="2015-01-27T11:19:12"/>
        <d v="2016-06-14T16:25:33"/>
        <d v="2016-02-11T22:37:55"/>
        <d v="2016-03-04T17:41:56"/>
        <d v="2015-01-05T19:36:46"/>
        <d v="2013-12-12T22:21:14"/>
        <d v="2017-01-18T07:53:49"/>
        <d v="2016-04-28T20:22:15"/>
        <d v="2015-01-05T15:22:29"/>
        <d v="2016-02-16T21:08:40"/>
        <d v="2016-06-13T04:20:14"/>
        <d v="2015-04-02T16:55:10"/>
        <d v="2015-10-30T12:56:44"/>
        <d v="2016-12-26T21:41:22"/>
        <d v="2014-10-15T02:59:50"/>
        <d v="2016-05-05T17:19:57"/>
        <d v="2015-12-06T19:47:17"/>
        <d v="2016-06-17T17:49:46"/>
        <d v="2016-05-21T16:45:16"/>
        <d v="2016-12-28T18:54:02"/>
        <d v="2014-09-23T19:05:49"/>
        <d v="2016-11-26T19:18:51"/>
        <d v="2016-02-21T03:23:43"/>
        <d v="2016-08-31T20:11:25"/>
        <d v="2014-05-02T19:26:37"/>
        <d v="2014-11-05T22:58:45"/>
        <d v="2014-10-29T14:02:44"/>
        <d v="2015-11-14T00:36:10"/>
        <d v="2015-10-05T15:43:59"/>
        <d v="2016-02-08T23:59:23"/>
        <d v="2016-02-19T05:54:29"/>
        <d v="2015-04-02T13:04:09"/>
        <d v="2015-03-06T09:23:41"/>
        <d v="2015-10-09T17:59:41"/>
        <d v="2016-06-13T20:48:18"/>
        <d v="2015-10-19T03:41:57"/>
        <d v="2016-03-28T22:22:07"/>
        <d v="2014-05-15T15:37:44"/>
        <d v="2016-06-29T01:09:46"/>
        <d v="2014-07-09T07:48:43"/>
        <d v="2015-07-28T15:54:35"/>
        <d v="2015-04-17T21:41:54"/>
        <d v="2016-11-01T06:18:40"/>
        <d v="2015-08-12T03:38:27"/>
        <d v="2016-03-04T08:07:48"/>
        <d v="2014-10-14T13:00:55"/>
        <d v="2016-05-04T11:19:12"/>
        <d v="2015-07-01T00:16:05"/>
        <d v="2014-08-16T15:39:17"/>
        <d v="2014-11-11T05:28:22"/>
        <d v="2016-04-09T22:49:51"/>
        <d v="2015-03-02T18:59:52"/>
        <d v="2014-08-03T14:27:49"/>
        <d v="2016-01-04T23:36:10"/>
        <d v="2014-12-26T20:39:56"/>
        <d v="2016-09-02T08:19:25"/>
        <d v="2015-01-03T00:23:42"/>
        <d v="2015-09-08T16:42:15"/>
        <d v="2015-06-25T03:29:56"/>
        <d v="2015-09-06T15:11:45"/>
        <d v="2016-06-06T00:13:44"/>
        <d v="2015-09-22T03:01:46"/>
        <d v="2014-05-07T16:36:32"/>
        <d v="2016-10-23T16:00:23"/>
        <d v="2014-06-03T19:32:32"/>
        <d v="2014-06-03T17:02:44"/>
        <d v="2015-11-17T22:05:50"/>
        <d v="2015-04-09T00:35:08"/>
        <d v="2015-10-08T03:27:19"/>
        <d v="2014-09-17T15:02:59"/>
        <d v="2015-08-10T16:40:29"/>
        <d v="2015-10-14T19:59:56"/>
        <d v="2015-08-20T06:37:31"/>
        <d v="2015-06-17T16:27:59"/>
        <d v="2015-06-27T01:29:58"/>
        <d v="2016-11-09T03:37:55"/>
        <d v="2017-01-27T00:58:54"/>
        <d v="2017-03-14T08:35:56"/>
        <d v="2017-03-15T15:30:07"/>
        <d v="2015-01-30T20:33:49"/>
        <d v="2015-12-08T04:57:52"/>
        <d v="2014-07-23T15:10:50"/>
        <d v="2015-10-16T22:09:06"/>
        <d v="2014-07-14T18:49:08"/>
        <d v="2016-03-04T15:36:51"/>
        <d v="2014-07-31T15:16:24"/>
        <d v="2015-01-23T19:59:14"/>
        <d v="2014-08-12T18:10:23"/>
        <d v="2016-05-08T00:12:05"/>
        <d v="2016-03-09T18:41:57"/>
        <d v="2017-02-24T14:00:03"/>
        <d v="2015-12-24T08:45:52"/>
        <d v="2015-04-24T03:21:00"/>
        <d v="2015-03-14T03:06:20"/>
        <d v="2016-05-25T01:52:38"/>
        <d v="2015-02-02T23:40:15"/>
        <d v="2014-10-10T12:50:40"/>
        <d v="2014-10-04T14:20:36"/>
        <d v="2015-06-16T17:51:19"/>
        <d v="2015-04-21T02:47:18"/>
        <d v="2014-11-07T02:44:19"/>
        <d v="2014-11-11T13:04:55"/>
        <d v="2014-07-16T04:34:57"/>
        <d v="2016-01-21T00:03:49"/>
        <d v="2016-03-24T19:21:05"/>
        <d v="2015-04-14T16:36:34"/>
        <d v="2016-05-02T17:42:30"/>
        <d v="2014-05-25T22:51:35"/>
        <d v="2017-02-08T10:44:48"/>
        <d v="2013-09-20T20:51:34"/>
        <d v="2012-12-14T12:45:40"/>
        <d v="2012-10-12T13:53:48"/>
        <d v="2013-05-21T11:04:18"/>
        <d v="2014-08-12T15:15:51"/>
        <d v="2014-04-18T21:17:22"/>
        <d v="2012-06-18T21:35:45"/>
        <d v="2016-09-19T07:53:27"/>
        <d v="2014-07-09T21:31:03"/>
        <d v="2015-05-30T15:21:58"/>
        <d v="2014-09-10T23:23:43"/>
        <d v="2016-06-15T05:55:08"/>
        <d v="2015-03-26T20:17:06"/>
        <d v="2016-01-19T14:08:17"/>
        <d v="2015-05-16T04:09:29"/>
        <d v="2015-08-22T00:32:59"/>
        <d v="2014-07-10T19:41:37"/>
        <d v="2015-02-25T00:14:07"/>
        <d v="2014-12-13T02:36:34"/>
        <d v="2016-04-27T19:49:05"/>
        <d v="2014-07-09T14:12:29"/>
        <d v="2015-03-14T02:51:57"/>
        <d v="2014-07-22T23:32:28"/>
        <d v="2014-07-02T00:58:19"/>
        <d v="2015-05-31T03:20:51"/>
        <d v="2015-09-13T12:41:29"/>
        <d v="2016-08-30T14:24:45"/>
        <d v="2014-10-14T16:20:28"/>
        <d v="2014-10-30T15:40:52"/>
        <d v="2016-12-28T00:09:49"/>
        <d v="2014-11-28T21:02:41"/>
        <d v="2016-01-02T10:43:33"/>
        <d v="2014-07-15T22:50:34"/>
        <d v="2015-04-11T01:45:04"/>
        <d v="2015-02-12T01:20:16"/>
        <d v="2014-10-16T00:22:14"/>
        <d v="2016-05-08T21:35:08"/>
        <d v="2015-09-18T19:38:49"/>
        <d v="2015-01-27T23:09:48"/>
        <d v="2016-01-28T21:35:43"/>
        <d v="2015-06-09T04:04:52"/>
        <d v="2014-12-20T17:43:09"/>
        <d v="2014-07-11T21:13:07"/>
        <d v="2016-10-12T17:41:13"/>
        <d v="2015-08-08T09:47:55"/>
        <d v="2015-12-04T00:56:47"/>
        <d v="2016-03-15T06:26:04"/>
        <d v="2014-11-13T20:28:26"/>
        <d v="2015-06-02T21:59:44"/>
        <d v="2014-12-03T21:14:16"/>
        <d v="2016-12-13T02:54:47"/>
        <d v="2015-09-29T02:53:43"/>
        <d v="2014-11-25T06:17:44"/>
        <d v="2014-11-11T20:07:04"/>
        <d v="2015-08-21T00:23:36"/>
        <d v="2015-07-28T00:18:50"/>
        <d v="2016-10-26T20:53:03"/>
        <d v="2016-08-10T20:03:57"/>
        <d v="2015-05-26T18:39:56"/>
        <d v="2016-01-11T19:30:11"/>
        <d v="2015-12-08T17:40:25"/>
        <d v="2015-09-01T22:25:56"/>
        <d v="2015-11-14T00:16:40"/>
        <d v="2016-04-06T20:36:48"/>
        <d v="2014-12-05T22:20:36"/>
        <d v="2015-09-17T14:52:58"/>
        <d v="2015-05-06T18:48:24"/>
        <d v="2015-04-09T16:13:42"/>
        <d v="2015-04-07T15:12:32"/>
        <d v="2016-12-04T20:12:50"/>
        <d v="2015-07-13T18:37:08"/>
        <d v="2015-02-25T00:02:36"/>
        <d v="2014-09-15T16:51:10"/>
        <d v="2015-06-12T19:31:44"/>
        <d v="2010-06-26T00:35:56"/>
        <d v="2014-10-15T05:39:19"/>
        <d v="2014-07-27T22:20:12"/>
        <d v="2014-06-10T19:40:11"/>
        <d v="2016-10-08T00:09:02"/>
        <d v="2015-11-21T14:07:17"/>
        <d v="2016-11-04T14:04:47"/>
        <d v="2014-05-14T00:12:35"/>
        <d v="2015-01-31T00:42:05"/>
        <d v="2014-05-17T06:50:05"/>
        <d v="2016-12-05T00:04:09"/>
        <d v="2014-12-27T07:12:21"/>
        <d v="2015-03-04T05:37:30"/>
        <d v="2015-06-17T21:45:37"/>
        <d v="2014-07-09T21:20:12"/>
        <d v="2014-08-04T20:38:08"/>
        <d v="2015-06-16T19:37:02"/>
        <d v="2016-09-01T16:12:54"/>
        <d v="2015-11-17T16:24:41"/>
        <d v="2015-05-28T21:45:52"/>
        <d v="2015-09-25T02:06:23"/>
        <d v="2016-04-11T01:15:06"/>
        <d v="2015-11-11T11:04:23"/>
        <d v="2015-05-01T21:55:53"/>
        <d v="2016-03-22T20:48:26"/>
        <d v="2015-06-24T07:21:12"/>
        <d v="2015-08-29T00:24:06"/>
        <d v="2017-03-02T04:59:20"/>
        <d v="2017-03-02T01:40:11"/>
        <d v="2017-02-13T05:07:40"/>
        <d v="2016-03-09T12:56:16"/>
        <d v="2016-08-21T08:29:57"/>
        <d v="2015-02-11T01:44:45"/>
        <d v="2015-09-09T23:38:06"/>
        <d v="2015-01-01T05:59:59"/>
        <d v="2015-03-06T02:30:22"/>
        <d v="2014-05-20T15:35:01"/>
        <d v="2012-03-22T01:12:06"/>
        <d v="2013-04-25T16:18:34"/>
        <d v="2009-09-23T13:35:16"/>
        <d v="2015-08-25T14:43:52"/>
        <d v="2015-07-03T06:03:10"/>
        <d v="2015-08-03T06:47:27"/>
        <d v="2015-04-27T19:47:19"/>
        <d v="2017-02-16T10:14:42"/>
        <d v="2015-02-18T01:13:44"/>
        <d v="2014-07-18T11:24:19"/>
        <d v="2011-07-28T18:57:11"/>
        <d v="2013-05-17T20:47:55"/>
        <d v="2012-10-16T14:40:52"/>
        <d v="2016-07-03T22:01:11"/>
        <d v="2012-05-24T04:49:23"/>
        <d v="2014-10-03T21:31:38"/>
        <d v="2015-11-04T04:54:56"/>
        <d v="2014-07-11T16:56:00"/>
        <d v="2015-10-12T21:30:44"/>
        <d v="2017-03-01T16:42:27"/>
        <d v="2014-06-28T16:52:43"/>
        <d v="2015-03-23T19:28:25"/>
        <d v="2015-04-21T22:28:38"/>
        <d v="2016-04-01T10:44:38"/>
        <d v="2015-05-15T13:00:55"/>
        <d v="2015-07-14T20:57:42"/>
        <d v="2016-12-03T22:13:29"/>
        <d v="2016-04-25T15:29:18"/>
        <d v="2015-06-20T18:43:48"/>
        <d v="2015-03-11T01:27:22"/>
        <d v="2015-06-25T09:22:00"/>
        <d v="2015-03-30T03:09:19"/>
        <d v="2015-10-22T22:13:39"/>
        <d v="2014-11-02T03:12:15"/>
        <d v="2014-07-16T14:17:33"/>
        <d v="2014-06-16T02:33:45"/>
        <d v="2016-12-28T01:26:48"/>
        <d v="2011-12-06T23:06:07"/>
        <d v="2012-08-04T06:47:45"/>
        <d v="2012-07-20T16:19:24"/>
        <d v="2015-01-03T18:55:42"/>
        <d v="2015-07-08T22:36:08"/>
        <d v="2011-01-25T23:20:30"/>
        <d v="2014-07-07T22:03:36"/>
        <d v="2014-09-15T15:51:36"/>
        <d v="2014-07-21T16:22:32"/>
        <d v="2016-05-19T17:23:02"/>
        <d v="2014-07-10T17:22:00"/>
        <d v="2015-04-28T15:06:29"/>
        <d v="2015-05-30T17:26:05"/>
        <d v="2015-01-25T01:42:42"/>
        <d v="2015-08-08T02:27:43"/>
        <d v="2014-08-20T23:19:43"/>
        <d v="2015-03-30T04:22:00"/>
        <d v="2015-01-18T00:08:47"/>
        <d v="2015-06-09T16:47:30"/>
        <d v="2015-07-07T11:05:21"/>
        <d v="2015-11-24T21:47:48"/>
        <d v="2015-07-27T14:58:50"/>
        <d v="2013-05-16T16:53:45"/>
        <d v="2011-09-13T20:56:40"/>
        <d v="2014-06-23T20:40:24"/>
        <d v="2014-05-16T17:08:07"/>
        <d v="2014-07-09T21:53:24"/>
        <d v="2015-10-18T18:04:53"/>
        <d v="2016-08-01T00:44:22"/>
        <d v="2016-03-03T06:38:28"/>
        <d v="2015-02-11T18:57:36"/>
        <d v="2015-02-12T21:37:23"/>
        <d v="2016-11-04T20:54:43"/>
        <d v="2015-02-23T17:16:17"/>
        <d v="2016-02-06T23:49:05"/>
        <d v="2014-07-11T20:26:39"/>
        <d v="2016-04-23T19:08:15"/>
        <d v="2014-07-30T00:20:25"/>
        <d v="2015-08-15T19:07:57"/>
        <d v="2016-01-13T10:20:45"/>
        <d v="2015-11-11T20:26:00"/>
        <d v="2014-07-11T01:26:32"/>
        <d v="2016-09-01T08:33:45"/>
        <d v="2016-05-01T18:45:06"/>
        <d v="2011-12-06T00:34:49"/>
        <d v="2012-03-10T05:42:49"/>
        <d v="2012-04-14T19:44:55"/>
        <d v="2010-06-09T00:28:50"/>
        <d v="2013-10-15T16:07:02"/>
        <d v="2010-09-13T20:28:54"/>
        <d v="2012-07-26T18:19:07"/>
        <d v="2014-01-03T00:07:25"/>
        <d v="2010-06-11T19:14:15"/>
        <d v="2011-08-12T04:37:03"/>
        <d v="2014-02-11T04:33:10"/>
        <d v="2010-04-23T19:28:34"/>
        <d v="2012-10-29T16:31:48"/>
        <d v="2012-04-27T23:00:55"/>
        <d v="2015-09-01T17:22:11"/>
        <d v="2013-01-15T23:59:29"/>
        <d v="2013-11-16T04:58:10"/>
        <d v="2015-01-17T18:48:03"/>
        <d v="2015-08-11T04:09:21"/>
        <d v="2016-11-16T20:36:10"/>
        <d v="2016-10-27T18:20:13"/>
        <d v="2014-07-17T23:38:22"/>
        <d v="2016-11-02T23:53:03"/>
        <d v="2015-07-04T16:09:30"/>
        <d v="2017-01-27T23:05:18"/>
        <d v="2015-10-26T15:49:25"/>
        <d v="2014-06-13T16:37:37"/>
        <d v="2017-02-24T21:29:37"/>
        <d v="2015-04-14T23:44:01"/>
        <d v="2015-04-28T00:13:17"/>
        <d v="2015-11-09T19:26:43"/>
        <d v="2017-01-26T09:01:47"/>
        <d v="2015-08-26T02:55:59"/>
        <d v="2016-05-25T01:29:00"/>
        <d v="2016-08-03T00:45:46"/>
        <d v="2015-11-20T13:27:17"/>
        <d v="2015-03-23T19:56:26"/>
        <d v="2015-10-23T19:48:56"/>
        <d v="2014-07-29T00:50:56"/>
        <d v="2015-05-19T19:03:35"/>
        <d v="2015-10-06T09:22:57"/>
        <d v="2015-02-20T17:45:19"/>
        <d v="2015-07-03T00:18:24"/>
        <d v="2015-10-05T17:11:28"/>
        <d v="2014-12-02T20:13:14"/>
        <d v="2015-06-10T18:50:49"/>
        <d v="2016-11-18T09:20:15"/>
        <d v="2015-02-22T21:11:45"/>
        <d v="2016-05-13T08:29:03"/>
        <d v="2015-11-10T14:48:16"/>
        <d v="2016-01-11T16:42:44"/>
        <d v="2015-08-07T14:47:04"/>
        <d v="2015-03-28T18:41:20"/>
        <d v="2016-01-31T04:13:59"/>
        <d v="2011-06-09T05:37:31"/>
        <d v="2015-06-16T19:51:45"/>
        <d v="2015-04-20T17:25:38"/>
        <d v="2016-08-14T00:50:30"/>
        <d v="2015-12-28T23:34:59"/>
        <d v="2012-07-23T23:14:45"/>
        <d v="2016-12-10T01:18:20"/>
        <d v="2016-10-26T14:16:34"/>
        <d v="2015-03-02T21:51:49"/>
        <d v="2012-03-19T20:02:14"/>
        <d v="2015-04-06T02:04:03"/>
        <d v="2014-07-07T23:45:24"/>
        <d v="2012-05-12T04:01:23"/>
        <d v="2011-06-11T03:02:21"/>
        <d v="2013-05-13T20:19:27"/>
        <d v="2014-07-17T18:25:12"/>
        <d v="2013-12-26T17:09:51"/>
        <d v="2013-10-03T19:03:16"/>
        <d v="2014-10-07T18:16:58"/>
        <d v="2016-08-09T07:38:46"/>
        <d v="2013-07-01T08:41:53"/>
        <d v="2015-08-12T15:07:02"/>
        <d v="2009-09-14T21:38:02"/>
        <d v="2015-10-08T21:49:00"/>
        <d v="2016-12-09T23:06:00"/>
        <d v="2015-11-13T02:01:39"/>
        <d v="2015-06-09T21:48:17"/>
        <d v="2016-08-30T21:52:52"/>
        <d v="2015-12-03T23:00:51"/>
        <d v="2016-01-14T22:24:57"/>
        <d v="2015-04-02T16:28:25"/>
        <d v="2015-06-09T21:27:21"/>
        <d v="2016-03-09T23:04:14"/>
        <d v="2015-05-11T05:38:46"/>
        <d v="2016-04-22T01:09:10"/>
        <d v="2015-01-27T20:06:04"/>
        <d v="2015-06-10T22:08:55"/>
        <d v="2014-11-16T08:52:47"/>
        <d v="2016-07-16T00:06:23"/>
        <d v="2015-09-08T22:16:04"/>
        <d v="2016-08-02T02:58:22"/>
        <d v="2015-05-11T16:05:32"/>
        <d v="2014-09-29T22:26:06"/>
        <d v="2014-08-06T04:23:35"/>
        <d v="2017-02-01T19:30:34"/>
        <d v="2016-12-08T00:17:12"/>
        <d v="2015-10-27T22:55:45"/>
        <d v="2015-07-06T19:46:39"/>
        <d v="2015-03-09T18:12:56"/>
        <d v="2015-01-29T13:45:08"/>
        <d v="2015-02-12T09:28:43"/>
        <d v="2015-12-13T15:48:44"/>
        <d v="2015-08-27T23:04:14"/>
        <d v="2015-06-16T21:54:51"/>
        <d v="2014-09-22T01:50:28"/>
        <d v="2014-11-26T18:25:40"/>
        <d v="2016-07-08T01:32:22"/>
        <d v="2015-02-18T04:45:32"/>
        <d v="2015-08-23T13:46:33"/>
        <d v="2015-04-02T09:50:34"/>
        <d v="2015-08-05T21:50:18"/>
        <d v="2016-05-01T19:23:04"/>
        <d v="2016-06-20T20:06:01"/>
        <d v="2014-05-19T21:58:12"/>
        <d v="2014-08-31T22:29:43"/>
        <d v="2015-04-20T22:17:22"/>
        <d v="2016-08-11T10:21:4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0"/>
    <b v="1"/>
    <x v="0"/>
    <n v="7814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1"/>
    <b v="0"/>
    <x v="1"/>
    <n v="21535"/>
    <x v="1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2"/>
    <b v="1"/>
    <x v="0"/>
    <n v="263"/>
    <x v="2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x v="3"/>
    <b v="1"/>
    <x v="0"/>
    <n v="543"/>
    <x v="3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x v="4"/>
    <b v="1"/>
    <x v="0"/>
    <n v="800"/>
    <x v="4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5"/>
    <b v="1"/>
    <x v="0"/>
    <n v="495"/>
    <x v="5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6"/>
    <b v="1"/>
    <x v="2"/>
    <n v="1182"/>
    <x v="6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7"/>
    <b v="1"/>
    <x v="0"/>
    <n v="1027"/>
    <x v="7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8"/>
    <b v="1"/>
    <x v="0"/>
    <n v="257"/>
    <x v="8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9"/>
    <b v="1"/>
    <x v="0"/>
    <n v="191"/>
    <x v="9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x v="10"/>
    <b v="1"/>
    <x v="3"/>
    <n v="157"/>
    <x v="10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x v="11"/>
    <b v="1"/>
    <x v="0"/>
    <n v="820"/>
    <x v="11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x v="12"/>
    <b v="1"/>
    <x v="0"/>
    <n v="317"/>
    <x v="12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x v="13"/>
    <b v="1"/>
    <x v="0"/>
    <n v="699"/>
    <x v="13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x v="14"/>
    <b v="1"/>
    <x v="0"/>
    <n v="348"/>
    <x v="14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15"/>
    <b v="0"/>
    <x v="4"/>
    <n v="34"/>
    <x v="15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16"/>
    <b v="1"/>
    <x v="0"/>
    <n v="126"/>
    <x v="16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17"/>
    <b v="1"/>
    <x v="0"/>
    <n v="788"/>
    <x v="17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x v="18"/>
    <b v="1"/>
    <x v="4"/>
    <n v="2791"/>
    <x v="1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19"/>
    <b v="1"/>
    <x v="0"/>
    <n v="387"/>
    <x v="19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x v="20"/>
    <b v="1"/>
    <x v="1"/>
    <n v="1460"/>
    <x v="20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21"/>
    <b v="1"/>
    <x v="5"/>
    <n v="951"/>
    <x v="21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22"/>
    <b v="1"/>
    <x v="5"/>
    <n v="975"/>
    <x v="22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x v="23"/>
    <b v="1"/>
    <x v="0"/>
    <n v="260"/>
    <x v="23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x v="24"/>
    <b v="1"/>
    <x v="0"/>
    <n v="115"/>
    <x v="24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x v="25"/>
    <b v="1"/>
    <x v="0"/>
    <n v="382"/>
    <x v="25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26"/>
    <b v="1"/>
    <x v="0"/>
    <n v="207"/>
    <x v="26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x v="27"/>
    <b v="0"/>
    <x v="6"/>
    <n v="53"/>
    <x v="27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28"/>
    <b v="1"/>
    <x v="5"/>
    <n v="1015"/>
    <x v="28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x v="29"/>
    <b v="1"/>
    <x v="0"/>
    <n v="402"/>
    <x v="29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30"/>
    <b v="1"/>
    <x v="5"/>
    <n v="945"/>
    <x v="30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1"/>
    <b v="1"/>
    <x v="0"/>
    <n v="485"/>
    <x v="31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x v="32"/>
    <b v="1"/>
    <x v="7"/>
    <n v="526"/>
    <x v="32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33"/>
    <b v="1"/>
    <x v="5"/>
    <n v="720"/>
    <x v="33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x v="34"/>
    <b v="1"/>
    <x v="0"/>
    <n v="355"/>
    <x v="34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5"/>
    <b v="1"/>
    <x v="0"/>
    <n v="353"/>
    <x v="35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6"/>
    <b v="1"/>
    <x v="0"/>
    <n v="294"/>
    <x v="36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37"/>
    <b v="1"/>
    <x v="8"/>
    <n v="114"/>
    <x v="37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8"/>
    <b v="1"/>
    <x v="0"/>
    <n v="1705"/>
    <x v="38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x v="39"/>
    <b v="1"/>
    <x v="0"/>
    <n v="136"/>
    <x v="39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0"/>
    <b v="1"/>
    <x v="9"/>
    <n v="147"/>
    <x v="40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41"/>
    <b v="1"/>
    <x v="8"/>
    <n v="113"/>
    <x v="41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42"/>
    <b v="1"/>
    <x v="0"/>
    <n v="211"/>
    <x v="42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3"/>
    <b v="1"/>
    <x v="0"/>
    <n v="1678"/>
    <x v="43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44"/>
    <b v="1"/>
    <x v="0"/>
    <n v="399"/>
    <x v="44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45"/>
    <b v="1"/>
    <x v="0"/>
    <n v="161"/>
    <x v="45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x v="46"/>
    <b v="1"/>
    <x v="0"/>
    <n v="201"/>
    <x v="46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7"/>
    <b v="1"/>
    <x v="9"/>
    <n v="102"/>
    <x v="47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8"/>
    <b v="1"/>
    <x v="0"/>
    <n v="153"/>
    <x v="48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x v="49"/>
    <b v="1"/>
    <x v="0"/>
    <n v="305"/>
    <x v="49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x v="50"/>
    <b v="0"/>
    <x v="10"/>
    <n v="51"/>
    <x v="50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x v="51"/>
    <b v="0"/>
    <x v="1"/>
    <n v="75"/>
    <x v="5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x v="52"/>
    <b v="1"/>
    <x v="8"/>
    <n v="147"/>
    <x v="52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x v="53"/>
    <b v="1"/>
    <x v="0"/>
    <n v="285"/>
    <x v="53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x v="54"/>
    <b v="1"/>
    <x v="8"/>
    <n v="109"/>
    <x v="5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55"/>
    <b v="1"/>
    <x v="2"/>
    <n v="456"/>
    <x v="55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x v="56"/>
    <b v="1"/>
    <x v="5"/>
    <n v="1360"/>
    <x v="56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57"/>
    <b v="1"/>
    <x v="5"/>
    <n v="1081"/>
    <x v="5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58"/>
    <b v="1"/>
    <x v="0"/>
    <n v="148"/>
    <x v="58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59"/>
    <b v="1"/>
    <x v="0"/>
    <n v="125"/>
    <x v="59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60"/>
    <b v="1"/>
    <x v="0"/>
    <n v="248"/>
    <x v="60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61"/>
    <b v="1"/>
    <x v="8"/>
    <n v="182"/>
    <x v="61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62"/>
    <b v="1"/>
    <x v="0"/>
    <n v="120"/>
    <x v="62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63"/>
    <b v="1"/>
    <x v="0"/>
    <n v="234"/>
    <x v="63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64"/>
    <b v="1"/>
    <x v="8"/>
    <n v="156"/>
    <x v="64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65"/>
    <b v="1"/>
    <x v="0"/>
    <n v="579"/>
    <x v="65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66"/>
    <b v="0"/>
    <x v="1"/>
    <n v="58"/>
    <x v="66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x v="67"/>
    <b v="1"/>
    <x v="0"/>
    <n v="115"/>
    <x v="67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0"/>
    <b v="1"/>
    <x v="8"/>
    <n v="113"/>
    <x v="68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68"/>
    <b v="1"/>
    <x v="9"/>
    <n v="113"/>
    <x v="69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69"/>
    <b v="1"/>
    <x v="0"/>
    <n v="1105"/>
    <x v="70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70"/>
    <b v="1"/>
    <x v="4"/>
    <n v="1379"/>
    <x v="71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71"/>
    <b v="1"/>
    <x v="0"/>
    <n v="217"/>
    <x v="72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72"/>
    <b v="1"/>
    <x v="4"/>
    <n v="107"/>
    <x v="73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73"/>
    <b v="0"/>
    <x v="1"/>
    <n v="82"/>
    <x v="74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74"/>
    <b v="1"/>
    <x v="4"/>
    <n v="304"/>
    <x v="75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75"/>
    <b v="1"/>
    <x v="0"/>
    <n v="212"/>
    <x v="7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76"/>
    <b v="1"/>
    <x v="1"/>
    <n v="141"/>
    <x v="77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77"/>
    <b v="1"/>
    <x v="5"/>
    <n v="2647"/>
    <x v="7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x v="78"/>
    <b v="1"/>
    <x v="0"/>
    <n v="106"/>
    <x v="79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79"/>
    <b v="1"/>
    <x v="7"/>
    <n v="521"/>
    <x v="80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x v="80"/>
    <b v="1"/>
    <x v="0"/>
    <n v="103"/>
    <x v="81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x v="81"/>
    <b v="1"/>
    <x v="11"/>
    <n v="101"/>
    <x v="82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82"/>
    <b v="1"/>
    <x v="0"/>
    <n v="1436"/>
    <x v="83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83"/>
    <b v="1"/>
    <x v="11"/>
    <n v="100"/>
    <x v="84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84"/>
    <b v="1"/>
    <x v="8"/>
    <n v="132"/>
    <x v="8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x v="85"/>
    <b v="0"/>
    <x v="1"/>
    <n v="56"/>
    <x v="86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86"/>
    <b v="1"/>
    <x v="0"/>
    <n v="201"/>
    <x v="87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x v="87"/>
    <b v="1"/>
    <x v="0"/>
    <n v="320"/>
    <x v="8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x v="88"/>
    <b v="1"/>
    <x v="4"/>
    <n v="144"/>
    <x v="89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89"/>
    <b v="1"/>
    <x v="5"/>
    <n v="1857"/>
    <x v="90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x v="90"/>
    <b v="1"/>
    <x v="9"/>
    <n v="154"/>
    <x v="91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x v="91"/>
    <b v="1"/>
    <x v="0"/>
    <n v="922"/>
    <x v="92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x v="92"/>
    <b v="1"/>
    <x v="3"/>
    <n v="166"/>
    <x v="9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3"/>
    <b v="1"/>
    <x v="8"/>
    <n v="101"/>
    <x v="94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94"/>
    <b v="0"/>
    <x v="9"/>
    <n v="68"/>
    <x v="95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95"/>
    <b v="0"/>
    <x v="1"/>
    <n v="85"/>
    <x v="96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x v="96"/>
    <b v="1"/>
    <x v="0"/>
    <n v="118"/>
    <x v="97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97"/>
    <b v="1"/>
    <x v="8"/>
    <n v="214"/>
    <x v="98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81"/>
    <b v="0"/>
    <x v="1"/>
    <n v="32"/>
    <x v="99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98"/>
    <b v="1"/>
    <x v="0"/>
    <n v="199"/>
    <x v="100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99"/>
    <b v="1"/>
    <x v="12"/>
    <n v="429"/>
    <x v="101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100"/>
    <b v="1"/>
    <x v="0"/>
    <n v="111"/>
    <x v="102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01"/>
    <b v="1"/>
    <x v="8"/>
    <n v="104"/>
    <x v="103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x v="102"/>
    <b v="1"/>
    <x v="13"/>
    <n v="110"/>
    <x v="10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103"/>
    <b v="1"/>
    <x v="0"/>
    <n v="153"/>
    <x v="105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04"/>
    <b v="1"/>
    <x v="8"/>
    <n v="102"/>
    <x v="106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78"/>
    <b v="1"/>
    <x v="5"/>
    <n v="381"/>
    <x v="107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105"/>
    <b v="1"/>
    <x v="0"/>
    <n v="304"/>
    <x v="108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106"/>
    <b v="1"/>
    <x v="0"/>
    <n v="375"/>
    <x v="109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107"/>
    <b v="1"/>
    <x v="1"/>
    <n v="300"/>
    <x v="110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108"/>
    <b v="1"/>
    <x v="0"/>
    <n v="226"/>
    <x v="11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109"/>
    <b v="1"/>
    <x v="0"/>
    <n v="370"/>
    <x v="112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110"/>
    <b v="1"/>
    <x v="0"/>
    <n v="246"/>
    <x v="113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111"/>
    <b v="1"/>
    <x v="7"/>
    <n v="294"/>
    <x v="114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112"/>
    <b v="0"/>
    <x v="1"/>
    <n v="65"/>
    <x v="115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3"/>
    <b v="1"/>
    <x v="8"/>
    <n v="110"/>
    <x v="116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x v="114"/>
    <b v="1"/>
    <x v="0"/>
    <n v="198"/>
    <x v="117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115"/>
    <b v="1"/>
    <x v="5"/>
    <n v="452"/>
    <x v="118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16"/>
    <b v="1"/>
    <x v="8"/>
    <n v="133"/>
    <x v="119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x v="117"/>
    <b v="1"/>
    <x v="0"/>
    <n v="102"/>
    <x v="120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118"/>
    <b v="0"/>
    <x v="14"/>
    <n v="101"/>
    <x v="121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x v="119"/>
    <b v="1"/>
    <x v="3"/>
    <n v="145"/>
    <x v="122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x v="120"/>
    <b v="1"/>
    <x v="3"/>
    <n v="130"/>
    <x v="123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121"/>
    <b v="1"/>
    <x v="0"/>
    <n v="128"/>
    <x v="124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122"/>
    <b v="1"/>
    <x v="5"/>
    <n v="353"/>
    <x v="125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23"/>
    <b v="1"/>
    <x v="8"/>
    <n v="109"/>
    <x v="126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124"/>
    <b v="1"/>
    <x v="3"/>
    <n v="139"/>
    <x v="127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x v="125"/>
    <b v="1"/>
    <x v="9"/>
    <n v="172"/>
    <x v="128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x v="19"/>
    <b v="1"/>
    <x v="0"/>
    <n v="120"/>
    <x v="129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x v="126"/>
    <b v="1"/>
    <x v="0"/>
    <n v="120"/>
    <x v="130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19"/>
    <b v="1"/>
    <x v="15"/>
    <n v="200"/>
    <x v="131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127"/>
    <b v="1"/>
    <x v="2"/>
    <n v="117"/>
    <x v="132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x v="128"/>
    <b v="1"/>
    <x v="0"/>
    <n v="145"/>
    <x v="133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29"/>
    <b v="1"/>
    <x v="0"/>
    <n v="116"/>
    <x v="134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30"/>
    <b v="1"/>
    <x v="8"/>
    <n v="191"/>
    <x v="1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131"/>
    <b v="0"/>
    <x v="1"/>
    <n v="23"/>
    <x v="136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132"/>
    <b v="1"/>
    <x v="5"/>
    <n v="283"/>
    <x v="137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133"/>
    <b v="1"/>
    <x v="0"/>
    <n v="1132"/>
    <x v="138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134"/>
    <b v="1"/>
    <x v="0"/>
    <n v="281"/>
    <x v="139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135"/>
    <b v="1"/>
    <x v="11"/>
    <n v="160"/>
    <x v="140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36"/>
    <b v="1"/>
    <x v="8"/>
    <n v="110"/>
    <x v="14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x v="59"/>
    <b v="1"/>
    <x v="8"/>
    <n v="100"/>
    <x v="142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137"/>
    <b v="1"/>
    <x v="16"/>
    <n v="123"/>
    <x v="143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38"/>
    <b v="1"/>
    <x v="17"/>
    <n v="114"/>
    <x v="144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139"/>
    <b v="1"/>
    <x v="0"/>
    <n v="108"/>
    <x v="145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140"/>
    <b v="1"/>
    <x v="5"/>
    <n v="537"/>
    <x v="146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110"/>
    <b v="0"/>
    <x v="1"/>
    <n v="79"/>
    <x v="14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141"/>
    <b v="1"/>
    <x v="5"/>
    <n v="133"/>
    <x v="148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142"/>
    <b v="1"/>
    <x v="0"/>
    <n v="106"/>
    <x v="149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x v="143"/>
    <b v="1"/>
    <x v="9"/>
    <n v="131"/>
    <x v="150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44"/>
    <b v="1"/>
    <x v="8"/>
    <n v="104"/>
    <x v="151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45"/>
    <b v="1"/>
    <x v="8"/>
    <n v="104"/>
    <x v="152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46"/>
    <b v="1"/>
    <x v="8"/>
    <n v="103"/>
    <x v="153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47"/>
    <b v="1"/>
    <x v="8"/>
    <n v="103"/>
    <x v="154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148"/>
    <b v="1"/>
    <x v="9"/>
    <n v="103"/>
    <x v="155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x v="149"/>
    <b v="1"/>
    <x v="11"/>
    <n v="128"/>
    <x v="156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150"/>
    <b v="0"/>
    <x v="1"/>
    <n v="102"/>
    <x v="157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x v="151"/>
    <b v="1"/>
    <x v="3"/>
    <n v="254"/>
    <x v="158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152"/>
    <b v="1"/>
    <x v="9"/>
    <n v="102"/>
    <x v="159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153"/>
    <b v="1"/>
    <x v="12"/>
    <n v="101"/>
    <x v="160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x v="154"/>
    <b v="1"/>
    <x v="0"/>
    <n v="168"/>
    <x v="161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55"/>
    <b v="1"/>
    <x v="8"/>
    <n v="125"/>
    <x v="162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x v="156"/>
    <b v="1"/>
    <x v="15"/>
    <n v="119"/>
    <x v="163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x v="157"/>
    <b v="1"/>
    <x v="3"/>
    <n v="199"/>
    <x v="164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58"/>
    <b v="1"/>
    <x v="16"/>
    <n v="165"/>
    <x v="165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159"/>
    <b v="1"/>
    <x v="0"/>
    <n v="493"/>
    <x v="166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160"/>
    <b v="1"/>
    <x v="0"/>
    <n v="196"/>
    <x v="167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161"/>
    <b v="1"/>
    <x v="12"/>
    <n v="101"/>
    <x v="168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x v="162"/>
    <b v="1"/>
    <x v="2"/>
    <n v="108"/>
    <x v="169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163"/>
    <b v="1"/>
    <x v="1"/>
    <n v="119"/>
    <x v="170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164"/>
    <b v="1"/>
    <x v="0"/>
    <n v="473"/>
    <x v="171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165"/>
    <b v="1"/>
    <x v="3"/>
    <n v="135"/>
    <x v="172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166"/>
    <b v="0"/>
    <x v="18"/>
    <n v="63"/>
    <x v="173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167"/>
    <b v="1"/>
    <x v="9"/>
    <n v="233"/>
    <x v="174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168"/>
    <b v="1"/>
    <x v="19"/>
    <n v="102"/>
    <x v="175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x v="169"/>
    <b v="1"/>
    <x v="2"/>
    <n v="115"/>
    <x v="176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x v="114"/>
    <b v="1"/>
    <x v="0"/>
    <n v="170"/>
    <x v="177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70"/>
    <b v="1"/>
    <x v="8"/>
    <n v="101"/>
    <x v="178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171"/>
    <b v="1"/>
    <x v="9"/>
    <n v="113"/>
    <x v="179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172"/>
    <b v="1"/>
    <x v="5"/>
    <n v="1802"/>
    <x v="180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73"/>
    <b v="1"/>
    <x v="0"/>
    <n v="179"/>
    <x v="181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39"/>
    <b v="1"/>
    <x v="8"/>
    <n v="112"/>
    <x v="182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x v="174"/>
    <b v="1"/>
    <x v="1"/>
    <n v="127"/>
    <x v="183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x v="175"/>
    <b v="1"/>
    <x v="8"/>
    <n v="125"/>
    <x v="184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x v="176"/>
    <b v="1"/>
    <x v="8"/>
    <n v="127"/>
    <x v="185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177"/>
    <b v="1"/>
    <x v="0"/>
    <n v="143"/>
    <x v="186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x v="178"/>
    <b v="0"/>
    <x v="1"/>
    <n v="22"/>
    <x v="187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79"/>
    <b v="1"/>
    <x v="8"/>
    <n v="107"/>
    <x v="188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180"/>
    <b v="1"/>
    <x v="7"/>
    <n v="106"/>
    <x v="18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181"/>
    <b v="0"/>
    <x v="4"/>
    <n v="8"/>
    <x v="190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x v="182"/>
    <b v="0"/>
    <x v="9"/>
    <n v="12"/>
    <x v="191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83"/>
    <b v="1"/>
    <x v="8"/>
    <n v="105"/>
    <x v="192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x v="184"/>
    <b v="0"/>
    <x v="9"/>
    <n v="104"/>
    <x v="193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185"/>
    <b v="1"/>
    <x v="8"/>
    <n v="113"/>
    <x v="19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x v="186"/>
    <b v="0"/>
    <x v="9"/>
    <n v="20"/>
    <x v="195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x v="187"/>
    <b v="1"/>
    <x v="8"/>
    <n v="116"/>
    <x v="196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x v="13"/>
    <b v="1"/>
    <x v="8"/>
    <n v="150"/>
    <x v="197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188"/>
    <b v="1"/>
    <x v="7"/>
    <n v="203"/>
    <x v="198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x v="189"/>
    <b v="0"/>
    <x v="1"/>
    <n v="40"/>
    <x v="1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190"/>
    <b v="1"/>
    <x v="16"/>
    <n v="183"/>
    <x v="200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x v="191"/>
    <b v="1"/>
    <x v="3"/>
    <n v="322"/>
    <x v="20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x v="145"/>
    <b v="1"/>
    <x v="11"/>
    <n v="100"/>
    <x v="202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121"/>
    <b v="1"/>
    <x v="0"/>
    <n v="819"/>
    <x v="203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x v="192"/>
    <b v="0"/>
    <x v="1"/>
    <n v="42"/>
    <x v="204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193"/>
    <b v="1"/>
    <x v="3"/>
    <n v="107"/>
    <x v="20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66"/>
    <b v="1"/>
    <x v="11"/>
    <n v="114"/>
    <x v="206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194"/>
    <b v="1"/>
    <x v="0"/>
    <n v="114"/>
    <x v="207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x v="195"/>
    <b v="1"/>
    <x v="2"/>
    <n v="662"/>
    <x v="208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196"/>
    <b v="1"/>
    <x v="5"/>
    <n v="404"/>
    <x v="209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197"/>
    <b v="1"/>
    <x v="0"/>
    <n v="132"/>
    <x v="210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198"/>
    <b v="1"/>
    <x v="3"/>
    <n v="786"/>
    <x v="211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121"/>
    <b v="1"/>
    <x v="9"/>
    <n v="112"/>
    <x v="212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x v="199"/>
    <b v="1"/>
    <x v="3"/>
    <n v="270"/>
    <x v="213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200"/>
    <b v="1"/>
    <x v="4"/>
    <n v="326"/>
    <x v="214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63"/>
    <b v="1"/>
    <x v="8"/>
    <n v="111"/>
    <x v="215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01"/>
    <b v="1"/>
    <x v="15"/>
    <n v="155"/>
    <x v="21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202"/>
    <b v="1"/>
    <x v="8"/>
    <n v="101"/>
    <x v="217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x v="203"/>
    <b v="1"/>
    <x v="16"/>
    <n v="109"/>
    <x v="218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204"/>
    <b v="1"/>
    <x v="3"/>
    <n v="253"/>
    <x v="219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205"/>
    <b v="1"/>
    <x v="8"/>
    <n v="107"/>
    <x v="220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06"/>
    <b v="1"/>
    <x v="0"/>
    <n v="124"/>
    <x v="221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x v="157"/>
    <b v="1"/>
    <x v="8"/>
    <n v="103"/>
    <x v="222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x v="207"/>
    <b v="1"/>
    <x v="8"/>
    <n v="103"/>
    <x v="223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208"/>
    <b v="1"/>
    <x v="7"/>
    <n v="102"/>
    <x v="224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209"/>
    <b v="1"/>
    <x v="8"/>
    <n v="102"/>
    <x v="225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10"/>
    <b v="1"/>
    <x v="15"/>
    <n v="118"/>
    <x v="226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x v="211"/>
    <b v="0"/>
    <x v="1"/>
    <n v="35"/>
    <x v="227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x v="212"/>
    <b v="1"/>
    <x v="9"/>
    <n v="177"/>
    <x v="228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13"/>
    <b v="1"/>
    <x v="7"/>
    <n v="101"/>
    <x v="229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x v="214"/>
    <b v="1"/>
    <x v="11"/>
    <n v="101"/>
    <x v="230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x v="138"/>
    <b v="0"/>
    <x v="1"/>
    <n v="59"/>
    <x v="231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202"/>
    <b v="1"/>
    <x v="11"/>
    <n v="100"/>
    <x v="232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215"/>
    <b v="1"/>
    <x v="5"/>
    <n v="185"/>
    <x v="23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66"/>
    <b v="1"/>
    <x v="2"/>
    <n v="139"/>
    <x v="234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216"/>
    <b v="1"/>
    <x v="15"/>
    <n v="139"/>
    <x v="2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217"/>
    <b v="1"/>
    <x v="8"/>
    <n v="102"/>
    <x v="236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18"/>
    <b v="1"/>
    <x v="15"/>
    <n v="105"/>
    <x v="23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19"/>
    <b v="1"/>
    <x v="0"/>
    <n v="226"/>
    <x v="238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x v="220"/>
    <b v="0"/>
    <x v="1"/>
    <n v="34"/>
    <x v="239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221"/>
    <b v="1"/>
    <x v="0"/>
    <n v="421"/>
    <x v="240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x v="217"/>
    <b v="0"/>
    <x v="6"/>
    <n v="39"/>
    <x v="241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x v="190"/>
    <b v="1"/>
    <x v="0"/>
    <n v="209"/>
    <x v="242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22"/>
    <b v="1"/>
    <x v="2"/>
    <n v="111"/>
    <x v="243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x v="223"/>
    <b v="1"/>
    <x v="0"/>
    <n v="133"/>
    <x v="244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224"/>
    <b v="1"/>
    <x v="2"/>
    <n v="104"/>
    <x v="245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25"/>
    <b v="1"/>
    <x v="17"/>
    <n v="132"/>
    <x v="246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94"/>
    <b v="1"/>
    <x v="9"/>
    <n v="110"/>
    <x v="247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26"/>
    <b v="1"/>
    <x v="20"/>
    <n v="118"/>
    <x v="248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227"/>
    <b v="1"/>
    <x v="16"/>
    <n v="131"/>
    <x v="24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49"/>
    <b v="1"/>
    <x v="4"/>
    <n v="408"/>
    <x v="250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x v="228"/>
    <b v="1"/>
    <x v="4"/>
    <n v="141"/>
    <x v="251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29"/>
    <b v="1"/>
    <x v="1"/>
    <n v="267"/>
    <x v="252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230"/>
    <b v="1"/>
    <x v="8"/>
    <n v="229"/>
    <x v="253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x v="231"/>
    <b v="1"/>
    <x v="5"/>
    <n v="128"/>
    <x v="254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232"/>
    <b v="1"/>
    <x v="16"/>
    <n v="106"/>
    <x v="255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233"/>
    <b v="1"/>
    <x v="11"/>
    <n v="103"/>
    <x v="25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234"/>
    <b v="1"/>
    <x v="9"/>
    <n v="265"/>
    <x v="257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235"/>
    <b v="1"/>
    <x v="9"/>
    <n v="127"/>
    <x v="258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236"/>
    <b v="1"/>
    <x v="8"/>
    <n v="106"/>
    <x v="259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x v="237"/>
    <b v="1"/>
    <x v="15"/>
    <n v="105"/>
    <x v="260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238"/>
    <b v="1"/>
    <x v="8"/>
    <n v="105"/>
    <x v="261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22"/>
    <b v="1"/>
    <x v="3"/>
    <n v="418"/>
    <x v="262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239"/>
    <b v="1"/>
    <x v="0"/>
    <n v="104"/>
    <x v="263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231"/>
    <b v="1"/>
    <x v="0"/>
    <n v="125"/>
    <x v="264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40"/>
    <b v="0"/>
    <x v="18"/>
    <n v="36"/>
    <x v="265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41"/>
    <b v="1"/>
    <x v="11"/>
    <n v="103"/>
    <x v="266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121"/>
    <b v="1"/>
    <x v="16"/>
    <n v="309"/>
    <x v="267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x v="242"/>
    <b v="1"/>
    <x v="3"/>
    <n v="205"/>
    <x v="268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x v="170"/>
    <b v="0"/>
    <x v="1"/>
    <n v="30"/>
    <x v="26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243"/>
    <b v="1"/>
    <x v="7"/>
    <n v="102"/>
    <x v="270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244"/>
    <b v="1"/>
    <x v="11"/>
    <n v="102"/>
    <x v="2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245"/>
    <b v="1"/>
    <x v="8"/>
    <n v="102"/>
    <x v="272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246"/>
    <b v="1"/>
    <x v="8"/>
    <n v="122"/>
    <x v="273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47"/>
    <b v="1"/>
    <x v="15"/>
    <n v="303833"/>
    <x v="274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248"/>
    <b v="1"/>
    <x v="0"/>
    <n v="202"/>
    <x v="27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249"/>
    <b v="1"/>
    <x v="8"/>
    <n v="101"/>
    <x v="276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250"/>
    <b v="1"/>
    <x v="5"/>
    <n v="1212"/>
    <x v="277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x v="125"/>
    <b v="1"/>
    <x v="0"/>
    <n v="202"/>
    <x v="278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x v="251"/>
    <b v="1"/>
    <x v="8"/>
    <n v="101"/>
    <x v="279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x v="252"/>
    <b v="1"/>
    <x v="7"/>
    <n v="126"/>
    <x v="280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53"/>
    <b v="1"/>
    <x v="1"/>
    <n v="104"/>
    <x v="281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254"/>
    <b v="0"/>
    <x v="21"/>
    <n v="23"/>
    <x v="282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255"/>
    <b v="1"/>
    <x v="0"/>
    <n v="300"/>
    <x v="283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256"/>
    <b v="1"/>
    <x v="3"/>
    <n v="250"/>
    <x v="284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59"/>
    <b v="1"/>
    <x v="9"/>
    <n v="120"/>
    <x v="285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257"/>
    <b v="1"/>
    <x v="9"/>
    <n v="120"/>
    <x v="286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258"/>
    <b v="1"/>
    <x v="8"/>
    <n v="119"/>
    <x v="287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x v="259"/>
    <b v="1"/>
    <x v="9"/>
    <n v="118"/>
    <x v="288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260"/>
    <b v="1"/>
    <x v="8"/>
    <n v="118"/>
    <x v="289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04"/>
    <b v="1"/>
    <x v="8"/>
    <n v="117"/>
    <x v="290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x v="261"/>
    <b v="1"/>
    <x v="9"/>
    <n v="116"/>
    <x v="291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262"/>
    <b v="0"/>
    <x v="1"/>
    <n v="83"/>
    <x v="292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263"/>
    <b v="1"/>
    <x v="0"/>
    <n v="288"/>
    <x v="293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264"/>
    <b v="1"/>
    <x v="5"/>
    <n v="103"/>
    <x v="294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265"/>
    <b v="1"/>
    <x v="8"/>
    <n v="115"/>
    <x v="295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266"/>
    <b v="1"/>
    <x v="4"/>
    <n v="115"/>
    <x v="296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267"/>
    <b v="1"/>
    <x v="16"/>
    <n v="100"/>
    <x v="297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55"/>
    <b v="1"/>
    <x v="5"/>
    <n v="285"/>
    <x v="298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268"/>
    <b v="1"/>
    <x v="2"/>
    <n v="189"/>
    <x v="299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269"/>
    <b v="1"/>
    <x v="9"/>
    <n v="113"/>
    <x v="300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x v="270"/>
    <b v="1"/>
    <x v="13"/>
    <n v="704"/>
    <x v="301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271"/>
    <b v="1"/>
    <x v="9"/>
    <n v="351"/>
    <x v="302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204"/>
    <b v="1"/>
    <x v="8"/>
    <n v="117"/>
    <x v="303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272"/>
    <b v="0"/>
    <x v="10"/>
    <n v="56"/>
    <x v="30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273"/>
    <b v="1"/>
    <x v="3"/>
    <n v="120"/>
    <x v="305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74"/>
    <b v="1"/>
    <x v="9"/>
    <n v="110"/>
    <x v="306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275"/>
    <b v="1"/>
    <x v="11"/>
    <n v="120"/>
    <x v="307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137"/>
    <b v="1"/>
    <x v="3"/>
    <n v="136"/>
    <x v="308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x v="276"/>
    <b v="1"/>
    <x v="9"/>
    <n v="109"/>
    <x v="30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7"/>
    <b v="1"/>
    <x v="3"/>
    <n v="103"/>
    <x v="310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278"/>
    <b v="1"/>
    <x v="8"/>
    <n v="108"/>
    <x v="311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261"/>
    <b v="1"/>
    <x v="8"/>
    <n v="157"/>
    <x v="312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79"/>
    <b v="1"/>
    <x v="3"/>
    <n v="106"/>
    <x v="313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280"/>
    <b v="1"/>
    <x v="7"/>
    <n v="106"/>
    <x v="314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233"/>
    <b v="1"/>
    <x v="8"/>
    <n v="106"/>
    <x v="315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81"/>
    <b v="1"/>
    <x v="7"/>
    <n v="106"/>
    <x v="316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x v="282"/>
    <b v="1"/>
    <x v="1"/>
    <n v="106"/>
    <x v="317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x v="44"/>
    <b v="1"/>
    <x v="8"/>
    <n v="176"/>
    <x v="318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x v="274"/>
    <b v="1"/>
    <x v="17"/>
    <n v="132"/>
    <x v="319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283"/>
    <b v="1"/>
    <x v="8"/>
    <n v="101"/>
    <x v="320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x v="284"/>
    <b v="0"/>
    <x v="1"/>
    <n v="29"/>
    <x v="321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285"/>
    <b v="1"/>
    <x v="0"/>
    <n v="105"/>
    <x v="322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x v="286"/>
    <b v="1"/>
    <x v="0"/>
    <n v="131"/>
    <x v="323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265"/>
    <b v="1"/>
    <x v="22"/>
    <n v="105"/>
    <x v="324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287"/>
    <b v="1"/>
    <x v="8"/>
    <n v="105"/>
    <x v="325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60"/>
    <b v="1"/>
    <x v="8"/>
    <n v="174"/>
    <x v="326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x v="190"/>
    <b v="1"/>
    <x v="3"/>
    <n v="159"/>
    <x v="327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19"/>
    <b v="1"/>
    <x v="19"/>
    <n v="103"/>
    <x v="328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288"/>
    <b v="1"/>
    <x v="12"/>
    <n v="129"/>
    <x v="329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29"/>
    <b v="0"/>
    <x v="1"/>
    <n v="46"/>
    <x v="330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289"/>
    <b v="1"/>
    <x v="8"/>
    <n v="103"/>
    <x v="331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90"/>
    <b v="1"/>
    <x v="15"/>
    <n v="213"/>
    <x v="332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265"/>
    <b v="1"/>
    <x v="7"/>
    <n v="102"/>
    <x v="333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215"/>
    <b v="1"/>
    <x v="7"/>
    <n v="254"/>
    <x v="334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291"/>
    <b v="1"/>
    <x v="8"/>
    <n v="102"/>
    <x v="335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292"/>
    <b v="1"/>
    <x v="11"/>
    <n v="102"/>
    <x v="336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293"/>
    <b v="1"/>
    <x v="8"/>
    <n v="105"/>
    <x v="337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294"/>
    <b v="1"/>
    <x v="8"/>
    <n v="101"/>
    <x v="338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95"/>
    <b v="0"/>
    <x v="18"/>
    <n v="5"/>
    <x v="339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96"/>
    <b v="1"/>
    <x v="1"/>
    <n v="101"/>
    <x v="340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297"/>
    <b v="1"/>
    <x v="9"/>
    <n v="100"/>
    <x v="341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298"/>
    <b v="1"/>
    <x v="5"/>
    <n v="496"/>
    <x v="342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99"/>
    <b v="0"/>
    <x v="1"/>
    <n v="49"/>
    <x v="343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x v="300"/>
    <b v="0"/>
    <x v="23"/>
    <n v="25"/>
    <x v="344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x v="301"/>
    <b v="1"/>
    <x v="5"/>
    <n v="272"/>
    <x v="345"/>
    <x v="3"/>
    <x v="5"/>
  </r>
  <r>
    <n v="307"/>
    <x v="346"/>
    <s v="Why is grammar important?"/>
    <n v="22000"/>
    <n v="24490"/>
    <x v="0"/>
    <x v="0"/>
    <s v="USD"/>
    <n v="1360276801"/>
    <n v="1357684801"/>
    <b v="1"/>
    <x v="302"/>
    <b v="1"/>
    <x v="8"/>
    <n v="111"/>
    <x v="346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303"/>
    <b v="1"/>
    <x v="11"/>
    <n v="106"/>
    <x v="347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304"/>
    <b v="1"/>
    <x v="15"/>
    <n v="162"/>
    <x v="348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11"/>
    <b v="1"/>
    <x v="5"/>
    <n v="243"/>
    <x v="349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05"/>
    <b v="1"/>
    <x v="3"/>
    <n v="162"/>
    <x v="350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x v="306"/>
    <b v="1"/>
    <x v="3"/>
    <n v="484"/>
    <x v="351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307"/>
    <b v="1"/>
    <x v="0"/>
    <n v="127"/>
    <x v="352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x v="308"/>
    <b v="0"/>
    <x v="1"/>
    <n v="7"/>
    <x v="353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x v="309"/>
    <b v="1"/>
    <x v="13"/>
    <n v="119"/>
    <x v="354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310"/>
    <b v="1"/>
    <x v="7"/>
    <n v="102"/>
    <x v="355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292"/>
    <b v="1"/>
    <x v="11"/>
    <n v="118"/>
    <x v="356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96"/>
    <b v="1"/>
    <x v="0"/>
    <n v="585"/>
    <x v="357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311"/>
    <b v="1"/>
    <x v="9"/>
    <n v="106"/>
    <x v="358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249"/>
    <b v="1"/>
    <x v="3"/>
    <n v="125"/>
    <x v="77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177"/>
    <b v="1"/>
    <x v="3"/>
    <n v="105"/>
    <x v="359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312"/>
    <b v="1"/>
    <x v="9"/>
    <n v="319"/>
    <x v="360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313"/>
    <b v="1"/>
    <x v="4"/>
    <n v="115"/>
    <x v="361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x v="314"/>
    <b v="1"/>
    <x v="5"/>
    <n v="412"/>
    <x v="362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208"/>
    <b v="1"/>
    <x v="0"/>
    <n v="2260300"/>
    <x v="363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41"/>
    <b v="1"/>
    <x v="8"/>
    <n v="101"/>
    <x v="364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315"/>
    <b v="1"/>
    <x v="8"/>
    <n v="112"/>
    <x v="365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311"/>
    <b v="1"/>
    <x v="15"/>
    <n v="102"/>
    <x v="366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x v="316"/>
    <b v="1"/>
    <x v="16"/>
    <n v="112"/>
    <x v="36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235"/>
    <b v="1"/>
    <x v="3"/>
    <n v="101"/>
    <x v="368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17"/>
    <b v="1"/>
    <x v="3"/>
    <n v="148"/>
    <x v="369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x v="206"/>
    <b v="1"/>
    <x v="3"/>
    <n v="112"/>
    <x v="370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318"/>
    <b v="0"/>
    <x v="24"/>
    <n v="63"/>
    <x v="371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x v="125"/>
    <b v="1"/>
    <x v="5"/>
    <n v="110"/>
    <x v="372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266"/>
    <b v="1"/>
    <x v="11"/>
    <n v="110"/>
    <x v="373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319"/>
    <b v="1"/>
    <x v="11"/>
    <n v="104"/>
    <x v="374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209"/>
    <b v="1"/>
    <x v="15"/>
    <n v="122"/>
    <x v="375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320"/>
    <b v="1"/>
    <x v="4"/>
    <n v="146"/>
    <x v="37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321"/>
    <b v="1"/>
    <x v="3"/>
    <n v="104"/>
    <x v="37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242"/>
    <b v="1"/>
    <x v="9"/>
    <n v="109"/>
    <x v="378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22"/>
    <b v="1"/>
    <x v="12"/>
    <n v="120"/>
    <x v="379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323"/>
    <b v="1"/>
    <x v="8"/>
    <n v="108"/>
    <x v="380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x v="324"/>
    <b v="1"/>
    <x v="3"/>
    <n v="124"/>
    <x v="381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x v="95"/>
    <b v="1"/>
    <x v="3"/>
    <n v="180"/>
    <x v="382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186"/>
    <b v="1"/>
    <x v="11"/>
    <n v="108"/>
    <x v="383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x v="325"/>
    <b v="1"/>
    <x v="8"/>
    <n v="107"/>
    <x v="38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266"/>
    <b v="1"/>
    <x v="8"/>
    <n v="119"/>
    <x v="385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326"/>
    <b v="0"/>
    <x v="6"/>
    <n v="43"/>
    <x v="38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327"/>
    <b v="1"/>
    <x v="8"/>
    <n v="107"/>
    <x v="387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328"/>
    <b v="1"/>
    <x v="24"/>
    <n v="107"/>
    <x v="388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73"/>
    <b v="1"/>
    <x v="8"/>
    <n v="107"/>
    <x v="389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x v="329"/>
    <b v="0"/>
    <x v="1"/>
    <n v="47"/>
    <x v="390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310"/>
    <b v="0"/>
    <x v="3"/>
    <n v="65"/>
    <x v="391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x v="330"/>
    <b v="0"/>
    <x v="18"/>
    <n v="28"/>
    <x v="392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x v="331"/>
    <b v="1"/>
    <x v="24"/>
    <n v="105"/>
    <x v="393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162"/>
    <b v="1"/>
    <x v="4"/>
    <n v="104"/>
    <x v="394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16"/>
    <b v="1"/>
    <x v="8"/>
    <n v="104"/>
    <x v="395"/>
    <x v="5"/>
    <x v="8"/>
  </r>
  <r>
    <n v="2535"/>
    <x v="397"/>
    <s v="Mark Hayes: Requiem Recording"/>
    <n v="20000"/>
    <n v="20755"/>
    <x v="0"/>
    <x v="0"/>
    <s v="USD"/>
    <n v="1417463945"/>
    <n v="1414781945"/>
    <b v="0"/>
    <x v="332"/>
    <b v="1"/>
    <x v="25"/>
    <n v="104"/>
    <x v="396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3"/>
    <b v="1"/>
    <x v="15"/>
    <n v="138"/>
    <x v="397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x v="81"/>
    <b v="1"/>
    <x v="5"/>
    <n v="106"/>
    <x v="398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x v="186"/>
    <b v="1"/>
    <x v="8"/>
    <n v="114"/>
    <x v="399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x v="327"/>
    <b v="0"/>
    <x v="1"/>
    <n v="82"/>
    <x v="400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334"/>
    <b v="1"/>
    <x v="3"/>
    <n v="111"/>
    <x v="40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335"/>
    <b v="1"/>
    <x v="5"/>
    <n v="157"/>
    <x v="402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336"/>
    <b v="1"/>
    <x v="15"/>
    <n v="109"/>
    <x v="403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x v="337"/>
    <b v="1"/>
    <x v="3"/>
    <n v="146"/>
    <x v="404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x v="338"/>
    <b v="1"/>
    <x v="11"/>
    <n v="102"/>
    <x v="405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x v="339"/>
    <b v="1"/>
    <x v="25"/>
    <n v="113"/>
    <x v="40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x v="340"/>
    <b v="1"/>
    <x v="17"/>
    <n v="101"/>
    <x v="407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341"/>
    <b v="1"/>
    <x v="16"/>
    <n v="109"/>
    <x v="408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342"/>
    <b v="1"/>
    <x v="8"/>
    <n v="101"/>
    <x v="409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343"/>
    <b v="1"/>
    <x v="8"/>
    <n v="101"/>
    <x v="410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192"/>
    <b v="1"/>
    <x v="11"/>
    <n v="101"/>
    <x v="41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99"/>
    <b v="1"/>
    <x v="17"/>
    <n v="100"/>
    <x v="412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286"/>
    <b v="1"/>
    <x v="15"/>
    <n v="100"/>
    <x v="41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96"/>
    <b v="1"/>
    <x v="16"/>
    <n v="100"/>
    <x v="414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x v="139"/>
    <b v="1"/>
    <x v="11"/>
    <n v="100"/>
    <x v="41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x v="219"/>
    <b v="1"/>
    <x v="5"/>
    <n v="153"/>
    <x v="416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44"/>
    <b v="1"/>
    <x v="16"/>
    <n v="142"/>
    <x v="417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345"/>
    <b v="0"/>
    <x v="1"/>
    <n v="2"/>
    <x v="418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188"/>
    <b v="0"/>
    <x v="18"/>
    <n v="7"/>
    <x v="419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x v="324"/>
    <b v="0"/>
    <x v="1"/>
    <n v="40"/>
    <x v="420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46"/>
    <b v="1"/>
    <x v="3"/>
    <n v="559"/>
    <x v="421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162"/>
    <b v="1"/>
    <x v="5"/>
    <n v="108"/>
    <x v="42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258"/>
    <b v="0"/>
    <x v="1"/>
    <n v="26"/>
    <x v="423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318"/>
    <b v="0"/>
    <x v="1"/>
    <n v="39"/>
    <x v="424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x v="347"/>
    <b v="1"/>
    <x v="5"/>
    <n v="104"/>
    <x v="42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48"/>
    <b v="1"/>
    <x v="0"/>
    <n v="193"/>
    <x v="426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x v="349"/>
    <b v="0"/>
    <x v="1"/>
    <n v="38"/>
    <x v="427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x v="350"/>
    <b v="1"/>
    <x v="3"/>
    <n v="101"/>
    <x v="428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351"/>
    <b v="1"/>
    <x v="8"/>
    <n v="103"/>
    <x v="429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326"/>
    <b v="1"/>
    <x v="1"/>
    <n v="126"/>
    <x v="430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44"/>
    <b v="1"/>
    <x v="5"/>
    <n v="377"/>
    <x v="431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336"/>
    <b v="1"/>
    <x v="5"/>
    <n v="1867"/>
    <x v="432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336"/>
    <b v="1"/>
    <x v="8"/>
    <n v="101"/>
    <x v="433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352"/>
    <b v="1"/>
    <x v="9"/>
    <n v="104"/>
    <x v="434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x v="353"/>
    <b v="1"/>
    <x v="3"/>
    <n v="103"/>
    <x v="435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149"/>
    <b v="1"/>
    <x v="15"/>
    <n v="124"/>
    <x v="436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54"/>
    <b v="1"/>
    <x v="3"/>
    <n v="109"/>
    <x v="437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353"/>
    <b v="1"/>
    <x v="12"/>
    <n v="101"/>
    <x v="438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55"/>
    <b v="1"/>
    <x v="9"/>
    <n v="121"/>
    <x v="439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41"/>
    <b v="1"/>
    <x v="24"/>
    <n v="103"/>
    <x v="440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356"/>
    <b v="1"/>
    <x v="8"/>
    <n v="139"/>
    <x v="441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x v="214"/>
    <b v="1"/>
    <x v="3"/>
    <n v="278"/>
    <x v="442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357"/>
    <b v="1"/>
    <x v="4"/>
    <n v="224"/>
    <x v="44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358"/>
    <b v="1"/>
    <x v="8"/>
    <n v="179"/>
    <x v="44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70"/>
    <b v="1"/>
    <x v="8"/>
    <n v="123"/>
    <x v="420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337"/>
    <b v="1"/>
    <x v="8"/>
    <n v="105"/>
    <x v="445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168"/>
    <b v="1"/>
    <x v="4"/>
    <n v="355"/>
    <x v="446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359"/>
    <b v="1"/>
    <x v="3"/>
    <n v="118"/>
    <x v="447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360"/>
    <b v="0"/>
    <x v="1"/>
    <n v="70"/>
    <x v="448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324"/>
    <b v="0"/>
    <x v="1"/>
    <n v="25"/>
    <x v="449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283"/>
    <b v="1"/>
    <x v="15"/>
    <n v="117"/>
    <x v="450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332"/>
    <b v="1"/>
    <x v="15"/>
    <n v="100"/>
    <x v="451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358"/>
    <b v="1"/>
    <x v="11"/>
    <n v="116"/>
    <x v="452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361"/>
    <b v="1"/>
    <x v="8"/>
    <n v="116"/>
    <x v="453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x v="350"/>
    <b v="1"/>
    <x v="3"/>
    <n v="104"/>
    <x v="454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362"/>
    <b v="1"/>
    <x v="12"/>
    <n v="116"/>
    <x v="455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22"/>
    <b v="1"/>
    <x v="12"/>
    <n v="145"/>
    <x v="456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340"/>
    <b v="1"/>
    <x v="0"/>
    <n v="182"/>
    <x v="457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189"/>
    <b v="1"/>
    <x v="2"/>
    <n v="108"/>
    <x v="458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06"/>
    <b v="1"/>
    <x v="4"/>
    <n v="172"/>
    <x v="459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06"/>
    <b v="1"/>
    <x v="12"/>
    <n v="107"/>
    <x v="460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x v="282"/>
    <b v="0"/>
    <x v="4"/>
    <n v="11"/>
    <x v="461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x v="173"/>
    <b v="1"/>
    <x v="8"/>
    <n v="114"/>
    <x v="462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29"/>
    <b v="1"/>
    <x v="8"/>
    <n v="170"/>
    <x v="463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363"/>
    <b v="0"/>
    <x v="1"/>
    <n v="6"/>
    <x v="464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266"/>
    <b v="1"/>
    <x v="0"/>
    <n v="674"/>
    <x v="465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79"/>
    <b v="1"/>
    <x v="0"/>
    <n v="140"/>
    <x v="466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341"/>
    <b v="1"/>
    <x v="3"/>
    <n v="102"/>
    <x v="467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13"/>
    <b v="1"/>
    <x v="15"/>
    <n v="111"/>
    <x v="46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x v="364"/>
    <b v="1"/>
    <x v="3"/>
    <n v="104"/>
    <x v="469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242"/>
    <b v="1"/>
    <x v="8"/>
    <n v="110"/>
    <x v="4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x v="257"/>
    <b v="1"/>
    <x v="9"/>
    <n v="110"/>
    <x v="47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87"/>
    <b v="1"/>
    <x v="11"/>
    <n v="110"/>
    <x v="472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308"/>
    <b v="1"/>
    <x v="8"/>
    <n v="109"/>
    <x v="473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365"/>
    <b v="0"/>
    <x v="11"/>
    <n v="109"/>
    <x v="47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66"/>
    <b v="1"/>
    <x v="0"/>
    <n v="108"/>
    <x v="475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79"/>
    <b v="1"/>
    <x v="15"/>
    <n v="295"/>
    <x v="476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x v="367"/>
    <b v="1"/>
    <x v="3"/>
    <n v="108"/>
    <x v="477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109"/>
    <b v="1"/>
    <x v="3"/>
    <n v="101"/>
    <x v="478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368"/>
    <b v="1"/>
    <x v="8"/>
    <n v="108"/>
    <x v="479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324"/>
    <b v="1"/>
    <x v="8"/>
    <n v="107"/>
    <x v="480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x v="369"/>
    <b v="1"/>
    <x v="5"/>
    <n v="114"/>
    <x v="48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336"/>
    <b v="1"/>
    <x v="24"/>
    <n v="159"/>
    <x v="482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370"/>
    <b v="1"/>
    <x v="15"/>
    <n v="106"/>
    <x v="483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44"/>
    <b v="1"/>
    <x v="5"/>
    <n v="636"/>
    <x v="484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41"/>
    <b v="0"/>
    <x v="1"/>
    <n v="40"/>
    <x v="485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x v="371"/>
    <b v="1"/>
    <x v="4"/>
    <n v="105"/>
    <x v="486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301"/>
    <b v="1"/>
    <x v="9"/>
    <n v="105"/>
    <x v="487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x v="112"/>
    <b v="1"/>
    <x v="5"/>
    <n v="524"/>
    <x v="488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372"/>
    <b v="1"/>
    <x v="8"/>
    <n v="105"/>
    <x v="489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313"/>
    <b v="1"/>
    <x v="11"/>
    <n v="101"/>
    <x v="490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x v="286"/>
    <b v="1"/>
    <x v="11"/>
    <n v="105"/>
    <x v="491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17"/>
    <b v="1"/>
    <x v="9"/>
    <n v="157"/>
    <x v="492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312"/>
    <b v="1"/>
    <x v="11"/>
    <n v="105"/>
    <x v="493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73"/>
    <b v="1"/>
    <x v="0"/>
    <n v="157"/>
    <x v="494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336"/>
    <b v="1"/>
    <x v="3"/>
    <n v="112"/>
    <x v="495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374"/>
    <b v="1"/>
    <x v="15"/>
    <n v="112"/>
    <x v="496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375"/>
    <b v="1"/>
    <x v="12"/>
    <n v="104"/>
    <x v="497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x v="338"/>
    <b v="1"/>
    <x v="19"/>
    <n v="104"/>
    <x v="498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376"/>
    <b v="1"/>
    <x v="8"/>
    <n v="104"/>
    <x v="499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377"/>
    <b v="1"/>
    <x v="15"/>
    <n v="156"/>
    <x v="500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x v="299"/>
    <b v="1"/>
    <x v="3"/>
    <n v="104"/>
    <x v="501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332"/>
    <b v="1"/>
    <x v="11"/>
    <n v="104"/>
    <x v="502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378"/>
    <b v="1"/>
    <x v="3"/>
    <n v="155"/>
    <x v="503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267"/>
    <b v="1"/>
    <x v="3"/>
    <n v="172"/>
    <x v="504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120"/>
    <b v="1"/>
    <x v="11"/>
    <n v="103"/>
    <x v="307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379"/>
    <b v="1"/>
    <x v="11"/>
    <n v="154"/>
    <x v="50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287"/>
    <b v="1"/>
    <x v="8"/>
    <n v="119"/>
    <x v="506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380"/>
    <b v="0"/>
    <x v="1"/>
    <n v="15"/>
    <x v="507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340"/>
    <b v="1"/>
    <x v="11"/>
    <n v="102"/>
    <x v="508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x v="381"/>
    <b v="1"/>
    <x v="11"/>
    <n v="102"/>
    <x v="509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382"/>
    <b v="1"/>
    <x v="15"/>
    <n v="102"/>
    <x v="510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237"/>
    <b v="1"/>
    <x v="11"/>
    <n v="102"/>
    <x v="511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383"/>
    <b v="1"/>
    <x v="16"/>
    <n v="102"/>
    <x v="51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x v="384"/>
    <b v="0"/>
    <x v="3"/>
    <n v="61"/>
    <x v="513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385"/>
    <b v="1"/>
    <x v="8"/>
    <n v="305"/>
    <x v="514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386"/>
    <b v="1"/>
    <x v="11"/>
    <n v="102"/>
    <x v="515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87"/>
    <b v="1"/>
    <x v="7"/>
    <n v="102"/>
    <x v="516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55"/>
    <b v="1"/>
    <x v="15"/>
    <n v="102"/>
    <x v="517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x v="209"/>
    <b v="1"/>
    <x v="2"/>
    <n v="101"/>
    <x v="518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85"/>
    <b v="1"/>
    <x v="7"/>
    <n v="101"/>
    <x v="519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x v="388"/>
    <b v="1"/>
    <x v="11"/>
    <n v="101"/>
    <x v="520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389"/>
    <b v="1"/>
    <x v="11"/>
    <n v="302"/>
    <x v="521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390"/>
    <b v="1"/>
    <x v="15"/>
    <n v="101"/>
    <x v="522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391"/>
    <b v="1"/>
    <x v="9"/>
    <n v="191"/>
    <x v="523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x v="14"/>
    <b v="1"/>
    <x v="5"/>
    <n v="537"/>
    <x v="524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186"/>
    <b v="1"/>
    <x v="8"/>
    <n v="113"/>
    <x v="525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x v="392"/>
    <b v="1"/>
    <x v="16"/>
    <n v="143"/>
    <x v="526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393"/>
    <b v="0"/>
    <x v="1"/>
    <n v="73"/>
    <x v="527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307"/>
    <b v="1"/>
    <x v="15"/>
    <n v="145"/>
    <x v="528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394"/>
    <b v="1"/>
    <x v="11"/>
    <n v="111"/>
    <x v="52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395"/>
    <b v="1"/>
    <x v="15"/>
    <n v="144"/>
    <x v="530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53"/>
    <b v="0"/>
    <x v="1"/>
    <n v="11"/>
    <x v="531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x v="396"/>
    <b v="0"/>
    <x v="18"/>
    <n v="28"/>
    <x v="532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3"/>
    <b v="1"/>
    <x v="0"/>
    <n v="118"/>
    <x v="533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137"/>
    <b v="1"/>
    <x v="8"/>
    <n v="283"/>
    <x v="534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139"/>
    <b v="1"/>
    <x v="16"/>
    <n v="128"/>
    <x v="535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327"/>
    <b v="1"/>
    <x v="0"/>
    <n v="281"/>
    <x v="536"/>
    <x v="0"/>
    <x v="0"/>
  </r>
  <r>
    <n v="1268"/>
    <x v="540"/>
    <s v="Full Devil Jacket Is releasing their first record in over 12 yrs and we want you to be a part of it!"/>
    <n v="12000"/>
    <n v="14000"/>
    <x v="0"/>
    <x v="0"/>
    <s v="USD"/>
    <n v="1379708247"/>
    <n v="1377116247"/>
    <b v="1"/>
    <x v="397"/>
    <b v="1"/>
    <x v="15"/>
    <n v="117"/>
    <x v="537"/>
    <x v="7"/>
    <x v="15"/>
  </r>
  <r>
    <n v="969"/>
    <x v="541"/>
    <s v="Geek &amp; Chic Smart Jewelry Collection, Wearables Meet Style!"/>
    <n v="30000"/>
    <n v="14000"/>
    <x v="2"/>
    <x v="14"/>
    <s v="MXN"/>
    <n v="1486624607"/>
    <n v="1483773407"/>
    <b v="0"/>
    <x v="398"/>
    <b v="0"/>
    <x v="1"/>
    <n v="47"/>
    <x v="538"/>
    <x v="0"/>
    <x v="1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399"/>
    <b v="1"/>
    <x v="15"/>
    <n v="111"/>
    <x v="539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x v="400"/>
    <b v="1"/>
    <x v="0"/>
    <n v="347"/>
    <x v="540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161"/>
    <b v="0"/>
    <x v="3"/>
    <n v="57"/>
    <x v="541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377"/>
    <b v="1"/>
    <x v="8"/>
    <n v="114"/>
    <x v="54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62"/>
    <b v="1"/>
    <x v="5"/>
    <n v="171"/>
    <x v="5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x v="300"/>
    <b v="0"/>
    <x v="26"/>
    <n v="27"/>
    <x v="544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01"/>
    <b v="1"/>
    <x v="25"/>
    <n v="109"/>
    <x v="545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402"/>
    <b v="1"/>
    <x v="17"/>
    <n v="136"/>
    <x v="546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03"/>
    <b v="1"/>
    <x v="5"/>
    <n v="1357"/>
    <x v="54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262"/>
    <b v="1"/>
    <x v="5"/>
    <n v="271"/>
    <x v="548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x v="164"/>
    <b v="1"/>
    <x v="3"/>
    <n v="135"/>
    <x v="549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x v="206"/>
    <b v="1"/>
    <x v="15"/>
    <n v="154"/>
    <x v="550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318"/>
    <b v="1"/>
    <x v="8"/>
    <n v="105"/>
    <x v="551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330"/>
    <b v="1"/>
    <x v="3"/>
    <n v="103"/>
    <x v="552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350"/>
    <b v="1"/>
    <x v="15"/>
    <n v="199"/>
    <x v="553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285"/>
    <b v="0"/>
    <x v="1"/>
    <n v="44"/>
    <x v="554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x v="295"/>
    <b v="1"/>
    <x v="17"/>
    <n v="102"/>
    <x v="555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x v="170"/>
    <b v="1"/>
    <x v="7"/>
    <n v="111"/>
    <x v="556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x v="287"/>
    <b v="1"/>
    <x v="5"/>
    <n v="147"/>
    <x v="55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404"/>
    <b v="1"/>
    <x v="3"/>
    <n v="105"/>
    <x v="558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278"/>
    <b v="1"/>
    <x v="11"/>
    <n v="101"/>
    <x v="559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395"/>
    <b v="1"/>
    <x v="9"/>
    <n v="109"/>
    <x v="560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151"/>
    <b v="1"/>
    <x v="0"/>
    <n v="262"/>
    <x v="561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x v="405"/>
    <b v="1"/>
    <x v="3"/>
    <n v="101"/>
    <x v="562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311"/>
    <b v="1"/>
    <x v="8"/>
    <n v="104"/>
    <x v="563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87"/>
    <b v="1"/>
    <x v="8"/>
    <n v="132"/>
    <x v="564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38"/>
    <b v="1"/>
    <x v="8"/>
    <n v="104"/>
    <x v="565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x v="367"/>
    <b v="0"/>
    <x v="1"/>
    <n v="112"/>
    <x v="566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x v="406"/>
    <b v="1"/>
    <x v="27"/>
    <n v="107"/>
    <x v="567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349"/>
    <b v="0"/>
    <x v="26"/>
    <n v="21"/>
    <x v="568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79"/>
    <b v="1"/>
    <x v="11"/>
    <n v="128"/>
    <x v="569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407"/>
    <b v="1"/>
    <x v="17"/>
    <n v="128"/>
    <x v="570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350"/>
    <b v="1"/>
    <x v="11"/>
    <n v="128"/>
    <x v="571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x v="262"/>
    <b v="0"/>
    <x v="1"/>
    <n v="26"/>
    <x v="572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408"/>
    <b v="1"/>
    <x v="9"/>
    <n v="120"/>
    <x v="573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x v="277"/>
    <b v="1"/>
    <x v="11"/>
    <n v="127"/>
    <x v="574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186"/>
    <b v="1"/>
    <x v="8"/>
    <n v="106"/>
    <x v="575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9"/>
    <b v="1"/>
    <x v="0"/>
    <n v="253"/>
    <x v="576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x v="202"/>
    <b v="1"/>
    <x v="11"/>
    <n v="103"/>
    <x v="577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x v="326"/>
    <b v="1"/>
    <x v="15"/>
    <n v="100"/>
    <x v="578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x v="409"/>
    <b v="0"/>
    <x v="11"/>
    <n v="70"/>
    <x v="579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386"/>
    <b v="0"/>
    <x v="1"/>
    <n v="31"/>
    <x v="580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410"/>
    <b v="1"/>
    <x v="15"/>
    <n v="497"/>
    <x v="581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x v="283"/>
    <b v="1"/>
    <x v="3"/>
    <n v="123"/>
    <x v="582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202"/>
    <b v="1"/>
    <x v="15"/>
    <n v="124"/>
    <x v="583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99"/>
    <b v="1"/>
    <x v="0"/>
    <n v="124"/>
    <x v="58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x v="168"/>
    <b v="1"/>
    <x v="11"/>
    <n v="103"/>
    <x v="58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59"/>
    <b v="1"/>
    <x v="11"/>
    <n v="123"/>
    <x v="302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397"/>
    <b v="1"/>
    <x v="9"/>
    <n v="246"/>
    <x v="586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338"/>
    <b v="1"/>
    <x v="11"/>
    <n v="102"/>
    <x v="58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374"/>
    <b v="1"/>
    <x v="11"/>
    <n v="102"/>
    <x v="588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408"/>
    <b v="1"/>
    <x v="3"/>
    <n v="102"/>
    <x v="589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x v="411"/>
    <b v="1"/>
    <x v="11"/>
    <n v="122"/>
    <x v="590"/>
    <x v="6"/>
    <x v="11"/>
  </r>
  <r>
    <n v="2985"/>
    <x v="595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x v="404"/>
    <b v="1"/>
    <x v="9"/>
    <n v="122"/>
    <x v="591"/>
    <x v="6"/>
    <x v="9"/>
  </r>
  <r>
    <n v="360"/>
    <x v="596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12"/>
    <b v="1"/>
    <x v="8"/>
    <n v="101"/>
    <x v="592"/>
    <x v="5"/>
    <x v="8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227"/>
    <b v="1"/>
    <x v="0"/>
    <n v="121"/>
    <x v="593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13"/>
    <b v="1"/>
    <x v="4"/>
    <n v="110"/>
    <x v="59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x v="375"/>
    <b v="1"/>
    <x v="11"/>
    <n v="101"/>
    <x v="595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x v="414"/>
    <b v="1"/>
    <x v="16"/>
    <n v="100"/>
    <x v="596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415"/>
    <b v="1"/>
    <x v="20"/>
    <n v="120"/>
    <x v="597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27"/>
    <b v="1"/>
    <x v="16"/>
    <n v="100"/>
    <x v="598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x v="353"/>
    <b v="1"/>
    <x v="8"/>
    <n v="107"/>
    <x v="599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416"/>
    <b v="1"/>
    <x v="3"/>
    <n v="150"/>
    <x v="600"/>
    <x v="2"/>
    <x v="3"/>
  </r>
  <r>
    <n v="525"/>
    <x v="60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417"/>
    <b v="1"/>
    <x v="11"/>
    <n v="100"/>
    <x v="601"/>
    <x v="6"/>
    <x v="11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18"/>
    <b v="1"/>
    <x v="8"/>
    <n v="124"/>
    <x v="602"/>
    <x v="5"/>
    <x v="8"/>
  </r>
  <r>
    <n v="49"/>
    <x v="607"/>
    <s v="Driving Jersey is real people telling real stories."/>
    <n v="12000"/>
    <n v="12000"/>
    <x v="0"/>
    <x v="0"/>
    <s v="USD"/>
    <n v="1445660045"/>
    <n v="1443068045"/>
    <b v="0"/>
    <x v="412"/>
    <b v="1"/>
    <x v="16"/>
    <n v="100"/>
    <x v="603"/>
    <x v="5"/>
    <x v="16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x v="419"/>
    <b v="1"/>
    <x v="9"/>
    <n v="120"/>
    <x v="604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20"/>
    <b v="1"/>
    <x v="5"/>
    <n v="141"/>
    <x v="605"/>
    <x v="3"/>
    <x v="5"/>
  </r>
  <r>
    <n v="217"/>
    <x v="610"/>
    <s v="A roadmovie by paw"/>
    <n v="100000"/>
    <n v="11943"/>
    <x v="2"/>
    <x v="10"/>
    <s v="SEK"/>
    <n v="1419780149"/>
    <n v="1417101749"/>
    <b v="0"/>
    <x v="421"/>
    <b v="0"/>
    <x v="10"/>
    <n v="12"/>
    <x v="606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82"/>
    <b v="0"/>
    <x v="3"/>
    <n v="40"/>
    <x v="607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x v="327"/>
    <b v="1"/>
    <x v="11"/>
    <n v="119"/>
    <x v="608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182"/>
    <b v="0"/>
    <x v="1"/>
    <n v="39"/>
    <x v="609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x v="422"/>
    <b v="1"/>
    <x v="15"/>
    <n v="118"/>
    <x v="610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149"/>
    <b v="1"/>
    <x v="1"/>
    <n v="147"/>
    <x v="611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81"/>
    <b v="1"/>
    <x v="11"/>
    <n v="100"/>
    <x v="612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7"/>
    <b v="1"/>
    <x v="0"/>
    <n v="235"/>
    <x v="613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x v="156"/>
    <b v="1"/>
    <x v="5"/>
    <n v="1174"/>
    <x v="614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423"/>
    <b v="1"/>
    <x v="13"/>
    <n v="117"/>
    <x v="615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x v="424"/>
    <b v="0"/>
    <x v="1"/>
    <n v="8"/>
    <x v="616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313"/>
    <b v="1"/>
    <x v="8"/>
    <n v="117"/>
    <x v="617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41"/>
    <b v="1"/>
    <x v="15"/>
    <n v="155"/>
    <x v="618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397"/>
    <b v="1"/>
    <x v="16"/>
    <n v="137"/>
    <x v="619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25"/>
    <b v="1"/>
    <x v="16"/>
    <n v="116"/>
    <x v="620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262"/>
    <b v="0"/>
    <x v="3"/>
    <n v="41"/>
    <x v="621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368"/>
    <b v="1"/>
    <x v="0"/>
    <n v="116"/>
    <x v="622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26"/>
    <b v="1"/>
    <x v="7"/>
    <n v="144"/>
    <x v="623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278"/>
    <b v="1"/>
    <x v="7"/>
    <n v="115"/>
    <x v="624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41"/>
    <b v="1"/>
    <x v="11"/>
    <n v="154"/>
    <x v="625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x v="272"/>
    <b v="1"/>
    <x v="4"/>
    <n v="100"/>
    <x v="626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x v="344"/>
    <b v="1"/>
    <x v="15"/>
    <n v="115"/>
    <x v="627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x v="427"/>
    <b v="0"/>
    <x v="1"/>
    <n v="6"/>
    <x v="628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405"/>
    <b v="1"/>
    <x v="11"/>
    <n v="115"/>
    <x v="629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428"/>
    <b v="0"/>
    <x v="9"/>
    <n v="5"/>
    <x v="630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196"/>
    <b v="1"/>
    <x v="5"/>
    <n v="134"/>
    <x v="63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73"/>
    <b v="1"/>
    <x v="15"/>
    <n v="114"/>
    <x v="632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x v="338"/>
    <b v="1"/>
    <x v="12"/>
    <n v="146"/>
    <x v="633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257"/>
    <b v="1"/>
    <x v="11"/>
    <n v="114"/>
    <x v="634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374"/>
    <b v="1"/>
    <x v="15"/>
    <n v="126"/>
    <x v="635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429"/>
    <b v="1"/>
    <x v="17"/>
    <n v="315"/>
    <x v="8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55"/>
    <b v="1"/>
    <x v="11"/>
    <n v="119"/>
    <x v="63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x v="157"/>
    <b v="1"/>
    <x v="5"/>
    <n v="287"/>
    <x v="637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193"/>
    <b v="1"/>
    <x v="8"/>
    <n v="113"/>
    <x v="638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27"/>
    <b v="1"/>
    <x v="0"/>
    <n v="150"/>
    <x v="639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405"/>
    <b v="1"/>
    <x v="8"/>
    <n v="112"/>
    <x v="640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174"/>
    <b v="0"/>
    <x v="9"/>
    <n v="1"/>
    <x v="641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x v="430"/>
    <b v="1"/>
    <x v="3"/>
    <n v="280"/>
    <x v="642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x v="350"/>
    <b v="1"/>
    <x v="13"/>
    <n v="112"/>
    <x v="643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x v="431"/>
    <b v="1"/>
    <x v="15"/>
    <n v="112"/>
    <x v="644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343"/>
    <b v="1"/>
    <x v="11"/>
    <n v="111"/>
    <x v="257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432"/>
    <b v="1"/>
    <x v="27"/>
    <n v="111"/>
    <x v="645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18"/>
    <b v="1"/>
    <x v="16"/>
    <n v="129"/>
    <x v="646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262"/>
    <b v="1"/>
    <x v="12"/>
    <n v="111"/>
    <x v="647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x v="145"/>
    <b v="1"/>
    <x v="11"/>
    <n v="111"/>
    <x v="648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09"/>
    <b v="1"/>
    <x v="11"/>
    <n v="105"/>
    <x v="649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433"/>
    <b v="0"/>
    <x v="24"/>
    <n v="28"/>
    <x v="650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214"/>
    <b v="1"/>
    <x v="0"/>
    <n v="1462"/>
    <x v="617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257"/>
    <b v="1"/>
    <x v="22"/>
    <n v="110"/>
    <x v="651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x v="434"/>
    <b v="0"/>
    <x v="3"/>
    <n v="39"/>
    <x v="652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121"/>
    <b v="1"/>
    <x v="5"/>
    <n v="542"/>
    <x v="65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416"/>
    <b v="0"/>
    <x v="1"/>
    <n v="22"/>
    <x v="654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374"/>
    <b v="1"/>
    <x v="8"/>
    <n v="108"/>
    <x v="655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35"/>
    <b v="1"/>
    <x v="5"/>
    <n v="180"/>
    <x v="656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340"/>
    <b v="1"/>
    <x v="7"/>
    <n v="108"/>
    <x v="657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272"/>
    <b v="0"/>
    <x v="11"/>
    <n v="22"/>
    <x v="658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326"/>
    <b v="1"/>
    <x v="13"/>
    <n v="107"/>
    <x v="659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81"/>
    <b v="1"/>
    <x v="4"/>
    <n v="102"/>
    <x v="660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01"/>
    <b v="1"/>
    <x v="5"/>
    <n v="126"/>
    <x v="661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359"/>
    <b v="1"/>
    <x v="11"/>
    <n v="107"/>
    <x v="662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207"/>
    <b v="1"/>
    <x v="7"/>
    <n v="427"/>
    <x v="663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12"/>
    <b v="1"/>
    <x v="1"/>
    <n v="214"/>
    <x v="66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x v="330"/>
    <b v="1"/>
    <x v="17"/>
    <n v="126"/>
    <x v="665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436"/>
    <b v="1"/>
    <x v="8"/>
    <n v="106"/>
    <x v="666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294"/>
    <b v="1"/>
    <x v="15"/>
    <n v="265"/>
    <x v="667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87"/>
    <b v="1"/>
    <x v="11"/>
    <n v="106"/>
    <x v="668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192"/>
    <b v="1"/>
    <x v="17"/>
    <n v="106"/>
    <x v="669"/>
    <x v="1"/>
    <x v="17"/>
  </r>
  <r>
    <n v="3434"/>
    <x v="677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437"/>
    <b v="1"/>
    <x v="11"/>
    <n v="106"/>
    <x v="670"/>
    <x v="6"/>
    <x v="11"/>
  </r>
  <r>
    <n v="1891"/>
    <x v="678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340"/>
    <b v="1"/>
    <x v="12"/>
    <n v="106"/>
    <x v="671"/>
    <x v="7"/>
    <x v="12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x v="438"/>
    <b v="1"/>
    <x v="13"/>
    <n v="352"/>
    <x v="672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353"/>
    <b v="1"/>
    <x v="8"/>
    <n v="106"/>
    <x v="673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25"/>
    <b v="1"/>
    <x v="8"/>
    <n v="100"/>
    <x v="674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x v="425"/>
    <b v="1"/>
    <x v="15"/>
    <n v="105"/>
    <x v="675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x v="394"/>
    <b v="1"/>
    <x v="11"/>
    <n v="104"/>
    <x v="676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379"/>
    <b v="1"/>
    <x v="15"/>
    <n v="149"/>
    <x v="67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439"/>
    <b v="1"/>
    <x v="0"/>
    <n v="130"/>
    <x v="678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440"/>
    <b v="1"/>
    <x v="15"/>
    <n v="104"/>
    <x v="679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x v="316"/>
    <b v="1"/>
    <x v="16"/>
    <n v="104"/>
    <x v="680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338"/>
    <b v="1"/>
    <x v="9"/>
    <n v="104"/>
    <x v="681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192"/>
    <b v="1"/>
    <x v="12"/>
    <n v="172"/>
    <x v="682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x v="362"/>
    <b v="1"/>
    <x v="11"/>
    <n v="103"/>
    <x v="683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139"/>
    <b v="1"/>
    <x v="8"/>
    <n v="103"/>
    <x v="684"/>
    <x v="5"/>
    <x v="8"/>
  </r>
  <r>
    <n v="3173"/>
    <x v="69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441"/>
    <b v="1"/>
    <x v="11"/>
    <n v="103"/>
    <x v="685"/>
    <x v="6"/>
    <x v="11"/>
  </r>
  <r>
    <n v="348"/>
    <x v="693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139"/>
    <b v="1"/>
    <x v="8"/>
    <n v="103"/>
    <x v="686"/>
    <x v="5"/>
    <x v="8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442"/>
    <b v="1"/>
    <x v="11"/>
    <n v="103"/>
    <x v="419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x v="378"/>
    <b v="1"/>
    <x v="16"/>
    <n v="103"/>
    <x v="687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x v="309"/>
    <b v="1"/>
    <x v="3"/>
    <n v="103"/>
    <x v="688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x v="262"/>
    <b v="1"/>
    <x v="19"/>
    <n v="103"/>
    <x v="689"/>
    <x v="6"/>
    <x v="19"/>
  </r>
  <r>
    <n v="3714"/>
    <x v="698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303"/>
    <b v="1"/>
    <x v="11"/>
    <n v="102"/>
    <x v="690"/>
    <x v="6"/>
    <x v="11"/>
  </r>
  <r>
    <n v="1393"/>
    <x v="699"/>
    <s v="Rock n' Roll tales of our times"/>
    <n v="10000"/>
    <n v="10235"/>
    <x v="0"/>
    <x v="0"/>
    <s v="USD"/>
    <n v="1470068523"/>
    <n v="1467476523"/>
    <b v="0"/>
    <x v="425"/>
    <b v="1"/>
    <x v="15"/>
    <n v="102"/>
    <x v="691"/>
    <x v="7"/>
    <x v="15"/>
  </r>
  <r>
    <n v="1617"/>
    <x v="700"/>
    <s v="The Coffis Brothers &amp;The Mountain Men are recording a brand new full length record."/>
    <n v="7000"/>
    <n v="10210"/>
    <x v="0"/>
    <x v="0"/>
    <s v="USD"/>
    <n v="1383332400"/>
    <n v="1380470188"/>
    <b v="0"/>
    <x v="173"/>
    <b v="1"/>
    <x v="15"/>
    <n v="146"/>
    <x v="692"/>
    <x v="7"/>
    <x v="15"/>
  </r>
  <r>
    <n v="1349"/>
    <x v="701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x v="443"/>
    <b v="1"/>
    <x v="17"/>
    <n v="204"/>
    <x v="693"/>
    <x v="1"/>
    <x v="17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392"/>
    <b v="1"/>
    <x v="12"/>
    <n v="128"/>
    <x v="694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41"/>
    <b v="1"/>
    <x v="12"/>
    <n v="136"/>
    <x v="695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394"/>
    <b v="1"/>
    <x v="11"/>
    <n v="102"/>
    <x v="696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441"/>
    <b v="1"/>
    <x v="11"/>
    <n v="102"/>
    <x v="697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422"/>
    <b v="1"/>
    <x v="15"/>
    <n v="101"/>
    <x v="698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87"/>
    <b v="1"/>
    <x v="11"/>
    <n v="101"/>
    <x v="699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383"/>
    <b v="1"/>
    <x v="8"/>
    <n v="101"/>
    <x v="700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359"/>
    <b v="1"/>
    <x v="11"/>
    <n v="101"/>
    <x v="70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25"/>
    <b v="1"/>
    <x v="16"/>
    <n v="101"/>
    <x v="702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405"/>
    <b v="1"/>
    <x v="19"/>
    <n v="101"/>
    <x v="703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405"/>
    <b v="1"/>
    <x v="9"/>
    <n v="101"/>
    <x v="704"/>
    <x v="6"/>
    <x v="9"/>
  </r>
  <r>
    <n v="1674"/>
    <x v="713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28"/>
    <b v="1"/>
    <x v="22"/>
    <n v="202"/>
    <x v="705"/>
    <x v="7"/>
    <x v="22"/>
  </r>
  <r>
    <n v="527"/>
    <x v="714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73"/>
    <b v="1"/>
    <x v="11"/>
    <n v="101"/>
    <x v="706"/>
    <x v="6"/>
    <x v="11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81"/>
    <b v="1"/>
    <x v="3"/>
    <n v="202"/>
    <x v="707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415"/>
    <b v="1"/>
    <x v="15"/>
    <n v="155"/>
    <x v="708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249"/>
    <b v="1"/>
    <x v="11"/>
    <n v="336"/>
    <x v="709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383"/>
    <b v="1"/>
    <x v="11"/>
    <n v="101"/>
    <x v="710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429"/>
    <b v="1"/>
    <x v="8"/>
    <n v="100"/>
    <x v="711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341"/>
    <b v="1"/>
    <x v="0"/>
    <n v="167"/>
    <x v="712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21"/>
    <b v="0"/>
    <x v="14"/>
    <n v="33"/>
    <x v="713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444"/>
    <b v="1"/>
    <x v="11"/>
    <n v="100"/>
    <x v="714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x v="445"/>
    <b v="1"/>
    <x v="11"/>
    <n v="100"/>
    <x v="715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429"/>
    <b v="1"/>
    <x v="11"/>
    <n v="100"/>
    <x v="716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20"/>
    <b v="1"/>
    <x v="11"/>
    <n v="100"/>
    <x v="717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388"/>
    <b v="1"/>
    <x v="25"/>
    <n v="100"/>
    <x v="718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x v="446"/>
    <b v="1"/>
    <x v="15"/>
    <n v="200"/>
    <x v="719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139"/>
    <b v="1"/>
    <x v="17"/>
    <n v="122"/>
    <x v="720"/>
    <x v="1"/>
    <x v="17"/>
  </r>
  <r>
    <n v="2990"/>
    <x v="72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174"/>
    <b v="1"/>
    <x v="9"/>
    <n v="100"/>
    <x v="721"/>
    <x v="6"/>
    <x v="9"/>
  </r>
  <r>
    <n v="1633"/>
    <x v="730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391"/>
    <b v="1"/>
    <x v="15"/>
    <n v="100"/>
    <x v="722"/>
    <x v="7"/>
    <x v="15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447"/>
    <b v="0"/>
    <x v="28"/>
    <n v="40"/>
    <x v="723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x v="391"/>
    <b v="1"/>
    <x v="0"/>
    <n v="123"/>
    <x v="724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353"/>
    <b v="1"/>
    <x v="11"/>
    <n v="115"/>
    <x v="725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x v="399"/>
    <b v="1"/>
    <x v="8"/>
    <n v="130"/>
    <x v="581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448"/>
    <b v="1"/>
    <x v="2"/>
    <n v="102"/>
    <x v="726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18"/>
    <b v="1"/>
    <x v="3"/>
    <n v="108"/>
    <x v="727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x v="449"/>
    <b v="1"/>
    <x v="15"/>
    <n v="100"/>
    <x v="728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303"/>
    <b v="1"/>
    <x v="11"/>
    <n v="100"/>
    <x v="729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x v="414"/>
    <b v="1"/>
    <x v="11"/>
    <n v="100"/>
    <x v="730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384"/>
    <b v="1"/>
    <x v="17"/>
    <n v="158"/>
    <x v="731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x v="219"/>
    <b v="1"/>
    <x v="15"/>
    <n v="126"/>
    <x v="732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9"/>
    <b v="0"/>
    <x v="3"/>
    <n v="24"/>
    <x v="73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28"/>
    <b v="0"/>
    <x v="3"/>
    <n v="20"/>
    <x v="734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311"/>
    <b v="1"/>
    <x v="3"/>
    <n v="105"/>
    <x v="735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293"/>
    <b v="1"/>
    <x v="11"/>
    <n v="189"/>
    <x v="736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x v="81"/>
    <b v="0"/>
    <x v="3"/>
    <n v="52"/>
    <x v="737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x v="422"/>
    <b v="1"/>
    <x v="3"/>
    <n v="111"/>
    <x v="738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254"/>
    <b v="1"/>
    <x v="8"/>
    <n v="125"/>
    <x v="739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41"/>
    <b v="1"/>
    <x v="12"/>
    <n v="104"/>
    <x v="740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x v="437"/>
    <b v="1"/>
    <x v="15"/>
    <n v="252"/>
    <x v="74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379"/>
    <b v="1"/>
    <x v="3"/>
    <n v="103"/>
    <x v="604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50"/>
    <b v="1"/>
    <x v="5"/>
    <n v="930250"/>
    <x v="742"/>
    <x v="3"/>
    <x v="5"/>
  </r>
  <r>
    <n v="1895"/>
    <x v="753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406"/>
    <b v="1"/>
    <x v="12"/>
    <n v="102"/>
    <x v="743"/>
    <x v="7"/>
    <x v="12"/>
  </r>
  <r>
    <n v="252"/>
    <x v="754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429"/>
    <b v="1"/>
    <x v="8"/>
    <n v="185"/>
    <x v="744"/>
    <x v="5"/>
    <x v="8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451"/>
    <b v="1"/>
    <x v="12"/>
    <n v="115"/>
    <x v="745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x v="327"/>
    <b v="1"/>
    <x v="9"/>
    <n v="110"/>
    <x v="746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70"/>
    <b v="1"/>
    <x v="15"/>
    <n v="102"/>
    <x v="747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x v="452"/>
    <b v="1"/>
    <x v="15"/>
    <n v="114"/>
    <x v="748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x v="394"/>
    <b v="1"/>
    <x v="11"/>
    <n v="101"/>
    <x v="749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353"/>
    <b v="1"/>
    <x v="3"/>
    <n v="261"/>
    <x v="750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27"/>
    <b v="1"/>
    <x v="3"/>
    <n v="104"/>
    <x v="751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330"/>
    <b v="1"/>
    <x v="16"/>
    <n v="101"/>
    <x v="75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407"/>
    <b v="1"/>
    <x v="8"/>
    <n v="101"/>
    <x v="753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x v="295"/>
    <b v="1"/>
    <x v="0"/>
    <n v="361"/>
    <x v="754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272"/>
    <b v="1"/>
    <x v="5"/>
    <n v="113"/>
    <x v="755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3"/>
    <b v="1"/>
    <x v="8"/>
    <n v="112"/>
    <x v="756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22"/>
    <b v="0"/>
    <x v="1"/>
    <n v="22"/>
    <x v="757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x v="202"/>
    <b v="1"/>
    <x v="15"/>
    <n v="110"/>
    <x v="758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95"/>
    <b v="0"/>
    <x v="1"/>
    <n v="15"/>
    <x v="75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x v="285"/>
    <b v="0"/>
    <x v="10"/>
    <n v="18"/>
    <x v="760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53"/>
    <b v="1"/>
    <x v="5"/>
    <n v="489"/>
    <x v="761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x v="440"/>
    <b v="1"/>
    <x v="12"/>
    <n v="176"/>
    <x v="762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363"/>
    <b v="1"/>
    <x v="9"/>
    <n v="103"/>
    <x v="763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x v="184"/>
    <b v="1"/>
    <x v="16"/>
    <n v="104"/>
    <x v="76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96"/>
    <b v="1"/>
    <x v="11"/>
    <n v="175"/>
    <x v="765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379"/>
    <b v="1"/>
    <x v="12"/>
    <n v="117"/>
    <x v="766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328"/>
    <b v="1"/>
    <x v="8"/>
    <n v="103"/>
    <x v="767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x v="341"/>
    <b v="0"/>
    <x v="14"/>
    <n v="109"/>
    <x v="768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388"/>
    <b v="0"/>
    <x v="19"/>
    <n v="51"/>
    <x v="769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393"/>
    <b v="1"/>
    <x v="9"/>
    <n v="103"/>
    <x v="770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437"/>
    <b v="1"/>
    <x v="22"/>
    <n v="174"/>
    <x v="771"/>
    <x v="7"/>
    <x v="22"/>
  </r>
  <r>
    <n v="3302"/>
    <x v="782"/>
    <s v="FilosofÃ­a de los anÃ³nimos"/>
    <n v="8400"/>
    <n v="8685"/>
    <x v="0"/>
    <x v="5"/>
    <s v="EUR"/>
    <n v="1481099176"/>
    <n v="1478507176"/>
    <b v="0"/>
    <x v="449"/>
    <b v="1"/>
    <x v="11"/>
    <n v="103"/>
    <x v="772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x v="389"/>
    <b v="1"/>
    <x v="5"/>
    <n v="116"/>
    <x v="77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338"/>
    <b v="1"/>
    <x v="7"/>
    <n v="173"/>
    <x v="254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454"/>
    <b v="1"/>
    <x v="8"/>
    <n v="102"/>
    <x v="774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422"/>
    <b v="0"/>
    <x v="1"/>
    <n v="35"/>
    <x v="775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x v="303"/>
    <b v="1"/>
    <x v="9"/>
    <n v="108"/>
    <x v="776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408"/>
    <b v="0"/>
    <x v="29"/>
    <n v="11"/>
    <x v="569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x v="382"/>
    <b v="1"/>
    <x v="16"/>
    <n v="107"/>
    <x v="777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455"/>
    <b v="1"/>
    <x v="7"/>
    <n v="101"/>
    <x v="778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x v="129"/>
    <b v="1"/>
    <x v="8"/>
    <n v="107"/>
    <x v="779"/>
    <x v="5"/>
    <x v="8"/>
  </r>
  <r>
    <n v="3776"/>
    <x v="792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95"/>
    <b v="1"/>
    <x v="19"/>
    <n v="107"/>
    <x v="780"/>
    <x v="6"/>
    <x v="19"/>
  </r>
  <r>
    <n v="1043"/>
    <x v="793"/>
    <s v="We're seeking funding for a special 10th Anniversary PRINT EDITION! Receive your own copy for only $8"/>
    <n v="100000"/>
    <n v="8537"/>
    <x v="1"/>
    <x v="0"/>
    <s v="USD"/>
    <n v="1432101855"/>
    <n v="1429509855"/>
    <b v="0"/>
    <x v="456"/>
    <b v="0"/>
    <x v="30"/>
    <n v="9"/>
    <x v="781"/>
    <x v="8"/>
    <x v="30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x v="457"/>
    <b v="1"/>
    <x v="16"/>
    <n v="142"/>
    <x v="782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391"/>
    <b v="1"/>
    <x v="16"/>
    <n v="106"/>
    <x v="783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x v="394"/>
    <b v="0"/>
    <x v="9"/>
    <n v="11"/>
    <x v="784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x v="451"/>
    <b v="1"/>
    <x v="3"/>
    <n v="282"/>
    <x v="785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458"/>
    <b v="1"/>
    <x v="15"/>
    <n v="105"/>
    <x v="78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x v="326"/>
    <b v="1"/>
    <x v="9"/>
    <n v="168"/>
    <x v="787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404"/>
    <b v="1"/>
    <x v="7"/>
    <n v="168"/>
    <x v="788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x v="414"/>
    <b v="1"/>
    <x v="15"/>
    <n v="104"/>
    <x v="50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352"/>
    <b v="1"/>
    <x v="15"/>
    <n v="104"/>
    <x v="20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x v="406"/>
    <b v="1"/>
    <x v="11"/>
    <n v="104"/>
    <x v="789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406"/>
    <b v="1"/>
    <x v="9"/>
    <n v="166"/>
    <x v="790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x v="281"/>
    <b v="0"/>
    <x v="23"/>
    <n v="22"/>
    <x v="791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327"/>
    <b v="1"/>
    <x v="0"/>
    <n v="138"/>
    <x v="792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59"/>
    <b v="1"/>
    <x v="5"/>
    <n v="332"/>
    <x v="79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452"/>
    <b v="1"/>
    <x v="25"/>
    <n v="111"/>
    <x v="794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87"/>
    <b v="1"/>
    <x v="3"/>
    <n v="165"/>
    <x v="795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x v="174"/>
    <b v="0"/>
    <x v="29"/>
    <n v="24"/>
    <x v="796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x v="454"/>
    <b v="1"/>
    <x v="11"/>
    <n v="103"/>
    <x v="797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460"/>
    <b v="1"/>
    <x v="19"/>
    <n v="103"/>
    <x v="798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414"/>
    <b v="1"/>
    <x v="11"/>
    <n v="103"/>
    <x v="799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95"/>
    <b v="1"/>
    <x v="11"/>
    <n v="103"/>
    <x v="800"/>
    <x v="6"/>
    <x v="11"/>
  </r>
  <r>
    <n v="1668"/>
    <x v="815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54"/>
    <b v="1"/>
    <x v="22"/>
    <n v="103"/>
    <x v="801"/>
    <x v="7"/>
    <x v="22"/>
  </r>
  <r>
    <n v="1662"/>
    <x v="816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405"/>
    <b v="1"/>
    <x v="22"/>
    <n v="103"/>
    <x v="802"/>
    <x v="7"/>
    <x v="22"/>
  </r>
  <r>
    <n v="3586"/>
    <x v="817"/>
    <s v="See Theatre In A New Light"/>
    <n v="7500"/>
    <n v="8207"/>
    <x v="0"/>
    <x v="0"/>
    <s v="USD"/>
    <n v="1474649070"/>
    <n v="1469465070"/>
    <b v="0"/>
    <x v="461"/>
    <b v="1"/>
    <x v="11"/>
    <n v="109"/>
    <x v="803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x v="386"/>
    <b v="0"/>
    <x v="3"/>
    <n v="36"/>
    <x v="80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x v="398"/>
    <b v="0"/>
    <x v="31"/>
    <n v="10"/>
    <x v="80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272"/>
    <b v="1"/>
    <x v="5"/>
    <n v="327"/>
    <x v="806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462"/>
    <b v="1"/>
    <x v="19"/>
    <n v="102"/>
    <x v="80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x v="369"/>
    <b v="1"/>
    <x v="2"/>
    <n v="163"/>
    <x v="808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x v="296"/>
    <b v="1"/>
    <x v="15"/>
    <n v="125"/>
    <x v="809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442"/>
    <b v="1"/>
    <x v="0"/>
    <n v="113"/>
    <x v="810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27"/>
    <b v="1"/>
    <x v="11"/>
    <n v="102"/>
    <x v="811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x v="424"/>
    <b v="1"/>
    <x v="11"/>
    <n v="101"/>
    <x v="812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330"/>
    <b v="1"/>
    <x v="11"/>
    <n v="101"/>
    <x v="813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297"/>
    <b v="1"/>
    <x v="5"/>
    <n v="108"/>
    <x v="814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164"/>
    <b v="1"/>
    <x v="12"/>
    <n v="203"/>
    <x v="815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x v="341"/>
    <b v="1"/>
    <x v="22"/>
    <n v="103"/>
    <x v="816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429"/>
    <b v="1"/>
    <x v="15"/>
    <n v="101"/>
    <x v="817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x v="463"/>
    <b v="1"/>
    <x v="7"/>
    <n v="108"/>
    <x v="818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371"/>
    <b v="1"/>
    <x v="11"/>
    <n v="101"/>
    <x v="18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161"/>
    <b v="1"/>
    <x v="15"/>
    <n v="101"/>
    <x v="819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85"/>
    <b v="0"/>
    <x v="18"/>
    <n v="9"/>
    <x v="820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x v="242"/>
    <b v="0"/>
    <x v="18"/>
    <n v="29"/>
    <x v="821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x v="383"/>
    <b v="1"/>
    <x v="12"/>
    <n v="101"/>
    <x v="822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208"/>
    <b v="1"/>
    <x v="5"/>
    <n v="806"/>
    <x v="823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x v="307"/>
    <b v="1"/>
    <x v="15"/>
    <n v="115"/>
    <x v="824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262"/>
    <b v="1"/>
    <x v="15"/>
    <n v="101"/>
    <x v="825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45"/>
    <b v="1"/>
    <x v="8"/>
    <n v="100"/>
    <x v="826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x v="328"/>
    <b v="1"/>
    <x v="25"/>
    <n v="100"/>
    <x v="827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464"/>
    <b v="1"/>
    <x v="20"/>
    <n v="267"/>
    <x v="828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28"/>
    <b v="1"/>
    <x v="11"/>
    <n v="100"/>
    <x v="829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85"/>
    <b v="1"/>
    <x v="3"/>
    <n v="107"/>
    <x v="830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427"/>
    <b v="1"/>
    <x v="11"/>
    <n v="100"/>
    <x v="83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267"/>
    <b v="1"/>
    <x v="8"/>
    <n v="107"/>
    <x v="832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267"/>
    <b v="1"/>
    <x v="3"/>
    <n v="114"/>
    <x v="833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17"/>
    <b v="1"/>
    <x v="19"/>
    <n v="113"/>
    <x v="834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17"/>
    <b v="1"/>
    <x v="22"/>
    <n v="132"/>
    <x v="835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13"/>
    <b v="1"/>
    <x v="17"/>
    <n v="106"/>
    <x v="836"/>
    <x v="1"/>
    <x v="17"/>
  </r>
  <r>
    <n v="3154"/>
    <x v="852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85"/>
    <b v="1"/>
    <x v="11"/>
    <n v="113"/>
    <x v="837"/>
    <x v="6"/>
    <x v="11"/>
  </r>
  <r>
    <n v="3107"/>
    <x v="853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380"/>
    <b v="0"/>
    <x v="9"/>
    <n v="20"/>
    <x v="838"/>
    <x v="6"/>
    <x v="9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208"/>
    <b v="1"/>
    <x v="11"/>
    <n v="131"/>
    <x v="839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x v="441"/>
    <b v="1"/>
    <x v="8"/>
    <n v="232"/>
    <x v="840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449"/>
    <b v="0"/>
    <x v="1"/>
    <n v="22"/>
    <x v="841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407"/>
    <b v="1"/>
    <x v="11"/>
    <n v="101"/>
    <x v="842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382"/>
    <b v="1"/>
    <x v="8"/>
    <n v="131"/>
    <x v="843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458"/>
    <b v="0"/>
    <x v="12"/>
    <n v="39"/>
    <x v="844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x v="465"/>
    <b v="1"/>
    <x v="0"/>
    <n v="104"/>
    <x v="845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x v="221"/>
    <b v="1"/>
    <x v="11"/>
    <n v="156"/>
    <x v="846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x v="466"/>
    <b v="1"/>
    <x v="5"/>
    <n v="780"/>
    <x v="84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18"/>
    <b v="0"/>
    <x v="1"/>
    <n v="26"/>
    <x v="433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257"/>
    <b v="1"/>
    <x v="15"/>
    <n v="104"/>
    <x v="848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18"/>
    <b v="1"/>
    <x v="12"/>
    <n v="104"/>
    <x v="849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99"/>
    <b v="0"/>
    <x v="23"/>
    <n v="19"/>
    <x v="850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441"/>
    <b v="1"/>
    <x v="15"/>
    <n v="111"/>
    <x v="851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404"/>
    <b v="1"/>
    <x v="13"/>
    <n v="103"/>
    <x v="852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28"/>
    <b v="1"/>
    <x v="8"/>
    <n v="110"/>
    <x v="853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x v="303"/>
    <b v="1"/>
    <x v="8"/>
    <n v="103"/>
    <x v="854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383"/>
    <b v="1"/>
    <x v="27"/>
    <n v="102"/>
    <x v="855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x v="445"/>
    <b v="1"/>
    <x v="11"/>
    <n v="170"/>
    <x v="856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376"/>
    <b v="1"/>
    <x v="27"/>
    <n v="128"/>
    <x v="857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434"/>
    <b v="0"/>
    <x v="21"/>
    <n v="10"/>
    <x v="858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467"/>
    <b v="1"/>
    <x v="15"/>
    <n v="102"/>
    <x v="85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x v="246"/>
    <b v="1"/>
    <x v="25"/>
    <n v="102"/>
    <x v="860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365"/>
    <b v="1"/>
    <x v="11"/>
    <n v="109"/>
    <x v="861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x v="241"/>
    <b v="1"/>
    <x v="9"/>
    <n v="109"/>
    <x v="862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178"/>
    <b v="1"/>
    <x v="4"/>
    <n v="101"/>
    <x v="863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468"/>
    <b v="1"/>
    <x v="17"/>
    <n v="126"/>
    <x v="864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379"/>
    <b v="1"/>
    <x v="9"/>
    <n v="302"/>
    <x v="865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469"/>
    <b v="0"/>
    <x v="11"/>
    <n v="75"/>
    <x v="866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19"/>
    <b v="0"/>
    <x v="23"/>
    <n v="50"/>
    <x v="867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x v="330"/>
    <b v="1"/>
    <x v="27"/>
    <n v="108"/>
    <x v="868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286"/>
    <b v="1"/>
    <x v="22"/>
    <n v="100"/>
    <x v="869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161"/>
    <b v="1"/>
    <x v="15"/>
    <n v="100"/>
    <x v="870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257"/>
    <b v="1"/>
    <x v="5"/>
    <n v="107"/>
    <x v="871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182"/>
    <b v="0"/>
    <x v="11"/>
    <n v="20"/>
    <x v="872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27"/>
    <b v="1"/>
    <x v="15"/>
    <n v="107"/>
    <x v="873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x v="157"/>
    <b v="1"/>
    <x v="0"/>
    <n v="248"/>
    <x v="874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151"/>
    <b v="0"/>
    <x v="3"/>
    <n v="59"/>
    <x v="875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465"/>
    <b v="1"/>
    <x v="27"/>
    <n v="148"/>
    <x v="876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470"/>
    <b v="1"/>
    <x v="12"/>
    <n v="124"/>
    <x v="877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182"/>
    <b v="1"/>
    <x v="0"/>
    <n v="148"/>
    <x v="878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471"/>
    <b v="1"/>
    <x v="17"/>
    <n v="105"/>
    <x v="879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x v="378"/>
    <b v="1"/>
    <x v="11"/>
    <n v="105"/>
    <x v="880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353"/>
    <b v="0"/>
    <x v="18"/>
    <n v="29"/>
    <x v="881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x v="317"/>
    <b v="1"/>
    <x v="12"/>
    <n v="105"/>
    <x v="882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72"/>
    <b v="1"/>
    <x v="0"/>
    <n v="978"/>
    <x v="883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73"/>
    <b v="1"/>
    <x v="0"/>
    <n v="297"/>
    <x v="884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81"/>
    <b v="1"/>
    <x v="15"/>
    <n v="146"/>
    <x v="885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471"/>
    <b v="1"/>
    <x v="9"/>
    <n v="131"/>
    <x v="886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x v="330"/>
    <b v="1"/>
    <x v="11"/>
    <n v="144"/>
    <x v="88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361"/>
    <b v="1"/>
    <x v="17"/>
    <n v="147"/>
    <x v="888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378"/>
    <b v="1"/>
    <x v="15"/>
    <n v="131"/>
    <x v="889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360"/>
    <b v="1"/>
    <x v="3"/>
    <n v="103"/>
    <x v="890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365"/>
    <b v="0"/>
    <x v="9"/>
    <n v="60"/>
    <x v="89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x v="239"/>
    <b v="1"/>
    <x v="11"/>
    <n v="102"/>
    <x v="89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353"/>
    <b v="1"/>
    <x v="8"/>
    <n v="110"/>
    <x v="893"/>
    <x v="5"/>
    <x v="8"/>
  </r>
  <r>
    <n v="2784"/>
    <x v="910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429"/>
    <b v="1"/>
    <x v="11"/>
    <n v="119"/>
    <x v="894"/>
    <x v="6"/>
    <x v="11"/>
  </r>
  <r>
    <n v="786"/>
    <x v="911"/>
    <s v="In June, Columbus rock veterans, Watershed, will release and tour behind a new album, BRICK AND MORTAR."/>
    <n v="5000"/>
    <n v="7140"/>
    <x v="0"/>
    <x v="0"/>
    <s v="USD"/>
    <n v="1336751220"/>
    <n v="1331774434"/>
    <b v="0"/>
    <x v="457"/>
    <b v="1"/>
    <x v="15"/>
    <n v="143"/>
    <x v="895"/>
    <x v="7"/>
    <x v="15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431"/>
    <b v="1"/>
    <x v="11"/>
    <n v="101"/>
    <x v="896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151"/>
    <b v="1"/>
    <x v="12"/>
    <n v="109"/>
    <x v="897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x v="332"/>
    <b v="1"/>
    <x v="27"/>
    <n v="141"/>
    <x v="89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469"/>
    <b v="1"/>
    <x v="9"/>
    <n v="101"/>
    <x v="899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376"/>
    <b v="1"/>
    <x v="15"/>
    <n v="102"/>
    <x v="900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18"/>
    <b v="1"/>
    <x v="11"/>
    <n v="117"/>
    <x v="901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343"/>
    <b v="1"/>
    <x v="0"/>
    <n v="506"/>
    <x v="902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x v="446"/>
    <b v="1"/>
    <x v="17"/>
    <n v="100"/>
    <x v="90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386"/>
    <b v="1"/>
    <x v="13"/>
    <n v="100"/>
    <x v="904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x v="455"/>
    <b v="0"/>
    <x v="23"/>
    <n v="14"/>
    <x v="905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184"/>
    <b v="0"/>
    <x v="1"/>
    <n v="35"/>
    <x v="906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331"/>
    <b v="1"/>
    <x v="27"/>
    <n v="115"/>
    <x v="907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85"/>
    <b v="1"/>
    <x v="13"/>
    <n v="114"/>
    <x v="90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x v="463"/>
    <b v="1"/>
    <x v="15"/>
    <n v="171"/>
    <x v="909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x v="311"/>
    <b v="1"/>
    <x v="13"/>
    <n v="342"/>
    <x v="910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x v="427"/>
    <b v="0"/>
    <x v="19"/>
    <n v="12"/>
    <x v="911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99"/>
    <b v="0"/>
    <x v="3"/>
    <n v="68"/>
    <x v="912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81"/>
    <b v="1"/>
    <x v="15"/>
    <n v="135"/>
    <x v="913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405"/>
    <b v="1"/>
    <x v="8"/>
    <n v="134"/>
    <x v="914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x v="474"/>
    <b v="1"/>
    <x v="22"/>
    <n v="112"/>
    <x v="915"/>
    <x v="7"/>
    <x v="22"/>
  </r>
  <r>
    <n v="442"/>
    <x v="932"/>
    <s v="Doomsday is here"/>
    <n v="17000"/>
    <n v="6691"/>
    <x v="2"/>
    <x v="0"/>
    <s v="USD"/>
    <n v="1424380783"/>
    <n v="1421788783"/>
    <b v="0"/>
    <x v="411"/>
    <b v="0"/>
    <x v="23"/>
    <n v="39"/>
    <x v="916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254"/>
    <b v="0"/>
    <x v="9"/>
    <n v="67"/>
    <x v="917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x v="334"/>
    <b v="1"/>
    <x v="12"/>
    <n v="134"/>
    <x v="252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262"/>
    <b v="0"/>
    <x v="1"/>
    <n v="13"/>
    <x v="918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414"/>
    <b v="1"/>
    <x v="19"/>
    <n v="111"/>
    <x v="919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391"/>
    <b v="1"/>
    <x v="8"/>
    <n v="123"/>
    <x v="920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429"/>
    <b v="1"/>
    <x v="3"/>
    <n v="102"/>
    <x v="921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362"/>
    <b v="0"/>
    <x v="9"/>
    <n v="25"/>
    <x v="922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392"/>
    <b v="1"/>
    <x v="8"/>
    <n v="121"/>
    <x v="923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475"/>
    <b v="1"/>
    <x v="11"/>
    <n v="114"/>
    <x v="924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x v="476"/>
    <b v="0"/>
    <x v="1"/>
    <n v="13"/>
    <x v="925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202"/>
    <b v="1"/>
    <x v="25"/>
    <n v="120"/>
    <x v="926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341"/>
    <b v="0"/>
    <x v="1"/>
    <n v="13"/>
    <x v="431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16"/>
    <b v="1"/>
    <x v="25"/>
    <n v="101"/>
    <x v="92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164"/>
    <b v="0"/>
    <x v="23"/>
    <n v="12"/>
    <x v="928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383"/>
    <b v="1"/>
    <x v="9"/>
    <n v="109"/>
    <x v="929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27"/>
    <b v="1"/>
    <x v="3"/>
    <n v="118"/>
    <x v="930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45"/>
    <b v="0"/>
    <x v="1"/>
    <n v="43"/>
    <x v="931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7"/>
    <b v="1"/>
    <x v="12"/>
    <n v="102"/>
    <x v="932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x v="467"/>
    <b v="1"/>
    <x v="11"/>
    <n v="100"/>
    <x v="933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477"/>
    <b v="1"/>
    <x v="13"/>
    <n v="130"/>
    <x v="934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286"/>
    <b v="1"/>
    <x v="25"/>
    <n v="100"/>
    <x v="935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267"/>
    <b v="1"/>
    <x v="8"/>
    <n v="108"/>
    <x v="936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45"/>
    <b v="1"/>
    <x v="15"/>
    <n v="107"/>
    <x v="937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17"/>
    <b v="1"/>
    <x v="12"/>
    <n v="107"/>
    <x v="938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x v="411"/>
    <b v="1"/>
    <x v="27"/>
    <n v="106"/>
    <x v="939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x v="81"/>
    <b v="1"/>
    <x v="4"/>
    <n v="128"/>
    <x v="940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x v="219"/>
    <b v="0"/>
    <x v="18"/>
    <n v="14"/>
    <x v="941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388"/>
    <b v="0"/>
    <x v="32"/>
    <n v="21"/>
    <x v="942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x v="388"/>
    <b v="1"/>
    <x v="15"/>
    <n v="106"/>
    <x v="943"/>
    <x v="7"/>
    <x v="15"/>
  </r>
  <r>
    <n v="2970"/>
    <x v="962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445"/>
    <b v="1"/>
    <x v="11"/>
    <n v="106"/>
    <x v="944"/>
    <x v="6"/>
    <x v="11"/>
  </r>
  <r>
    <n v="1209"/>
    <x v="963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360"/>
    <b v="1"/>
    <x v="3"/>
    <n v="106"/>
    <x v="945"/>
    <x v="2"/>
    <x v="3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414"/>
    <b v="1"/>
    <x v="8"/>
    <n v="126"/>
    <x v="946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389"/>
    <b v="0"/>
    <x v="11"/>
    <n v="42"/>
    <x v="947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414"/>
    <b v="1"/>
    <x v="15"/>
    <n v="126"/>
    <x v="948"/>
    <x v="7"/>
    <x v="15"/>
  </r>
  <r>
    <n v="2807"/>
    <x v="967"/>
    <s v="Bringing Shakespeare back to the Playwrights"/>
    <n v="5000"/>
    <n v="6300"/>
    <x v="0"/>
    <x v="0"/>
    <s v="USD"/>
    <n v="1435611438"/>
    <n v="1433019438"/>
    <b v="0"/>
    <x v="363"/>
    <b v="1"/>
    <x v="11"/>
    <n v="126"/>
    <x v="949"/>
    <x v="6"/>
    <x v="11"/>
  </r>
  <r>
    <n v="731"/>
    <x v="968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414"/>
    <b v="1"/>
    <x v="17"/>
    <n v="126"/>
    <x v="950"/>
    <x v="1"/>
    <x v="17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422"/>
    <b v="0"/>
    <x v="9"/>
    <n v="39"/>
    <x v="951"/>
    <x v="6"/>
    <x v="9"/>
  </r>
  <r>
    <n v="2529"/>
    <x v="970"/>
    <s v="Opera. Short. New."/>
    <n v="6000"/>
    <n v="6257"/>
    <x v="0"/>
    <x v="0"/>
    <s v="USD"/>
    <n v="1332636975"/>
    <n v="1328752575"/>
    <b v="0"/>
    <x v="285"/>
    <b v="1"/>
    <x v="25"/>
    <n v="104"/>
    <x v="952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28"/>
    <b v="1"/>
    <x v="8"/>
    <n v="156"/>
    <x v="953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x v="239"/>
    <b v="1"/>
    <x v="22"/>
    <n v="125"/>
    <x v="954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x v="454"/>
    <b v="1"/>
    <x v="15"/>
    <n v="104"/>
    <x v="955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12"/>
    <b v="1"/>
    <x v="17"/>
    <n v="183"/>
    <x v="956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285"/>
    <b v="1"/>
    <x v="11"/>
    <n v="104"/>
    <x v="957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x v="178"/>
    <b v="1"/>
    <x v="3"/>
    <n v="207"/>
    <x v="958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41"/>
    <b v="1"/>
    <x v="11"/>
    <n v="106"/>
    <x v="959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x v="377"/>
    <b v="1"/>
    <x v="20"/>
    <n v="155"/>
    <x v="960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371"/>
    <b v="1"/>
    <x v="12"/>
    <n v="124"/>
    <x v="961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184"/>
    <b v="1"/>
    <x v="11"/>
    <n v="106"/>
    <x v="962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404"/>
    <b v="1"/>
    <x v="3"/>
    <n v="102"/>
    <x v="963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95"/>
    <b v="0"/>
    <x v="11"/>
    <n v="26"/>
    <x v="96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308"/>
    <b v="0"/>
    <x v="1"/>
    <n v="15"/>
    <x v="965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429"/>
    <b v="1"/>
    <x v="17"/>
    <n v="122"/>
    <x v="966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478"/>
    <b v="0"/>
    <x v="1"/>
    <n v="27"/>
    <x v="967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x v="239"/>
    <b v="1"/>
    <x v="25"/>
    <n v="102"/>
    <x v="968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x v="441"/>
    <b v="1"/>
    <x v="15"/>
    <n v="102"/>
    <x v="969"/>
    <x v="7"/>
    <x v="15"/>
  </r>
  <r>
    <n v="3342"/>
    <x v="988"/>
    <s v="We believe in the power of stories to change the world. Theatre that inspires transformation."/>
    <n v="6000"/>
    <n v="6100"/>
    <x v="0"/>
    <x v="0"/>
    <s v="USD"/>
    <n v="1427864340"/>
    <n v="1425020810"/>
    <b v="0"/>
    <x v="332"/>
    <b v="1"/>
    <x v="11"/>
    <n v="102"/>
    <x v="970"/>
    <x v="6"/>
    <x v="11"/>
  </r>
  <r>
    <n v="833"/>
    <x v="989"/>
    <s v="This is an American rock album."/>
    <n v="6000"/>
    <n v="6100"/>
    <x v="0"/>
    <x v="0"/>
    <s v="USD"/>
    <n v="1397941475"/>
    <n v="1395349475"/>
    <b v="0"/>
    <x v="476"/>
    <b v="1"/>
    <x v="15"/>
    <n v="102"/>
    <x v="971"/>
    <x v="7"/>
    <x v="15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21"/>
    <b v="1"/>
    <x v="8"/>
    <n v="101"/>
    <x v="972"/>
    <x v="5"/>
    <x v="8"/>
  </r>
  <r>
    <n v="3281"/>
    <x v="991"/>
    <s v="&quot;This is how theater should connect to people&quot;  Margo Jefferson, Pulitzer Prize winning critic"/>
    <n v="5000"/>
    <n v="6080"/>
    <x v="0"/>
    <x v="0"/>
    <s v="USD"/>
    <n v="1441153705"/>
    <n v="1438561705"/>
    <b v="0"/>
    <x v="406"/>
    <b v="1"/>
    <x v="11"/>
    <n v="122"/>
    <x v="973"/>
    <x v="6"/>
    <x v="11"/>
  </r>
  <r>
    <n v="802"/>
    <x v="99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378"/>
    <b v="1"/>
    <x v="15"/>
    <n v="101"/>
    <x v="974"/>
    <x v="7"/>
    <x v="15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446"/>
    <b v="1"/>
    <x v="12"/>
    <n v="101"/>
    <x v="975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463"/>
    <b v="1"/>
    <x v="15"/>
    <n v="202"/>
    <x v="976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x v="425"/>
    <b v="0"/>
    <x v="29"/>
    <n v="26"/>
    <x v="977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239"/>
    <b v="1"/>
    <x v="15"/>
    <n v="121"/>
    <x v="9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x v="476"/>
    <b v="1"/>
    <x v="16"/>
    <n v="101"/>
    <x v="979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208"/>
    <b v="1"/>
    <x v="12"/>
    <n v="121"/>
    <x v="980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28"/>
    <b v="1"/>
    <x v="12"/>
    <n v="101"/>
    <x v="981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457"/>
    <b v="1"/>
    <x v="15"/>
    <n v="101"/>
    <x v="982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361"/>
    <b v="1"/>
    <x v="15"/>
    <n v="109"/>
    <x v="983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436"/>
    <b v="1"/>
    <x v="5"/>
    <n v="503"/>
    <x v="984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272"/>
    <b v="1"/>
    <x v="11"/>
    <n v="121"/>
    <x v="985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151"/>
    <b v="1"/>
    <x v="3"/>
    <n v="126"/>
    <x v="986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178"/>
    <b v="1"/>
    <x v="19"/>
    <n v="100"/>
    <x v="987"/>
    <x v="6"/>
    <x v="19"/>
  </r>
  <r>
    <n v="1743"/>
    <x v="1006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254"/>
    <b v="1"/>
    <x v="3"/>
    <n v="100"/>
    <x v="988"/>
    <x v="2"/>
    <x v="3"/>
  </r>
  <r>
    <n v="11"/>
    <x v="1007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378"/>
    <b v="1"/>
    <x v="16"/>
    <n v="121"/>
    <x v="989"/>
    <x v="5"/>
    <x v="16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462"/>
    <b v="1"/>
    <x v="12"/>
    <n v="100"/>
    <x v="990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479"/>
    <b v="1"/>
    <x v="20"/>
    <n v="120"/>
    <x v="99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x v="480"/>
    <b v="0"/>
    <x v="1"/>
    <n v="1"/>
    <x v="992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406"/>
    <b v="1"/>
    <x v="11"/>
    <n v="100"/>
    <x v="993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257"/>
    <b v="1"/>
    <x v="8"/>
    <n v="120"/>
    <x v="994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481"/>
    <b v="1"/>
    <x v="11"/>
    <n v="100"/>
    <x v="995"/>
    <x v="6"/>
    <x v="11"/>
  </r>
  <r>
    <n v="3332"/>
    <x v="1014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470"/>
    <b v="1"/>
    <x v="11"/>
    <n v="100"/>
    <x v="996"/>
    <x v="6"/>
    <x v="11"/>
  </r>
  <r>
    <n v="2822"/>
    <x v="1015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95"/>
    <b v="1"/>
    <x v="11"/>
    <n v="100"/>
    <x v="706"/>
    <x v="6"/>
    <x v="11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x v="482"/>
    <b v="1"/>
    <x v="12"/>
    <n v="100"/>
    <x v="997"/>
    <x v="7"/>
    <x v="12"/>
  </r>
  <r>
    <n v="262"/>
    <x v="1017"/>
    <s v="He can never die. He will live forever. He is the last cosmonaut, and this is his story."/>
    <n v="2500"/>
    <n v="6000"/>
    <x v="0"/>
    <x v="0"/>
    <s v="USD"/>
    <n v="1298699828"/>
    <n v="1294811828"/>
    <b v="1"/>
    <x v="379"/>
    <b v="1"/>
    <x v="8"/>
    <n v="240"/>
    <x v="998"/>
    <x v="5"/>
    <x v="8"/>
  </r>
  <r>
    <n v="45"/>
    <x v="1018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309"/>
    <b v="1"/>
    <x v="16"/>
    <n v="120"/>
    <x v="999"/>
    <x v="5"/>
    <x v="16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407"/>
    <b v="1"/>
    <x v="17"/>
    <n v="102"/>
    <x v="1000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309"/>
    <b v="1"/>
    <x v="11"/>
    <n v="119"/>
    <x v="1001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x v="483"/>
    <b v="1"/>
    <x v="0"/>
    <n v="148"/>
    <x v="1002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445"/>
    <b v="1"/>
    <x v="8"/>
    <n v="118"/>
    <x v="1003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x v="366"/>
    <b v="1"/>
    <x v="5"/>
    <n v="169"/>
    <x v="1004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405"/>
    <b v="1"/>
    <x v="8"/>
    <n v="148"/>
    <x v="1005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99"/>
    <b v="0"/>
    <x v="3"/>
    <n v="49"/>
    <x v="100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27"/>
    <b v="0"/>
    <x v="4"/>
    <n v="12"/>
    <x v="1007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x v="444"/>
    <b v="0"/>
    <x v="29"/>
    <n v="12"/>
    <x v="1008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x v="262"/>
    <b v="1"/>
    <x v="13"/>
    <n v="108"/>
    <x v="794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x v="184"/>
    <b v="0"/>
    <x v="9"/>
    <n v="23"/>
    <x v="10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41"/>
    <b v="1"/>
    <x v="11"/>
    <n v="106"/>
    <x v="149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13"/>
    <b v="1"/>
    <x v="11"/>
    <n v="117"/>
    <x v="1010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262"/>
    <b v="1"/>
    <x v="15"/>
    <n v="117"/>
    <x v="1011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311"/>
    <b v="1"/>
    <x v="20"/>
    <n v="194"/>
    <x v="1012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392"/>
    <b v="1"/>
    <x v="11"/>
    <n v="116"/>
    <x v="1013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x v="484"/>
    <b v="1"/>
    <x v="3"/>
    <n v="116"/>
    <x v="1014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436"/>
    <b v="1"/>
    <x v="11"/>
    <n v="105"/>
    <x v="1015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x v="184"/>
    <b v="0"/>
    <x v="1"/>
    <n v="12"/>
    <x v="1016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485"/>
    <b v="1"/>
    <x v="11"/>
    <n v="191"/>
    <x v="1017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422"/>
    <b v="1"/>
    <x v="15"/>
    <n v="114"/>
    <x v="101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x v="383"/>
    <b v="1"/>
    <x v="11"/>
    <n v="114"/>
    <x v="1019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414"/>
    <b v="1"/>
    <x v="11"/>
    <n v="114"/>
    <x v="1020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469"/>
    <b v="0"/>
    <x v="33"/>
    <n v="21"/>
    <x v="1021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455"/>
    <b v="1"/>
    <x v="11"/>
    <n v="113"/>
    <x v="1022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458"/>
    <b v="1"/>
    <x v="11"/>
    <n v="113"/>
    <x v="1023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x v="384"/>
    <b v="1"/>
    <x v="17"/>
    <n v="378"/>
    <x v="617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x v="470"/>
    <b v="1"/>
    <x v="11"/>
    <n v="113"/>
    <x v="576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483"/>
    <b v="1"/>
    <x v="8"/>
    <n v="142"/>
    <x v="1024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340"/>
    <b v="1"/>
    <x v="3"/>
    <n v="103"/>
    <x v="1025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x v="447"/>
    <b v="1"/>
    <x v="27"/>
    <n v="113"/>
    <x v="1026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x v="470"/>
    <b v="1"/>
    <x v="15"/>
    <n v="103"/>
    <x v="1027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394"/>
    <b v="1"/>
    <x v="11"/>
    <n v="113"/>
    <x v="1028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486"/>
    <b v="1"/>
    <x v="8"/>
    <n v="113"/>
    <x v="1029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444"/>
    <b v="1"/>
    <x v="11"/>
    <n v="102"/>
    <x v="1030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388"/>
    <b v="0"/>
    <x v="4"/>
    <n v="19"/>
    <x v="1031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328"/>
    <b v="1"/>
    <x v="12"/>
    <n v="107"/>
    <x v="1032"/>
    <x v="7"/>
    <x v="12"/>
  </r>
  <r>
    <n v="3285"/>
    <x v="1056"/>
    <s v="A new play by Matthew Gasda"/>
    <n v="4999"/>
    <n v="5604"/>
    <x v="0"/>
    <x v="0"/>
    <s v="USD"/>
    <n v="1488258000"/>
    <n v="1485556626"/>
    <b v="0"/>
    <x v="434"/>
    <b v="1"/>
    <x v="11"/>
    <n v="112"/>
    <x v="1033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267"/>
    <b v="1"/>
    <x v="11"/>
    <n v="102"/>
    <x v="1034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x v="486"/>
    <b v="1"/>
    <x v="16"/>
    <n v="160"/>
    <x v="1035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x v="296"/>
    <b v="1"/>
    <x v="17"/>
    <n v="112"/>
    <x v="1036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483"/>
    <b v="1"/>
    <x v="15"/>
    <n v="101"/>
    <x v="1037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x v="233"/>
    <b v="1"/>
    <x v="1"/>
    <n v="279"/>
    <x v="1038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404"/>
    <b v="1"/>
    <x v="8"/>
    <n v="111"/>
    <x v="1039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96"/>
    <b v="0"/>
    <x v="29"/>
    <n v="25"/>
    <x v="1040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391"/>
    <b v="1"/>
    <x v="8"/>
    <n v="111"/>
    <x v="1041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482"/>
    <b v="1"/>
    <x v="22"/>
    <n v="111"/>
    <x v="1042"/>
    <x v="7"/>
    <x v="22"/>
  </r>
  <r>
    <n v="2195"/>
    <x v="1066"/>
    <s v="A gritty, noir tabletop RPG with a fast-paced combo-based battle system."/>
    <n v="4600"/>
    <n v="5535"/>
    <x v="0"/>
    <x v="0"/>
    <s v="USD"/>
    <n v="1439317900"/>
    <n v="1436725900"/>
    <b v="0"/>
    <x v="338"/>
    <b v="1"/>
    <x v="5"/>
    <n v="120"/>
    <x v="1043"/>
    <x v="3"/>
    <x v="5"/>
  </r>
  <r>
    <n v="1368"/>
    <x v="1067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12"/>
    <b v="1"/>
    <x v="15"/>
    <n v="111"/>
    <x v="1044"/>
    <x v="7"/>
    <x v="1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x v="452"/>
    <b v="1"/>
    <x v="11"/>
    <n v="111"/>
    <x v="1045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392"/>
    <b v="1"/>
    <x v="11"/>
    <n v="100"/>
    <x v="1046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96"/>
    <b v="1"/>
    <x v="19"/>
    <n v="110"/>
    <x v="1047"/>
    <x v="6"/>
    <x v="19"/>
  </r>
  <r>
    <n v="2458"/>
    <x v="1070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328"/>
    <b v="1"/>
    <x v="7"/>
    <n v="110"/>
    <x v="1048"/>
    <x v="4"/>
    <x v="7"/>
  </r>
  <r>
    <n v="2273"/>
    <x v="1071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x v="219"/>
    <b v="1"/>
    <x v="5"/>
    <n v="220"/>
    <x v="1049"/>
    <x v="3"/>
    <x v="5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457"/>
    <b v="1"/>
    <x v="11"/>
    <n v="100"/>
    <x v="1050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x v="285"/>
    <b v="1"/>
    <x v="11"/>
    <n v="110"/>
    <x v="1051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487"/>
    <b v="1"/>
    <x v="15"/>
    <n v="100"/>
    <x v="1052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x v="392"/>
    <b v="1"/>
    <x v="5"/>
    <n v="137"/>
    <x v="574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429"/>
    <b v="1"/>
    <x v="11"/>
    <n v="110"/>
    <x v="1053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389"/>
    <b v="1"/>
    <x v="11"/>
    <n v="110"/>
    <x v="1054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x v="81"/>
    <b v="1"/>
    <x v="17"/>
    <n v="109"/>
    <x v="1055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332"/>
    <b v="1"/>
    <x v="15"/>
    <n v="137"/>
    <x v="105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45"/>
    <b v="1"/>
    <x v="11"/>
    <n v="109"/>
    <x v="1057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300"/>
    <b v="1"/>
    <x v="8"/>
    <n v="136"/>
    <x v="1058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25"/>
    <b v="0"/>
    <x v="3"/>
    <n v="35"/>
    <x v="1059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361"/>
    <b v="1"/>
    <x v="17"/>
    <n v="156"/>
    <x v="1060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x v="381"/>
    <b v="1"/>
    <x v="15"/>
    <n v="272"/>
    <x v="1061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267"/>
    <b v="1"/>
    <x v="12"/>
    <n v="109"/>
    <x v="1062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406"/>
    <b v="0"/>
    <x v="31"/>
    <n v="32"/>
    <x v="1063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81"/>
    <b v="1"/>
    <x v="11"/>
    <n v="109"/>
    <x v="1064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285"/>
    <b v="0"/>
    <x v="3"/>
    <n v="15"/>
    <x v="1065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x v="387"/>
    <b v="1"/>
    <x v="5"/>
    <n v="271"/>
    <x v="1066"/>
    <x v="3"/>
    <x v="5"/>
  </r>
  <r>
    <n v="3773"/>
    <x v="1090"/>
    <s v="A dramatic hip-hopera, inspired from monologues written by the performers."/>
    <n v="5000"/>
    <n v="5410"/>
    <x v="0"/>
    <x v="0"/>
    <s v="USD"/>
    <n v="1479175680"/>
    <n v="1476317247"/>
    <b v="0"/>
    <x v="330"/>
    <b v="1"/>
    <x v="19"/>
    <n v="108"/>
    <x v="1067"/>
    <x v="6"/>
    <x v="19"/>
  </r>
  <r>
    <n v="111"/>
    <x v="1091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x v="458"/>
    <b v="1"/>
    <x v="27"/>
    <n v="155"/>
    <x v="1068"/>
    <x v="5"/>
    <x v="27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88"/>
    <b v="1"/>
    <x v="15"/>
    <n v="120"/>
    <x v="1069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367"/>
    <b v="1"/>
    <x v="0"/>
    <n v="108"/>
    <x v="1070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378"/>
    <b v="0"/>
    <x v="3"/>
    <n v="31"/>
    <x v="1071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408"/>
    <b v="1"/>
    <x v="8"/>
    <n v="108"/>
    <x v="1072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27"/>
    <b v="1"/>
    <x v="16"/>
    <n v="108"/>
    <x v="1073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239"/>
    <b v="0"/>
    <x v="19"/>
    <n v="90"/>
    <x v="1074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27"/>
    <b v="1"/>
    <x v="11"/>
    <n v="108"/>
    <x v="1075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x v="360"/>
    <b v="1"/>
    <x v="11"/>
    <n v="139"/>
    <x v="1076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481"/>
    <b v="1"/>
    <x v="16"/>
    <n v="102"/>
    <x v="1077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x v="332"/>
    <b v="1"/>
    <x v="15"/>
    <n v="107"/>
    <x v="1078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377"/>
    <b v="1"/>
    <x v="11"/>
    <n v="160"/>
    <x v="107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45"/>
    <b v="1"/>
    <x v="15"/>
    <n v="107"/>
    <x v="539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x v="394"/>
    <b v="1"/>
    <x v="11"/>
    <n v="107"/>
    <x v="1080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422"/>
    <b v="1"/>
    <x v="15"/>
    <n v="127"/>
    <x v="1081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x v="483"/>
    <b v="1"/>
    <x v="3"/>
    <n v="107"/>
    <x v="270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x v="285"/>
    <b v="0"/>
    <x v="9"/>
    <n v="27"/>
    <x v="1082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376"/>
    <b v="1"/>
    <x v="8"/>
    <n v="177"/>
    <x v="1083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96"/>
    <b v="1"/>
    <x v="12"/>
    <n v="116"/>
    <x v="1084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481"/>
    <b v="1"/>
    <x v="9"/>
    <n v="133"/>
    <x v="1085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178"/>
    <b v="1"/>
    <x v="15"/>
    <n v="106"/>
    <x v="1086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192"/>
    <b v="1"/>
    <x v="3"/>
    <n v="132"/>
    <x v="1087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239"/>
    <b v="1"/>
    <x v="11"/>
    <n v="106"/>
    <x v="1088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x v="360"/>
    <b v="1"/>
    <x v="11"/>
    <n v="106"/>
    <x v="1089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294"/>
    <b v="1"/>
    <x v="11"/>
    <n v="106"/>
    <x v="1090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483"/>
    <b v="1"/>
    <x v="11"/>
    <n v="105"/>
    <x v="1091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27"/>
    <b v="1"/>
    <x v="8"/>
    <n v="105"/>
    <x v="1092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454"/>
    <b v="1"/>
    <x v="11"/>
    <n v="105"/>
    <x v="604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x v="246"/>
    <b v="1"/>
    <x v="27"/>
    <n v="105"/>
    <x v="109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x v="449"/>
    <b v="1"/>
    <x v="8"/>
    <n v="112"/>
    <x v="1094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x v="81"/>
    <b v="1"/>
    <x v="11"/>
    <n v="117"/>
    <x v="1095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x v="417"/>
    <b v="0"/>
    <x v="11"/>
    <n v="11"/>
    <x v="1096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41"/>
    <b v="1"/>
    <x v="11"/>
    <n v="105"/>
    <x v="1097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360"/>
    <b v="1"/>
    <x v="22"/>
    <n v="105"/>
    <x v="1098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19"/>
    <b v="1"/>
    <x v="12"/>
    <n v="105"/>
    <x v="1099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x v="342"/>
    <b v="1"/>
    <x v="11"/>
    <n v="105"/>
    <x v="1100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411"/>
    <b v="0"/>
    <x v="4"/>
    <n v="2"/>
    <x v="1101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331"/>
    <b v="1"/>
    <x v="11"/>
    <n v="105"/>
    <x v="1102"/>
    <x v="6"/>
    <x v="11"/>
  </r>
  <r>
    <n v="3331"/>
    <x v="1129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376"/>
    <b v="1"/>
    <x v="11"/>
    <n v="105"/>
    <x v="1103"/>
    <x v="6"/>
    <x v="11"/>
  </r>
  <r>
    <n v="729"/>
    <x v="1130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340"/>
    <b v="1"/>
    <x v="17"/>
    <n v="131"/>
    <x v="1104"/>
    <x v="1"/>
    <x v="17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434"/>
    <b v="1"/>
    <x v="15"/>
    <n v="104"/>
    <x v="1105"/>
    <x v="7"/>
    <x v="15"/>
  </r>
  <r>
    <n v="3217"/>
    <x v="1132"/>
    <s v="Wake Up Call is a comedic play about a group of hotel employees working on Christmas Eve."/>
    <n v="4500"/>
    <n v="5221"/>
    <x v="0"/>
    <x v="0"/>
    <s v="USD"/>
    <n v="1478264784"/>
    <n v="1475672784"/>
    <b v="1"/>
    <x v="241"/>
    <b v="1"/>
    <x v="11"/>
    <n v="116"/>
    <x v="1106"/>
    <x v="6"/>
    <x v="11"/>
  </r>
  <r>
    <n v="3021"/>
    <x v="1133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151"/>
    <b v="1"/>
    <x v="9"/>
    <n v="116"/>
    <x v="1084"/>
    <x v="6"/>
    <x v="9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392"/>
    <b v="0"/>
    <x v="14"/>
    <n v="26"/>
    <x v="110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332"/>
    <b v="1"/>
    <x v="17"/>
    <n v="104"/>
    <x v="220"/>
    <x v="1"/>
    <x v="17"/>
  </r>
  <r>
    <n v="1001"/>
    <x v="1136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489"/>
    <b v="0"/>
    <x v="1"/>
    <n v="104"/>
    <x v="1108"/>
    <x v="0"/>
    <x v="1"/>
  </r>
  <r>
    <n v="112"/>
    <x v="1137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434"/>
    <b v="1"/>
    <x v="27"/>
    <n v="104"/>
    <x v="1109"/>
    <x v="5"/>
    <x v="27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x v="461"/>
    <b v="1"/>
    <x v="11"/>
    <n v="104"/>
    <x v="1110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262"/>
    <b v="1"/>
    <x v="8"/>
    <n v="104"/>
    <x v="1111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25"/>
    <b v="1"/>
    <x v="19"/>
    <n v="104"/>
    <x v="1112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454"/>
    <b v="1"/>
    <x v="11"/>
    <n v="104"/>
    <x v="1113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469"/>
    <b v="1"/>
    <x v="19"/>
    <n v="103"/>
    <x v="1114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x v="303"/>
    <b v="1"/>
    <x v="9"/>
    <n v="129"/>
    <x v="1115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389"/>
    <b v="1"/>
    <x v="24"/>
    <n v="103"/>
    <x v="1116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371"/>
    <b v="1"/>
    <x v="15"/>
    <n v="103"/>
    <x v="1117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363"/>
    <b v="1"/>
    <x v="11"/>
    <n v="102"/>
    <x v="1118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x v="405"/>
    <b v="1"/>
    <x v="17"/>
    <n v="102"/>
    <x v="1119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300"/>
    <b v="1"/>
    <x v="11"/>
    <n v="102"/>
    <x v="1120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x v="388"/>
    <b v="1"/>
    <x v="9"/>
    <n v="102"/>
    <x v="1121"/>
    <x v="6"/>
    <x v="9"/>
  </r>
  <r>
    <n v="3589"/>
    <x v="1150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405"/>
    <b v="1"/>
    <x v="11"/>
    <n v="128"/>
    <x v="1122"/>
    <x v="6"/>
    <x v="11"/>
  </r>
  <r>
    <n v="2974"/>
    <x v="1151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12"/>
    <b v="1"/>
    <x v="11"/>
    <n v="102"/>
    <x v="1123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326"/>
    <b v="1"/>
    <x v="17"/>
    <n v="102"/>
    <x v="1124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x v="120"/>
    <b v="1"/>
    <x v="5"/>
    <n v="154"/>
    <x v="1125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475"/>
    <b v="1"/>
    <x v="11"/>
    <n v="127"/>
    <x v="138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x v="326"/>
    <b v="1"/>
    <x v="12"/>
    <n v="254"/>
    <x v="87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449"/>
    <b v="1"/>
    <x v="0"/>
    <n v="508"/>
    <x v="1126"/>
    <x v="0"/>
    <x v="0"/>
  </r>
  <r>
    <n v="2979"/>
    <x v="1157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360"/>
    <b v="1"/>
    <x v="11"/>
    <n v="101"/>
    <x v="1127"/>
    <x v="6"/>
    <x v="11"/>
  </r>
  <r>
    <n v="2798"/>
    <x v="1158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384"/>
    <b v="1"/>
    <x v="11"/>
    <n v="101"/>
    <x v="1128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95"/>
    <b v="1"/>
    <x v="20"/>
    <n v="101"/>
    <x v="112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334"/>
    <b v="1"/>
    <x v="13"/>
    <n v="112"/>
    <x v="1130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461"/>
    <b v="1"/>
    <x v="11"/>
    <n v="101"/>
    <x v="113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391"/>
    <b v="1"/>
    <x v="15"/>
    <n v="112"/>
    <x v="1132"/>
    <x v="7"/>
    <x v="15"/>
  </r>
  <r>
    <n v="2053"/>
    <x v="116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349"/>
    <b v="1"/>
    <x v="0"/>
    <n v="101"/>
    <x v="1133"/>
    <x v="0"/>
    <x v="0"/>
  </r>
  <r>
    <n v="1066"/>
    <x v="1164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352"/>
    <b v="0"/>
    <x v="18"/>
    <n v="3"/>
    <x v="1134"/>
    <x v="3"/>
    <x v="18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445"/>
    <b v="1"/>
    <x v="19"/>
    <n v="101"/>
    <x v="113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x v="295"/>
    <b v="1"/>
    <x v="11"/>
    <n v="126"/>
    <x v="1136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x v="360"/>
    <b v="1"/>
    <x v="15"/>
    <n v="101"/>
    <x v="1137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389"/>
    <b v="1"/>
    <x v="25"/>
    <n v="126"/>
    <x v="113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x v="330"/>
    <b v="1"/>
    <x v="25"/>
    <n v="101"/>
    <x v="1139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457"/>
    <b v="1"/>
    <x v="11"/>
    <n v="101"/>
    <x v="1140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324"/>
    <b v="1"/>
    <x v="11"/>
    <n v="101"/>
    <x v="1141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x v="174"/>
    <b v="1"/>
    <x v="27"/>
    <n v="101"/>
    <x v="1142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476"/>
    <b v="1"/>
    <x v="11"/>
    <n v="100"/>
    <x v="1143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475"/>
    <b v="1"/>
    <x v="11"/>
    <n v="100"/>
    <x v="1144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460"/>
    <b v="1"/>
    <x v="11"/>
    <n v="100"/>
    <x v="1145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x v="178"/>
    <b v="0"/>
    <x v="1"/>
    <n v="10"/>
    <x v="1146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45"/>
    <b v="1"/>
    <x v="11"/>
    <n v="100"/>
    <x v="1147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178"/>
    <b v="1"/>
    <x v="15"/>
    <n v="100"/>
    <x v="1148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21"/>
    <b v="1"/>
    <x v="12"/>
    <n v="100"/>
    <x v="1149"/>
    <x v="7"/>
    <x v="12"/>
  </r>
  <r>
    <n v="3828"/>
    <x v="1180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178"/>
    <b v="1"/>
    <x v="11"/>
    <n v="100"/>
    <x v="1150"/>
    <x v="6"/>
    <x v="11"/>
  </r>
  <r>
    <n v="3763"/>
    <x v="1181"/>
    <s v="A musical about two guys writing a musical about...two guys writing a musical."/>
    <n v="5000"/>
    <n v="5000"/>
    <x v="0"/>
    <x v="0"/>
    <s v="USD"/>
    <n v="1427907626"/>
    <n v="1425319226"/>
    <b v="0"/>
    <x v="371"/>
    <b v="1"/>
    <x v="19"/>
    <n v="100"/>
    <x v="1151"/>
    <x v="6"/>
    <x v="19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174"/>
    <b v="1"/>
    <x v="25"/>
    <n v="100"/>
    <x v="1152"/>
    <x v="7"/>
    <x v="25"/>
  </r>
  <r>
    <n v="294"/>
    <x v="1183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449"/>
    <b v="1"/>
    <x v="8"/>
    <n v="100"/>
    <x v="1153"/>
    <x v="5"/>
    <x v="8"/>
  </r>
  <r>
    <n v="100"/>
    <x v="1184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407"/>
    <b v="1"/>
    <x v="27"/>
    <n v="100"/>
    <x v="1154"/>
    <x v="5"/>
    <x v="27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285"/>
    <b v="1"/>
    <x v="13"/>
    <n v="108"/>
    <x v="1155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485"/>
    <b v="0"/>
    <x v="1"/>
    <n v="20"/>
    <x v="1156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21"/>
    <b v="0"/>
    <x v="6"/>
    <n v="14"/>
    <x v="115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25"/>
    <b v="1"/>
    <x v="19"/>
    <n v="110"/>
    <x v="1158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422"/>
    <b v="0"/>
    <x v="1"/>
    <n v="10"/>
    <x v="1159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x v="310"/>
    <b v="0"/>
    <x v="23"/>
    <n v="2"/>
    <x v="1160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96"/>
    <b v="1"/>
    <x v="11"/>
    <n v="100"/>
    <x v="1161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340"/>
    <b v="1"/>
    <x v="13"/>
    <n v="196"/>
    <x v="1162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x v="446"/>
    <b v="0"/>
    <x v="23"/>
    <n v="33"/>
    <x v="1163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378"/>
    <b v="1"/>
    <x v="5"/>
    <n v="106"/>
    <x v="1164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429"/>
    <b v="0"/>
    <x v="3"/>
    <n v="20"/>
    <x v="1165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376"/>
    <b v="1"/>
    <x v="15"/>
    <n v="110"/>
    <x v="1166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350"/>
    <b v="1"/>
    <x v="15"/>
    <n v="138"/>
    <x v="116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x v="264"/>
    <b v="1"/>
    <x v="5"/>
    <n v="320"/>
    <x v="1168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x v="437"/>
    <b v="1"/>
    <x v="8"/>
    <n v="107"/>
    <x v="1169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338"/>
    <b v="1"/>
    <x v="20"/>
    <n v="120"/>
    <x v="1170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x v="405"/>
    <b v="1"/>
    <x v="11"/>
    <n v="114"/>
    <x v="1171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469"/>
    <b v="1"/>
    <x v="11"/>
    <n v="120"/>
    <x v="1172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x v="283"/>
    <b v="1"/>
    <x v="13"/>
    <n v="237"/>
    <x v="1173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391"/>
    <b v="0"/>
    <x v="21"/>
    <n v="3"/>
    <x v="1174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446"/>
    <b v="1"/>
    <x v="9"/>
    <n v="117"/>
    <x v="1175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378"/>
    <b v="1"/>
    <x v="12"/>
    <n v="134"/>
    <x v="1176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x v="363"/>
    <b v="1"/>
    <x v="15"/>
    <n v="212"/>
    <x v="1177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398"/>
    <b v="0"/>
    <x v="1"/>
    <n v="2"/>
    <x v="1178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327"/>
    <b v="0"/>
    <x v="28"/>
    <n v="72"/>
    <x v="1179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12"/>
    <b v="1"/>
    <x v="15"/>
    <n v="104"/>
    <x v="1180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331"/>
    <b v="1"/>
    <x v="11"/>
    <n v="155"/>
    <x v="1181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429"/>
    <b v="1"/>
    <x v="27"/>
    <n v="103"/>
    <x v="1182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286"/>
    <b v="1"/>
    <x v="27"/>
    <n v="155"/>
    <x v="1183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254"/>
    <b v="1"/>
    <x v="7"/>
    <n v="155"/>
    <x v="680"/>
    <x v="4"/>
    <x v="7"/>
  </r>
  <r>
    <n v="3113"/>
    <x v="1215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239"/>
    <b v="0"/>
    <x v="9"/>
    <n v="4"/>
    <x v="1184"/>
    <x v="6"/>
    <x v="9"/>
  </r>
  <r>
    <n v="921"/>
    <x v="1216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490"/>
    <b v="0"/>
    <x v="33"/>
    <n v="31"/>
    <x v="1185"/>
    <x v="7"/>
    <x v="33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239"/>
    <b v="0"/>
    <x v="1"/>
    <n v="31"/>
    <x v="1186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x v="360"/>
    <b v="1"/>
    <x v="11"/>
    <n v="107"/>
    <x v="1187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x v="475"/>
    <b v="1"/>
    <x v="11"/>
    <n v="102"/>
    <x v="1188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376"/>
    <b v="1"/>
    <x v="11"/>
    <n v="153"/>
    <x v="1189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330"/>
    <b v="1"/>
    <x v="11"/>
    <n v="102"/>
    <x v="1190"/>
    <x v="6"/>
    <x v="11"/>
  </r>
  <r>
    <n v="3344"/>
    <x v="1222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424"/>
    <b v="1"/>
    <x v="11"/>
    <n v="101"/>
    <x v="1191"/>
    <x v="6"/>
    <x v="11"/>
  </r>
  <r>
    <n v="2145"/>
    <x v="1223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267"/>
    <b v="0"/>
    <x v="18"/>
    <n v="30"/>
    <x v="1192"/>
    <x v="3"/>
    <x v="18"/>
  </r>
  <r>
    <n v="1303"/>
    <x v="1224"/>
    <s v="Groundbreaking queer theatre."/>
    <n v="3500"/>
    <n v="4559.13"/>
    <x v="0"/>
    <x v="1"/>
    <s v="GBP"/>
    <n v="1469962800"/>
    <n v="1468578920"/>
    <b v="0"/>
    <x v="429"/>
    <b v="1"/>
    <x v="11"/>
    <n v="130"/>
    <x v="1193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388"/>
    <b v="1"/>
    <x v="17"/>
    <n v="103"/>
    <x v="1194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411"/>
    <b v="1"/>
    <x v="19"/>
    <n v="101"/>
    <x v="1195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328"/>
    <b v="1"/>
    <x v="11"/>
    <n v="114"/>
    <x v="1196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362"/>
    <b v="1"/>
    <x v="11"/>
    <n v="114"/>
    <x v="11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27"/>
    <b v="1"/>
    <x v="22"/>
    <n v="101"/>
    <x v="1198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99"/>
    <b v="1"/>
    <x v="3"/>
    <n v="174"/>
    <x v="1199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174"/>
    <b v="1"/>
    <x v="27"/>
    <n v="100"/>
    <x v="1200"/>
    <x v="5"/>
    <x v="27"/>
  </r>
  <r>
    <n v="2531"/>
    <x v="1232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309"/>
    <b v="1"/>
    <x v="25"/>
    <n v="100"/>
    <x v="1201"/>
    <x v="7"/>
    <x v="25"/>
  </r>
  <r>
    <n v="2526"/>
    <x v="1233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96"/>
    <b v="1"/>
    <x v="25"/>
    <n v="113"/>
    <x v="1202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327"/>
    <b v="1"/>
    <x v="12"/>
    <n v="113"/>
    <x v="1203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383"/>
    <b v="1"/>
    <x v="11"/>
    <n v="100"/>
    <x v="1204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331"/>
    <b v="1"/>
    <x v="12"/>
    <n v="113"/>
    <x v="1205"/>
    <x v="7"/>
    <x v="12"/>
  </r>
  <r>
    <n v="3674"/>
    <x v="1237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x v="467"/>
    <b v="1"/>
    <x v="11"/>
    <n v="100"/>
    <x v="1206"/>
    <x v="6"/>
    <x v="11"/>
  </r>
  <r>
    <n v="808"/>
    <x v="1238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x v="246"/>
    <b v="1"/>
    <x v="15"/>
    <n v="100"/>
    <x v="1207"/>
    <x v="7"/>
    <x v="15"/>
  </r>
  <r>
    <n v="183"/>
    <x v="1239"/>
    <s v="Don't kill me until I meet my Dad"/>
    <n v="12500"/>
    <n v="4482"/>
    <x v="2"/>
    <x v="1"/>
    <s v="GBP"/>
    <n v="1417033610"/>
    <n v="1414438010"/>
    <b v="0"/>
    <x v="417"/>
    <b v="0"/>
    <x v="10"/>
    <n v="36"/>
    <x v="1208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394"/>
    <b v="1"/>
    <x v="13"/>
    <n v="111"/>
    <x v="120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x v="309"/>
    <b v="1"/>
    <x v="11"/>
    <n v="127"/>
    <x v="1210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376"/>
    <b v="1"/>
    <x v="11"/>
    <n v="111"/>
    <x v="731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x v="475"/>
    <b v="1"/>
    <x v="11"/>
    <n v="164"/>
    <x v="1211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x v="436"/>
    <b v="1"/>
    <x v="19"/>
    <n v="110"/>
    <x v="1212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267"/>
    <b v="1"/>
    <x v="11"/>
    <n v="103"/>
    <x v="1213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267"/>
    <b v="1"/>
    <x v="11"/>
    <n v="110"/>
    <x v="121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465"/>
    <b v="1"/>
    <x v="9"/>
    <n v="147"/>
    <x v="1215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371"/>
    <b v="1"/>
    <x v="8"/>
    <n v="126"/>
    <x v="1216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406"/>
    <b v="1"/>
    <x v="16"/>
    <n v="110"/>
    <x v="1217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311"/>
    <b v="1"/>
    <x v="4"/>
    <n v="878"/>
    <x v="1218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376"/>
    <b v="1"/>
    <x v="0"/>
    <n v="219"/>
    <x v="1219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474"/>
    <b v="1"/>
    <x v="11"/>
    <n v="146"/>
    <x v="1220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447"/>
    <b v="0"/>
    <x v="26"/>
    <n v="17"/>
    <x v="122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475"/>
    <b v="1"/>
    <x v="15"/>
    <n v="124"/>
    <x v="1222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x v="316"/>
    <b v="1"/>
    <x v="2"/>
    <n v="109"/>
    <x v="1223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462"/>
    <b v="1"/>
    <x v="11"/>
    <n v="124"/>
    <x v="498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246"/>
    <b v="1"/>
    <x v="15"/>
    <n v="173"/>
    <x v="1224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447"/>
    <b v="0"/>
    <x v="23"/>
    <n v="22"/>
    <x v="1225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454"/>
    <b v="1"/>
    <x v="22"/>
    <n v="127"/>
    <x v="122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360"/>
    <b v="1"/>
    <x v="24"/>
    <n v="123"/>
    <x v="122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x v="491"/>
    <b v="1"/>
    <x v="0"/>
    <n v="168"/>
    <x v="1228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391"/>
    <b v="1"/>
    <x v="19"/>
    <n v="108"/>
    <x v="1229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96"/>
    <b v="0"/>
    <x v="6"/>
    <n v="43"/>
    <x v="1230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478"/>
    <b v="1"/>
    <x v="11"/>
    <n v="107"/>
    <x v="1231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434"/>
    <b v="1"/>
    <x v="25"/>
    <n v="107"/>
    <x v="1232"/>
    <x v="7"/>
    <x v="25"/>
  </r>
  <r>
    <n v="3308"/>
    <x v="1266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330"/>
    <b v="1"/>
    <x v="11"/>
    <n v="122"/>
    <x v="1233"/>
    <x v="6"/>
    <x v="11"/>
  </r>
  <r>
    <n v="815"/>
    <x v="1267"/>
    <s v="Be a part of helping The Early Reset finish their new 7 song EP."/>
    <n v="4000"/>
    <n v="4280"/>
    <x v="0"/>
    <x v="0"/>
    <s v="USD"/>
    <n v="1414879303"/>
    <n v="1412287303"/>
    <b v="0"/>
    <x v="246"/>
    <b v="1"/>
    <x v="15"/>
    <n v="107"/>
    <x v="1234"/>
    <x v="7"/>
    <x v="15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x v="449"/>
    <b v="1"/>
    <x v="15"/>
    <n v="122"/>
    <x v="123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x v="424"/>
    <b v="1"/>
    <x v="12"/>
    <n v="107"/>
    <x v="1236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x v="465"/>
    <b v="1"/>
    <x v="11"/>
    <n v="106"/>
    <x v="1237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44"/>
    <b v="1"/>
    <x v="11"/>
    <n v="142"/>
    <x v="1238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406"/>
    <b v="1"/>
    <x v="15"/>
    <n v="106"/>
    <x v="1239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x v="476"/>
    <b v="1"/>
    <x v="9"/>
    <n v="101"/>
    <x v="1240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06"/>
    <b v="1"/>
    <x v="0"/>
    <n v="384"/>
    <x v="524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394"/>
    <b v="1"/>
    <x v="12"/>
    <n v="121"/>
    <x v="1241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467"/>
    <b v="1"/>
    <x v="11"/>
    <n v="105"/>
    <x v="1242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x v="330"/>
    <b v="1"/>
    <x v="15"/>
    <n v="105"/>
    <x v="1243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18"/>
    <b v="0"/>
    <x v="3"/>
    <n v="22"/>
    <x v="1244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x v="359"/>
    <b v="1"/>
    <x v="20"/>
    <n v="105"/>
    <x v="1245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363"/>
    <b v="1"/>
    <x v="22"/>
    <n v="119"/>
    <x v="124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422"/>
    <b v="1"/>
    <x v="12"/>
    <n v="119"/>
    <x v="1247"/>
    <x v="7"/>
    <x v="12"/>
  </r>
  <r>
    <n v="3793"/>
    <x v="1282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492"/>
    <b v="0"/>
    <x v="19"/>
    <n v="60"/>
    <x v="1248"/>
    <x v="6"/>
    <x v="19"/>
  </r>
  <r>
    <n v="3682"/>
    <x v="1283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254"/>
    <b v="1"/>
    <x v="11"/>
    <n v="139"/>
    <x v="645"/>
    <x v="6"/>
    <x v="11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433"/>
    <b v="1"/>
    <x v="15"/>
    <n v="119"/>
    <x v="1249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267"/>
    <b v="1"/>
    <x v="12"/>
    <n v="166"/>
    <x v="1250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x v="425"/>
    <b v="1"/>
    <x v="15"/>
    <n v="104"/>
    <x v="1251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328"/>
    <b v="1"/>
    <x v="11"/>
    <n v="138"/>
    <x v="1252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21"/>
    <b v="1"/>
    <x v="11"/>
    <n v="138"/>
    <x v="1253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x v="461"/>
    <b v="1"/>
    <x v="15"/>
    <n v="104"/>
    <x v="1254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28"/>
    <b v="1"/>
    <x v="11"/>
    <n v="103"/>
    <x v="1255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45"/>
    <b v="1"/>
    <x v="3"/>
    <n v="176"/>
    <x v="1256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x v="481"/>
    <b v="0"/>
    <x v="7"/>
    <n v="39"/>
    <x v="1257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454"/>
    <b v="1"/>
    <x v="8"/>
    <n v="137"/>
    <x v="1258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475"/>
    <b v="1"/>
    <x v="15"/>
    <n v="103"/>
    <x v="1204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433"/>
    <b v="1"/>
    <x v="15"/>
    <n v="103"/>
    <x v="1259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161"/>
    <b v="0"/>
    <x v="34"/>
    <n v="29"/>
    <x v="1260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286"/>
    <b v="1"/>
    <x v="11"/>
    <n v="102"/>
    <x v="1261"/>
    <x v="6"/>
    <x v="11"/>
  </r>
  <r>
    <n v="3300"/>
    <x v="1298"/>
    <s v="A subversive parody about the two people for whom the hills were NOT alive with THE SOUND OF MUSIC."/>
    <n v="3000"/>
    <n v="4085"/>
    <x v="0"/>
    <x v="0"/>
    <s v="USD"/>
    <n v="1430329862"/>
    <n v="1428515462"/>
    <b v="0"/>
    <x v="436"/>
    <b v="1"/>
    <x v="11"/>
    <n v="136"/>
    <x v="1262"/>
    <x v="6"/>
    <x v="11"/>
  </r>
  <r>
    <n v="2527"/>
    <x v="1299"/>
    <s v="Five Programs of Benjamin Britten's vocal works featuring over 20 extraordinary vocalists and pianists."/>
    <n v="4000"/>
    <n v="4085"/>
    <x v="0"/>
    <x v="0"/>
    <s v="USD"/>
    <n v="1382068740"/>
    <n v="1380477691"/>
    <b v="0"/>
    <x v="414"/>
    <b v="1"/>
    <x v="25"/>
    <n v="102"/>
    <x v="1263"/>
    <x v="7"/>
    <x v="25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490"/>
    <b v="1"/>
    <x v="11"/>
    <n v="102"/>
    <x v="1264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254"/>
    <b v="1"/>
    <x v="7"/>
    <n v="102"/>
    <x v="1265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286"/>
    <b v="1"/>
    <x v="11"/>
    <n v="102"/>
    <x v="1266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x v="377"/>
    <b v="1"/>
    <x v="15"/>
    <n v="203"/>
    <x v="1267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449"/>
    <b v="0"/>
    <x v="11"/>
    <n v="41"/>
    <x v="1268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406"/>
    <b v="1"/>
    <x v="15"/>
    <n v="102"/>
    <x v="1121"/>
    <x v="7"/>
    <x v="15"/>
  </r>
  <r>
    <n v="3426"/>
    <x v="1306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12"/>
    <b v="1"/>
    <x v="11"/>
    <n v="108"/>
    <x v="1269"/>
    <x v="6"/>
    <x v="11"/>
  </r>
  <r>
    <n v="2938"/>
    <x v="130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462"/>
    <b v="1"/>
    <x v="19"/>
    <n v="101"/>
    <x v="749"/>
    <x v="6"/>
    <x v="19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458"/>
    <b v="1"/>
    <x v="16"/>
    <n v="101"/>
    <x v="1270"/>
    <x v="5"/>
    <x v="16"/>
  </r>
  <r>
    <n v="3585"/>
    <x v="1309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465"/>
    <b v="1"/>
    <x v="11"/>
    <n v="119"/>
    <x v="1271"/>
    <x v="6"/>
    <x v="11"/>
  </r>
  <r>
    <n v="1300"/>
    <x v="131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492"/>
    <b v="1"/>
    <x v="11"/>
    <n v="135"/>
    <x v="1272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x v="414"/>
    <b v="1"/>
    <x v="3"/>
    <n v="108"/>
    <x v="1273"/>
    <x v="2"/>
    <x v="3"/>
  </r>
  <r>
    <n v="3157"/>
    <x v="1312"/>
    <s v="Four Directors.  Four One Acts.  Four Genres.  For You."/>
    <n v="4000"/>
    <n v="4040"/>
    <x v="0"/>
    <x v="0"/>
    <s v="USD"/>
    <n v="1405746000"/>
    <n v="1404932105"/>
    <b v="1"/>
    <x v="476"/>
    <b v="1"/>
    <x v="11"/>
    <n v="101"/>
    <x v="1274"/>
    <x v="6"/>
    <x v="11"/>
  </r>
  <r>
    <n v="75"/>
    <x v="1313"/>
    <s v="A teenager named Charlie discovers something new about himself while coping with the loss of his father."/>
    <n v="3500"/>
    <n v="4040"/>
    <x v="0"/>
    <x v="0"/>
    <s v="USD"/>
    <n v="1366693272"/>
    <n v="1364101272"/>
    <b v="0"/>
    <x v="406"/>
    <b v="1"/>
    <x v="27"/>
    <n v="115"/>
    <x v="1275"/>
    <x v="5"/>
    <x v="27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x v="436"/>
    <b v="1"/>
    <x v="15"/>
    <n v="101"/>
    <x v="1276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331"/>
    <b v="1"/>
    <x v="11"/>
    <n v="101"/>
    <x v="1277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493"/>
    <b v="1"/>
    <x v="11"/>
    <n v="101"/>
    <x v="1278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x v="367"/>
    <b v="1"/>
    <x v="12"/>
    <n v="101"/>
    <x v="127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x v="359"/>
    <b v="1"/>
    <x v="22"/>
    <n v="161"/>
    <x v="1280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12"/>
    <b v="1"/>
    <x v="15"/>
    <n v="115"/>
    <x v="1281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309"/>
    <b v="1"/>
    <x v="11"/>
    <n v="100"/>
    <x v="1282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338"/>
    <b v="1"/>
    <x v="11"/>
    <n v="100"/>
    <x v="1283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446"/>
    <b v="1"/>
    <x v="12"/>
    <n v="115"/>
    <x v="1284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96"/>
    <b v="1"/>
    <x v="11"/>
    <n v="100"/>
    <x v="1285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27"/>
    <b v="1"/>
    <x v="11"/>
    <n v="133"/>
    <x v="1286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483"/>
    <b v="1"/>
    <x v="11"/>
    <n v="100"/>
    <x v="128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81"/>
    <b v="1"/>
    <x v="27"/>
    <n v="100"/>
    <x v="1288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367"/>
    <b v="1"/>
    <x v="11"/>
    <n v="105"/>
    <x v="1289"/>
    <x v="6"/>
    <x v="11"/>
  </r>
  <r>
    <n v="3517"/>
    <x v="1328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493"/>
    <b v="1"/>
    <x v="11"/>
    <n v="100"/>
    <x v="1290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461"/>
    <b v="1"/>
    <x v="9"/>
    <n v="107"/>
    <x v="1201"/>
    <x v="6"/>
    <x v="9"/>
  </r>
  <r>
    <n v="531"/>
    <x v="1330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467"/>
    <b v="1"/>
    <x v="11"/>
    <n v="100"/>
    <x v="1291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21"/>
    <b v="0"/>
    <x v="3"/>
    <n v="36"/>
    <x v="1292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272"/>
    <b v="1"/>
    <x v="8"/>
    <n v="114"/>
    <x v="1293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330"/>
    <b v="1"/>
    <x v="27"/>
    <n v="114"/>
    <x v="1294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441"/>
    <b v="1"/>
    <x v="17"/>
    <n v="179"/>
    <x v="1295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x v="475"/>
    <b v="1"/>
    <x v="12"/>
    <n v="132"/>
    <x v="1296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x v="331"/>
    <b v="1"/>
    <x v="15"/>
    <n v="132"/>
    <x v="1297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45"/>
    <b v="1"/>
    <x v="9"/>
    <n v="101"/>
    <x v="1298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444"/>
    <b v="1"/>
    <x v="12"/>
    <n v="171"/>
    <x v="1299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x v="454"/>
    <b v="1"/>
    <x v="15"/>
    <n v="112"/>
    <x v="1300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x v="376"/>
    <b v="1"/>
    <x v="25"/>
    <n v="112"/>
    <x v="1301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481"/>
    <b v="1"/>
    <x v="11"/>
    <n v="130"/>
    <x v="1302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309"/>
    <b v="1"/>
    <x v="25"/>
    <n v="195"/>
    <x v="13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239"/>
    <b v="0"/>
    <x v="11"/>
    <n v="78"/>
    <x v="130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447"/>
    <b v="1"/>
    <x v="11"/>
    <n v="118"/>
    <x v="1305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467"/>
    <b v="1"/>
    <x v="11"/>
    <n v="111"/>
    <x v="1306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x v="433"/>
    <b v="1"/>
    <x v="11"/>
    <n v="111"/>
    <x v="1307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360"/>
    <b v="0"/>
    <x v="11"/>
    <n v="35"/>
    <x v="130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27"/>
    <b v="1"/>
    <x v="3"/>
    <n v="110"/>
    <x v="953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340"/>
    <b v="1"/>
    <x v="8"/>
    <n v="385"/>
    <x v="1309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434"/>
    <b v="1"/>
    <x v="22"/>
    <n v="101"/>
    <x v="1310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13"/>
    <b v="1"/>
    <x v="11"/>
    <n v="109"/>
    <x v="1311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x v="418"/>
    <b v="1"/>
    <x v="11"/>
    <n v="109"/>
    <x v="1312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449"/>
    <b v="1"/>
    <x v="19"/>
    <n v="109"/>
    <x v="1313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x v="388"/>
    <b v="1"/>
    <x v="15"/>
    <n v="152"/>
    <x v="1314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x v="392"/>
    <b v="1"/>
    <x v="0"/>
    <n v="126"/>
    <x v="1315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178"/>
    <b v="0"/>
    <x v="26"/>
    <n v="5"/>
    <x v="1316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331"/>
    <b v="1"/>
    <x v="25"/>
    <n v="103"/>
    <x v="177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389"/>
    <b v="1"/>
    <x v="11"/>
    <n v="126"/>
    <x v="1317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389"/>
    <b v="1"/>
    <x v="11"/>
    <n v="107"/>
    <x v="1318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441"/>
    <b v="1"/>
    <x v="15"/>
    <n v="114"/>
    <x v="1084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449"/>
    <b v="1"/>
    <x v="19"/>
    <n v="125"/>
    <x v="1319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475"/>
    <b v="1"/>
    <x v="25"/>
    <n v="107"/>
    <x v="1320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45"/>
    <b v="1"/>
    <x v="12"/>
    <n v="107"/>
    <x v="1321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446"/>
    <b v="1"/>
    <x v="8"/>
    <n v="107"/>
    <x v="1322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332"/>
    <b v="1"/>
    <x v="11"/>
    <n v="124"/>
    <x v="1323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x v="425"/>
    <b v="1"/>
    <x v="11"/>
    <n v="107"/>
    <x v="1324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x v="406"/>
    <b v="1"/>
    <x v="11"/>
    <n v="106"/>
    <x v="1325"/>
    <x v="6"/>
    <x v="11"/>
  </r>
  <r>
    <n v="108"/>
    <x v="136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406"/>
    <b v="1"/>
    <x v="27"/>
    <n v="247"/>
    <x v="1326"/>
    <x v="5"/>
    <x v="27"/>
  </r>
  <r>
    <n v="29"/>
    <x v="136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365"/>
    <b v="1"/>
    <x v="16"/>
    <n v="123"/>
    <x v="1327"/>
    <x v="5"/>
    <x v="16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x v="460"/>
    <b v="0"/>
    <x v="11"/>
    <n v="37"/>
    <x v="1328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254"/>
    <b v="1"/>
    <x v="25"/>
    <n v="123"/>
    <x v="132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x v="405"/>
    <b v="1"/>
    <x v="20"/>
    <n v="105"/>
    <x v="1330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380"/>
    <b v="1"/>
    <x v="11"/>
    <n v="108"/>
    <x v="1331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404"/>
    <b v="1"/>
    <x v="11"/>
    <n v="105"/>
    <x v="1332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360"/>
    <b v="1"/>
    <x v="11"/>
    <n v="105"/>
    <x v="1333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x v="486"/>
    <b v="1"/>
    <x v="11"/>
    <n v="104"/>
    <x v="1334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392"/>
    <b v="1"/>
    <x v="15"/>
    <n v="121"/>
    <x v="1335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380"/>
    <b v="1"/>
    <x v="8"/>
    <n v="104"/>
    <x v="1336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380"/>
    <b v="1"/>
    <x v="11"/>
    <n v="121"/>
    <x v="1337"/>
    <x v="6"/>
    <x v="11"/>
  </r>
  <r>
    <n v="91"/>
    <x v="1380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360"/>
    <b v="1"/>
    <x v="27"/>
    <n v="120"/>
    <x v="1028"/>
    <x v="5"/>
    <x v="27"/>
  </r>
  <r>
    <n v="88"/>
    <x v="1381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389"/>
    <b v="1"/>
    <x v="27"/>
    <n v="103"/>
    <x v="1338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330"/>
    <b v="0"/>
    <x v="35"/>
    <n v="51"/>
    <x v="1339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174"/>
    <b v="1"/>
    <x v="11"/>
    <n v="103"/>
    <x v="1340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x v="383"/>
    <b v="1"/>
    <x v="15"/>
    <n v="119"/>
    <x v="134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262"/>
    <b v="1"/>
    <x v="11"/>
    <n v="128"/>
    <x v="1342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x v="434"/>
    <b v="0"/>
    <x v="1"/>
    <n v="18"/>
    <x v="881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405"/>
    <b v="1"/>
    <x v="17"/>
    <n v="119"/>
    <x v="1343"/>
    <x v="1"/>
    <x v="17"/>
  </r>
  <r>
    <n v="3689"/>
    <x v="1388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405"/>
    <b v="1"/>
    <x v="11"/>
    <n v="118"/>
    <x v="1344"/>
    <x v="6"/>
    <x v="11"/>
  </r>
  <r>
    <n v="687"/>
    <x v="1389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345"/>
    <b v="0"/>
    <x v="1"/>
    <n v="4"/>
    <x v="1345"/>
    <x v="0"/>
    <x v="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383"/>
    <b v="1"/>
    <x v="13"/>
    <n v="101"/>
    <x v="1346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41"/>
    <b v="1"/>
    <x v="11"/>
    <n v="101"/>
    <x v="1347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447"/>
    <b v="1"/>
    <x v="19"/>
    <n v="101"/>
    <x v="1348"/>
    <x v="6"/>
    <x v="19"/>
  </r>
  <r>
    <n v="4106"/>
    <x v="1393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96"/>
    <b v="0"/>
    <x v="11"/>
    <n v="71"/>
    <x v="1349"/>
    <x v="6"/>
    <x v="11"/>
  </r>
  <r>
    <n v="3671"/>
    <x v="1394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424"/>
    <b v="1"/>
    <x v="11"/>
    <n v="101"/>
    <x v="1350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360"/>
    <b v="1"/>
    <x v="11"/>
    <n v="101"/>
    <x v="1351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x v="300"/>
    <b v="1"/>
    <x v="11"/>
    <n v="100"/>
    <x v="1352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309"/>
    <b v="1"/>
    <x v="8"/>
    <n v="153"/>
    <x v="1263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424"/>
    <b v="1"/>
    <x v="9"/>
    <n v="103"/>
    <x v="1353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367"/>
    <b v="1"/>
    <x v="11"/>
    <n v="117"/>
    <x v="1354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x v="417"/>
    <b v="1"/>
    <x v="16"/>
    <n v="100"/>
    <x v="1355"/>
    <x v="5"/>
    <x v="16"/>
  </r>
  <r>
    <n v="1679"/>
    <x v="1401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331"/>
    <b v="1"/>
    <x v="22"/>
    <n v="175"/>
    <x v="1356"/>
    <x v="7"/>
    <x v="22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x v="490"/>
    <b v="1"/>
    <x v="15"/>
    <n v="233"/>
    <x v="1357"/>
    <x v="7"/>
    <x v="15"/>
  </r>
  <r>
    <n v="101"/>
    <x v="1403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367"/>
    <b v="1"/>
    <x v="27"/>
    <n v="100"/>
    <x v="1153"/>
    <x v="5"/>
    <x v="27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454"/>
    <b v="1"/>
    <x v="1"/>
    <n v="140"/>
    <x v="1358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475"/>
    <b v="1"/>
    <x v="11"/>
    <n v="116"/>
    <x v="1359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x v="446"/>
    <b v="1"/>
    <x v="11"/>
    <n v="116"/>
    <x v="1360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x v="441"/>
    <b v="1"/>
    <x v="11"/>
    <n v="108"/>
    <x v="1361"/>
    <x v="6"/>
    <x v="11"/>
  </r>
  <r>
    <n v="2600"/>
    <x v="1408"/>
    <s v="On Sunday November 8, 2015 our food truck burned to the ground. Please help us get rebuilt."/>
    <n v="50000"/>
    <n v="3466"/>
    <x v="2"/>
    <x v="0"/>
    <s v="USD"/>
    <n v="1458938200"/>
    <n v="1453757800"/>
    <b v="0"/>
    <x v="469"/>
    <b v="0"/>
    <x v="29"/>
    <n v="7"/>
    <x v="1362"/>
    <x v="4"/>
    <x v="29"/>
  </r>
  <r>
    <n v="2165"/>
    <x v="1409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x v="365"/>
    <b v="1"/>
    <x v="15"/>
    <n v="139"/>
    <x v="1363"/>
    <x v="7"/>
    <x v="15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378"/>
    <b v="1"/>
    <x v="12"/>
    <n v="116"/>
    <x v="1364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81"/>
    <b v="1"/>
    <x v="11"/>
    <n v="116"/>
    <x v="1365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x v="474"/>
    <b v="1"/>
    <x v="22"/>
    <n v="115"/>
    <x v="1366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x v="27"/>
    <b v="1"/>
    <x v="12"/>
    <n v="173"/>
    <x v="1367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x v="424"/>
    <b v="1"/>
    <x v="11"/>
    <n v="105"/>
    <x v="1368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407"/>
    <b v="0"/>
    <x v="9"/>
    <n v="34"/>
    <x v="1369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467"/>
    <b v="1"/>
    <x v="11"/>
    <n v="115"/>
    <x v="1370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96"/>
    <b v="1"/>
    <x v="12"/>
    <n v="114"/>
    <x v="1371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27"/>
    <b v="1"/>
    <x v="15"/>
    <n v="122"/>
    <x v="1372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300"/>
    <b v="0"/>
    <x v="1"/>
    <n v="1"/>
    <x v="797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174"/>
    <b v="0"/>
    <x v="24"/>
    <n v="18"/>
    <x v="1373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494"/>
    <b v="0"/>
    <x v="32"/>
    <n v="14"/>
    <x v="1374"/>
    <x v="1"/>
    <x v="32"/>
  </r>
  <r>
    <n v="2977"/>
    <x v="1422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469"/>
    <b v="1"/>
    <x v="11"/>
    <n v="114"/>
    <x v="1375"/>
    <x v="6"/>
    <x v="11"/>
  </r>
  <r>
    <n v="1074"/>
    <x v="1423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469"/>
    <b v="0"/>
    <x v="18"/>
    <n v="6"/>
    <x v="1375"/>
    <x v="3"/>
    <x v="18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480"/>
    <b v="0"/>
    <x v="11"/>
    <n v="62"/>
    <x v="1376"/>
    <x v="6"/>
    <x v="11"/>
  </r>
  <r>
    <n v="3611"/>
    <x v="1425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486"/>
    <b v="1"/>
    <x v="11"/>
    <n v="136"/>
    <x v="1377"/>
    <x v="6"/>
    <x v="11"/>
  </r>
  <r>
    <n v="98"/>
    <x v="1426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389"/>
    <b v="1"/>
    <x v="27"/>
    <n v="106"/>
    <x v="966"/>
    <x v="5"/>
    <x v="27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239"/>
    <b v="1"/>
    <x v="27"/>
    <n v="105"/>
    <x v="1378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394"/>
    <b v="1"/>
    <x v="4"/>
    <n v="170"/>
    <x v="1379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x v="441"/>
    <b v="1"/>
    <x v="11"/>
    <n v="110"/>
    <x v="1276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455"/>
    <b v="1"/>
    <x v="16"/>
    <n v="130"/>
    <x v="534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21"/>
    <b v="0"/>
    <x v="29"/>
    <n v="6"/>
    <x v="1380"/>
    <x v="4"/>
    <x v="29"/>
  </r>
  <r>
    <n v="3604"/>
    <x v="143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383"/>
    <b v="1"/>
    <x v="11"/>
    <n v="113"/>
    <x v="1381"/>
    <x v="6"/>
    <x v="11"/>
  </r>
  <r>
    <n v="2115"/>
    <x v="1433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393"/>
    <b v="1"/>
    <x v="12"/>
    <n v="226"/>
    <x v="1382"/>
    <x v="7"/>
    <x v="12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x v="300"/>
    <b v="1"/>
    <x v="11"/>
    <n v="113"/>
    <x v="1383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434"/>
    <b v="1"/>
    <x v="12"/>
    <n v="101"/>
    <x v="1384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330"/>
    <b v="1"/>
    <x v="15"/>
    <n v="135"/>
    <x v="1385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285"/>
    <b v="1"/>
    <x v="2"/>
    <n v="112"/>
    <x v="1386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300"/>
    <b v="1"/>
    <x v="11"/>
    <n v="102"/>
    <x v="1387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285"/>
    <b v="1"/>
    <x v="11"/>
    <n v="112"/>
    <x v="1388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446"/>
    <b v="1"/>
    <x v="12"/>
    <n v="105"/>
    <x v="1389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x v="470"/>
    <b v="1"/>
    <x v="8"/>
    <n v="112"/>
    <x v="1390"/>
    <x v="5"/>
    <x v="8"/>
  </r>
  <r>
    <n v="3341"/>
    <x v="1442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178"/>
    <b v="1"/>
    <x v="11"/>
    <n v="100"/>
    <x v="1391"/>
    <x v="6"/>
    <x v="11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465"/>
    <b v="1"/>
    <x v="11"/>
    <n v="102"/>
    <x v="1392"/>
    <x v="6"/>
    <x v="11"/>
  </r>
  <r>
    <n v="1358"/>
    <x v="1444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483"/>
    <b v="1"/>
    <x v="17"/>
    <n v="112"/>
    <x v="1393"/>
    <x v="1"/>
    <x v="17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x v="495"/>
    <b v="1"/>
    <x v="12"/>
    <n v="111"/>
    <x v="1394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393"/>
    <b v="1"/>
    <x v="11"/>
    <n v="111"/>
    <x v="139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338"/>
    <b v="1"/>
    <x v="12"/>
    <n v="111"/>
    <x v="1396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x v="425"/>
    <b v="1"/>
    <x v="11"/>
    <n v="111"/>
    <x v="1397"/>
    <x v="6"/>
    <x v="11"/>
  </r>
  <r>
    <n v="3593"/>
    <x v="1449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246"/>
    <b v="1"/>
    <x v="11"/>
    <n v="111"/>
    <x v="1398"/>
    <x v="6"/>
    <x v="11"/>
  </r>
  <r>
    <n v="2672"/>
    <x v="1450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406"/>
    <b v="0"/>
    <x v="24"/>
    <n v="33"/>
    <x v="1399"/>
    <x v="0"/>
    <x v="24"/>
  </r>
  <r>
    <n v="746"/>
    <x v="1451"/>
    <s v="This is a book of letters. Letters to our body parts."/>
    <n v="2987"/>
    <n v="3318"/>
    <x v="0"/>
    <x v="0"/>
    <s v="USD"/>
    <n v="1348372740"/>
    <n v="1346806909"/>
    <b v="0"/>
    <x v="303"/>
    <b v="1"/>
    <x v="17"/>
    <n v="111"/>
    <x v="1400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x v="239"/>
    <b v="0"/>
    <x v="1"/>
    <n v="7"/>
    <x v="1401"/>
    <x v="0"/>
    <x v="1"/>
  </r>
  <r>
    <n v="3513"/>
    <x v="1453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457"/>
    <b v="1"/>
    <x v="11"/>
    <n v="118"/>
    <x v="1402"/>
    <x v="6"/>
    <x v="11"/>
  </r>
  <r>
    <n v="3261"/>
    <x v="1454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483"/>
    <b v="1"/>
    <x v="11"/>
    <n v="100"/>
    <x v="1403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431"/>
    <b v="1"/>
    <x v="4"/>
    <n v="661"/>
    <x v="1404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457"/>
    <b v="1"/>
    <x v="15"/>
    <n v="132"/>
    <x v="1405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174"/>
    <b v="0"/>
    <x v="18"/>
    <n v="18"/>
    <x v="1406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27"/>
    <b v="1"/>
    <x v="11"/>
    <n v="110"/>
    <x v="1407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x v="365"/>
    <b v="1"/>
    <x v="16"/>
    <n v="110"/>
    <x v="1408"/>
    <x v="5"/>
    <x v="16"/>
  </r>
  <r>
    <n v="3702"/>
    <x v="1460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478"/>
    <b v="1"/>
    <x v="11"/>
    <n v="109"/>
    <x v="1409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447"/>
    <b v="1"/>
    <x v="11"/>
    <n v="109"/>
    <x v="237"/>
    <x v="6"/>
    <x v="11"/>
  </r>
  <r>
    <n v="2980"/>
    <x v="1462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492"/>
    <b v="1"/>
    <x v="11"/>
    <n v="109"/>
    <x v="330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360"/>
    <b v="1"/>
    <x v="11"/>
    <n v="109"/>
    <x v="1410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330"/>
    <b v="1"/>
    <x v="11"/>
    <n v="109"/>
    <x v="1411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27"/>
    <b v="1"/>
    <x v="11"/>
    <n v="102"/>
    <x v="1412"/>
    <x v="6"/>
    <x v="11"/>
  </r>
  <r>
    <n v="2932"/>
    <x v="1466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x v="421"/>
    <b v="1"/>
    <x v="19"/>
    <n v="105"/>
    <x v="1413"/>
    <x v="6"/>
    <x v="19"/>
  </r>
  <r>
    <n v="2444"/>
    <x v="1467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309"/>
    <b v="1"/>
    <x v="7"/>
    <n v="109"/>
    <x v="1414"/>
    <x v="4"/>
    <x v="7"/>
  </r>
  <r>
    <n v="3583"/>
    <x v="1468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492"/>
    <b v="1"/>
    <x v="11"/>
    <n v="109"/>
    <x v="498"/>
    <x v="6"/>
    <x v="11"/>
  </r>
  <r>
    <n v="3410"/>
    <x v="1469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424"/>
    <b v="1"/>
    <x v="11"/>
    <n v="109"/>
    <x v="1415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360"/>
    <b v="1"/>
    <x v="12"/>
    <n v="108"/>
    <x v="141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x v="392"/>
    <b v="1"/>
    <x v="12"/>
    <n v="108"/>
    <x v="1417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371"/>
    <b v="1"/>
    <x v="12"/>
    <n v="108"/>
    <x v="1418"/>
    <x v="7"/>
    <x v="12"/>
  </r>
  <r>
    <n v="1212"/>
    <x v="1473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470"/>
    <b v="1"/>
    <x v="3"/>
    <n v="129"/>
    <x v="1419"/>
    <x v="2"/>
    <x v="3"/>
  </r>
  <r>
    <n v="797"/>
    <x v="1474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414"/>
    <b v="1"/>
    <x v="15"/>
    <n v="108"/>
    <x v="1420"/>
    <x v="7"/>
    <x v="15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474"/>
    <b v="1"/>
    <x v="9"/>
    <n v="108"/>
    <x v="1421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x v="307"/>
    <b v="1"/>
    <x v="5"/>
    <n v="147"/>
    <x v="142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427"/>
    <b v="1"/>
    <x v="17"/>
    <n v="107"/>
    <x v="1423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492"/>
    <b v="1"/>
    <x v="15"/>
    <n v="107"/>
    <x v="1424"/>
    <x v="7"/>
    <x v="15"/>
  </r>
  <r>
    <n v="1188"/>
    <x v="1479"/>
    <s v="A photobook of young dancers and their inspiring stories, photographed in beautiful and unique locations."/>
    <n v="2000"/>
    <n v="3211"/>
    <x v="0"/>
    <x v="11"/>
    <s v="CAD"/>
    <n v="1482943740"/>
    <n v="1481129340"/>
    <b v="0"/>
    <x v="444"/>
    <b v="1"/>
    <x v="3"/>
    <n v="161"/>
    <x v="1425"/>
    <x v="2"/>
    <x v="3"/>
  </r>
  <r>
    <n v="1003"/>
    <x v="1480"/>
    <s v="Connected, heating, premium quality and comfortable leather sneakers - hand-crafted in France."/>
    <n v="20000"/>
    <n v="3211"/>
    <x v="1"/>
    <x v="16"/>
    <s v="EUR"/>
    <n v="1489680061"/>
    <n v="1487091661"/>
    <b v="0"/>
    <x v="182"/>
    <b v="0"/>
    <x v="1"/>
    <n v="16"/>
    <x v="1426"/>
    <x v="0"/>
    <x v="1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378"/>
    <b v="1"/>
    <x v="12"/>
    <n v="100"/>
    <x v="1427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246"/>
    <b v="1"/>
    <x v="11"/>
    <n v="100"/>
    <x v="1428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376"/>
    <b v="1"/>
    <x v="12"/>
    <n v="107"/>
    <x v="1429"/>
    <x v="7"/>
    <x v="12"/>
  </r>
  <r>
    <n v="1179"/>
    <x v="1484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x v="496"/>
    <b v="0"/>
    <x v="29"/>
    <n v="5"/>
    <x v="1430"/>
    <x v="4"/>
    <x v="29"/>
  </r>
  <r>
    <n v="896"/>
    <x v="1485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394"/>
    <b v="0"/>
    <x v="12"/>
    <n v="40"/>
    <x v="1431"/>
    <x v="7"/>
    <x v="12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487"/>
    <b v="1"/>
    <x v="25"/>
    <n v="107"/>
    <x v="1432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96"/>
    <b v="1"/>
    <x v="11"/>
    <n v="106"/>
    <x v="1433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x v="469"/>
    <b v="1"/>
    <x v="13"/>
    <n v="206"/>
    <x v="1434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x v="487"/>
    <b v="0"/>
    <x v="19"/>
    <n v="4"/>
    <x v="1435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394"/>
    <b v="1"/>
    <x v="11"/>
    <n v="106"/>
    <x v="1436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475"/>
    <b v="1"/>
    <x v="11"/>
    <n v="113"/>
    <x v="1437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480"/>
    <b v="0"/>
    <x v="36"/>
    <n v="21"/>
    <x v="1438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446"/>
    <b v="1"/>
    <x v="8"/>
    <n v="127"/>
    <x v="1439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383"/>
    <b v="1"/>
    <x v="4"/>
    <n v="106"/>
    <x v="1440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433"/>
    <b v="1"/>
    <x v="11"/>
    <n v="105"/>
    <x v="1441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x v="434"/>
    <b v="1"/>
    <x v="4"/>
    <n v="158"/>
    <x v="1442"/>
    <x v="0"/>
    <x v="4"/>
  </r>
  <r>
    <n v="2655"/>
    <x v="1497"/>
    <s v="Thank you for your support!"/>
    <n v="15000"/>
    <n v="3155"/>
    <x v="1"/>
    <x v="0"/>
    <s v="USD"/>
    <n v="1455048000"/>
    <n v="1452631647"/>
    <b v="0"/>
    <x v="246"/>
    <b v="0"/>
    <x v="4"/>
    <n v="21"/>
    <x v="1443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461"/>
    <b v="1"/>
    <x v="15"/>
    <n v="105"/>
    <x v="1444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447"/>
    <b v="1"/>
    <x v="11"/>
    <n v="105"/>
    <x v="1445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392"/>
    <b v="1"/>
    <x v="11"/>
    <n v="112"/>
    <x v="1446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481"/>
    <b v="1"/>
    <x v="9"/>
    <n v="105"/>
    <x v="1447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178"/>
    <b v="1"/>
    <x v="11"/>
    <n v="104"/>
    <x v="1448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x v="455"/>
    <b v="1"/>
    <x v="15"/>
    <n v="104"/>
    <x v="1449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447"/>
    <b v="0"/>
    <x v="14"/>
    <n v="31"/>
    <x v="1450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x v="422"/>
    <b v="1"/>
    <x v="3"/>
    <n v="260"/>
    <x v="1451"/>
    <x v="2"/>
    <x v="3"/>
  </r>
  <r>
    <n v="3616"/>
    <x v="1506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184"/>
    <b v="1"/>
    <x v="11"/>
    <n v="125"/>
    <x v="1452"/>
    <x v="6"/>
    <x v="11"/>
  </r>
  <r>
    <n v="3222"/>
    <x v="1507"/>
    <s v="Shakespeare's classic re-imagined as a spoken and signed production for deaf and hearing audiences"/>
    <n v="2500"/>
    <n v="3120"/>
    <x v="0"/>
    <x v="0"/>
    <s v="USD"/>
    <n v="1445722140"/>
    <n v="1443016697"/>
    <b v="1"/>
    <x v="272"/>
    <b v="1"/>
    <x v="11"/>
    <n v="125"/>
    <x v="1453"/>
    <x v="6"/>
    <x v="11"/>
  </r>
  <r>
    <n v="3414"/>
    <x v="1508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457"/>
    <b v="1"/>
    <x v="11"/>
    <n v="104"/>
    <x v="1454"/>
    <x v="6"/>
    <x v="11"/>
  </r>
  <r>
    <n v="3168"/>
    <x v="1509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309"/>
    <b v="1"/>
    <x v="11"/>
    <n v="124"/>
    <x v="1455"/>
    <x v="6"/>
    <x v="11"/>
  </r>
  <r>
    <n v="3696"/>
    <x v="1510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332"/>
    <b v="1"/>
    <x v="11"/>
    <n v="155"/>
    <x v="1456"/>
    <x v="6"/>
    <x v="11"/>
  </r>
  <r>
    <n v="2825"/>
    <x v="1511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486"/>
    <b v="1"/>
    <x v="11"/>
    <n v="103"/>
    <x v="1457"/>
    <x v="6"/>
    <x v="11"/>
  </r>
  <r>
    <n v="1310"/>
    <x v="1512"/>
    <s v="An essential hoodie that holds all sized smart phones and keep your headphone wires tangle free."/>
    <n v="20000"/>
    <n v="3100"/>
    <x v="1"/>
    <x v="0"/>
    <s v="USD"/>
    <n v="1471622450"/>
    <n v="1467734450"/>
    <b v="0"/>
    <x v="492"/>
    <b v="0"/>
    <x v="1"/>
    <n v="16"/>
    <x v="1458"/>
    <x v="0"/>
    <x v="1"/>
  </r>
  <r>
    <n v="114"/>
    <x v="1513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367"/>
    <b v="1"/>
    <x v="27"/>
    <n v="103"/>
    <x v="1459"/>
    <x v="5"/>
    <x v="27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391"/>
    <b v="1"/>
    <x v="11"/>
    <n v="103"/>
    <x v="1460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x v="332"/>
    <b v="1"/>
    <x v="11"/>
    <n v="103"/>
    <x v="1461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x v="405"/>
    <b v="1"/>
    <x v="11"/>
    <n v="119"/>
    <x v="1462"/>
    <x v="6"/>
    <x v="11"/>
  </r>
  <r>
    <n v="3625"/>
    <x v="1517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332"/>
    <b v="1"/>
    <x v="11"/>
    <n v="103"/>
    <x v="1463"/>
    <x v="6"/>
    <x v="11"/>
  </r>
  <r>
    <n v="3515"/>
    <x v="1518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360"/>
    <b v="1"/>
    <x v="11"/>
    <n v="103"/>
    <x v="1464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349"/>
    <b v="1"/>
    <x v="17"/>
    <n v="123"/>
    <x v="146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458"/>
    <b v="1"/>
    <x v="5"/>
    <n v="153"/>
    <x v="1466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493"/>
    <b v="1"/>
    <x v="11"/>
    <n v="102"/>
    <x v="1467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267"/>
    <b v="1"/>
    <x v="22"/>
    <n v="122"/>
    <x v="1468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x v="485"/>
    <b v="0"/>
    <x v="1"/>
    <n v="31"/>
    <x v="1469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x v="446"/>
    <b v="1"/>
    <x v="11"/>
    <n v="102"/>
    <x v="1470"/>
    <x v="6"/>
    <x v="11"/>
  </r>
  <r>
    <n v="2802"/>
    <x v="152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422"/>
    <b v="1"/>
    <x v="11"/>
    <n v="102"/>
    <x v="1471"/>
    <x v="6"/>
    <x v="11"/>
  </r>
  <r>
    <n v="1390"/>
    <x v="1526"/>
    <s v="Breakout Artist Management will be working with us on a brand new music video and we need your help!"/>
    <n v="2800"/>
    <n v="3055"/>
    <x v="0"/>
    <x v="0"/>
    <s v="USD"/>
    <n v="1430154720"/>
    <n v="1427224606"/>
    <b v="0"/>
    <x v="427"/>
    <b v="1"/>
    <x v="15"/>
    <n v="109"/>
    <x v="1472"/>
    <x v="7"/>
    <x v="15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182"/>
    <b v="1"/>
    <x v="11"/>
    <n v="102"/>
    <x v="1473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330"/>
    <b v="1"/>
    <x v="11"/>
    <n v="102"/>
    <x v="1474"/>
    <x v="6"/>
    <x v="11"/>
  </r>
  <r>
    <n v="4067"/>
    <x v="1529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411"/>
    <b v="0"/>
    <x v="11"/>
    <n v="61"/>
    <x v="1475"/>
    <x v="6"/>
    <x v="11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380"/>
    <b v="1"/>
    <x v="11"/>
    <n v="102"/>
    <x v="1476"/>
    <x v="6"/>
    <x v="11"/>
  </r>
  <r>
    <n v="837"/>
    <x v="1531"/>
    <s v="Take 147 is currently in the process of recording the debut album called, &quot;Nothin' to Lose&quot;."/>
    <n v="2500"/>
    <n v="3045"/>
    <x v="0"/>
    <x v="0"/>
    <s v="USD"/>
    <n v="1398988662"/>
    <n v="1396396662"/>
    <b v="0"/>
    <x v="405"/>
    <b v="1"/>
    <x v="15"/>
    <n v="122"/>
    <x v="1477"/>
    <x v="7"/>
    <x v="15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x v="446"/>
    <b v="1"/>
    <x v="8"/>
    <n v="108"/>
    <x v="1478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467"/>
    <b v="1"/>
    <x v="8"/>
    <n v="101"/>
    <x v="695"/>
    <x v="5"/>
    <x v="8"/>
  </r>
  <r>
    <n v="3008"/>
    <x v="1534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407"/>
    <b v="1"/>
    <x v="9"/>
    <n v="101"/>
    <x v="1479"/>
    <x v="6"/>
    <x v="9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411"/>
    <b v="1"/>
    <x v="9"/>
    <n v="101"/>
    <x v="1480"/>
    <x v="6"/>
    <x v="9"/>
  </r>
  <r>
    <n v="2789"/>
    <x v="1536"/>
    <s v="BNT's Biggest Adventure So Far: Our 2015 full length production!"/>
    <n v="3000"/>
    <n v="3035"/>
    <x v="0"/>
    <x v="0"/>
    <s v="USD"/>
    <n v="1426132800"/>
    <n v="1424477934"/>
    <b v="0"/>
    <x v="492"/>
    <b v="1"/>
    <x v="11"/>
    <n v="101"/>
    <x v="1481"/>
    <x v="6"/>
    <x v="11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465"/>
    <b v="1"/>
    <x v="11"/>
    <n v="101"/>
    <x v="1482"/>
    <x v="6"/>
    <x v="11"/>
  </r>
  <r>
    <n v="3467"/>
    <x v="1538"/>
    <s v="Venus in Fur, By David Ives."/>
    <n v="3000"/>
    <n v="3030"/>
    <x v="0"/>
    <x v="0"/>
    <s v="USD"/>
    <n v="1426864032"/>
    <n v="1424275632"/>
    <b v="0"/>
    <x v="406"/>
    <b v="1"/>
    <x v="11"/>
    <n v="101"/>
    <x v="1105"/>
    <x v="6"/>
    <x v="11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393"/>
    <b v="1"/>
    <x v="11"/>
    <n v="101"/>
    <x v="1483"/>
    <x v="6"/>
    <x v="11"/>
  </r>
  <r>
    <n v="210"/>
    <x v="154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96"/>
    <b v="0"/>
    <x v="10"/>
    <n v="25"/>
    <x v="1484"/>
    <x v="5"/>
    <x v="10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286"/>
    <b v="1"/>
    <x v="15"/>
    <n v="101"/>
    <x v="1296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21"/>
    <b v="1"/>
    <x v="15"/>
    <n v="121"/>
    <x v="1485"/>
    <x v="7"/>
    <x v="15"/>
  </r>
  <r>
    <n v="3240"/>
    <x v="1543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300"/>
    <b v="1"/>
    <x v="11"/>
    <n v="101"/>
    <x v="1486"/>
    <x v="6"/>
    <x v="11"/>
  </r>
  <r>
    <n v="659"/>
    <x v="1544"/>
    <s v="Sync up your lifestyle"/>
    <n v="3000"/>
    <n v="3017"/>
    <x v="0"/>
    <x v="0"/>
    <s v="USD"/>
    <n v="1440339295"/>
    <n v="1437747295"/>
    <b v="0"/>
    <x v="478"/>
    <b v="1"/>
    <x v="1"/>
    <n v="101"/>
    <x v="1487"/>
    <x v="0"/>
    <x v="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367"/>
    <b v="1"/>
    <x v="8"/>
    <n v="108"/>
    <x v="9"/>
    <x v="5"/>
    <x v="8"/>
  </r>
  <r>
    <n v="3785"/>
    <x v="1546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469"/>
    <b v="1"/>
    <x v="19"/>
    <n v="151"/>
    <x v="797"/>
    <x v="6"/>
    <x v="19"/>
  </r>
  <r>
    <n v="10"/>
    <x v="1547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427"/>
    <b v="1"/>
    <x v="16"/>
    <n v="101"/>
    <x v="1488"/>
    <x v="5"/>
    <x v="16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178"/>
    <b v="1"/>
    <x v="1"/>
    <n v="100"/>
    <x v="1489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44"/>
    <b v="1"/>
    <x v="17"/>
    <n v="120"/>
    <x v="1490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x v="405"/>
    <b v="1"/>
    <x v="12"/>
    <n v="120"/>
    <x v="1491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478"/>
    <b v="1"/>
    <x v="11"/>
    <n v="153"/>
    <x v="1492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478"/>
    <b v="1"/>
    <x v="25"/>
    <n v="100"/>
    <x v="1493"/>
    <x v="7"/>
    <x v="25"/>
  </r>
  <r>
    <n v="1824"/>
    <x v="1553"/>
    <s v="cd fund raiser"/>
    <n v="3000"/>
    <n v="3002"/>
    <x v="0"/>
    <x v="0"/>
    <s v="USD"/>
    <n v="1389146880"/>
    <n v="1387403967"/>
    <b v="0"/>
    <x v="424"/>
    <b v="1"/>
    <x v="15"/>
    <n v="100"/>
    <x v="1494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445"/>
    <b v="0"/>
    <x v="11"/>
    <n v="18"/>
    <x v="1495"/>
    <x v="6"/>
    <x v="11"/>
  </r>
  <r>
    <n v="3780"/>
    <x v="155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469"/>
    <b v="1"/>
    <x v="19"/>
    <n v="120"/>
    <x v="1153"/>
    <x v="6"/>
    <x v="19"/>
  </r>
  <r>
    <n v="3754"/>
    <x v="1556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174"/>
    <b v="1"/>
    <x v="19"/>
    <n v="120"/>
    <x v="1496"/>
    <x v="6"/>
    <x v="19"/>
  </r>
  <r>
    <n v="3623"/>
    <x v="1557"/>
    <s v="An original play exploring the complications of romantic relationships in all forms."/>
    <n v="2500"/>
    <n v="3000"/>
    <x v="0"/>
    <x v="0"/>
    <s v="USD"/>
    <n v="1406358000"/>
    <n v="1404841270"/>
    <b v="0"/>
    <x v="300"/>
    <b v="1"/>
    <x v="11"/>
    <n v="120"/>
    <x v="584"/>
    <x v="6"/>
    <x v="11"/>
  </r>
  <r>
    <n v="3412"/>
    <x v="1558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407"/>
    <b v="1"/>
    <x v="11"/>
    <n v="100"/>
    <x v="1497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411"/>
    <b v="1"/>
    <x v="11"/>
    <n v="100"/>
    <x v="1498"/>
    <x v="6"/>
    <x v="11"/>
  </r>
  <r>
    <n v="2830"/>
    <x v="1560"/>
    <s v="Avalon is a new South African Township play and Nakhtik is a  danced political lecture."/>
    <n v="3000"/>
    <n v="3000"/>
    <x v="0"/>
    <x v="0"/>
    <s v="USD"/>
    <n v="1399867140"/>
    <n v="1398802148"/>
    <b v="0"/>
    <x v="398"/>
    <b v="1"/>
    <x v="11"/>
    <n v="100"/>
    <x v="1499"/>
    <x v="6"/>
    <x v="11"/>
  </r>
  <r>
    <n v="2097"/>
    <x v="1561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21"/>
    <b v="1"/>
    <x v="12"/>
    <n v="100"/>
    <x v="1500"/>
    <x v="7"/>
    <x v="12"/>
  </r>
  <r>
    <n v="1857"/>
    <x v="1562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494"/>
    <b v="1"/>
    <x v="15"/>
    <n v="100"/>
    <x v="1501"/>
    <x v="7"/>
    <x v="15"/>
  </r>
  <r>
    <n v="166"/>
    <x v="1563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497"/>
    <b v="0"/>
    <x v="10"/>
    <n v="60"/>
    <x v="1502"/>
    <x v="5"/>
    <x v="10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494"/>
    <b v="0"/>
    <x v="23"/>
    <n v="5"/>
    <x v="1503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393"/>
    <b v="0"/>
    <x v="11"/>
    <n v="37"/>
    <x v="1181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326"/>
    <b v="1"/>
    <x v="5"/>
    <n v="120"/>
    <x v="1504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239"/>
    <b v="0"/>
    <x v="18"/>
    <n v="5"/>
    <x v="1505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474"/>
    <b v="0"/>
    <x v="6"/>
    <n v="59"/>
    <x v="1506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494"/>
    <b v="0"/>
    <x v="1"/>
    <n v="30"/>
    <x v="1507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433"/>
    <b v="1"/>
    <x v="11"/>
    <n v="102"/>
    <x v="1508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x v="441"/>
    <b v="1"/>
    <x v="11"/>
    <n v="118"/>
    <x v="1446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96"/>
    <b v="1"/>
    <x v="3"/>
    <n v="109"/>
    <x v="1509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486"/>
    <b v="1"/>
    <x v="11"/>
    <n v="117"/>
    <x v="1510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462"/>
    <b v="1"/>
    <x v="15"/>
    <n v="147"/>
    <x v="1511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17"/>
    <b v="1"/>
    <x v="12"/>
    <n v="195"/>
    <x v="1512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x v="360"/>
    <b v="1"/>
    <x v="11"/>
    <n v="107"/>
    <x v="1513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x v="328"/>
    <b v="1"/>
    <x v="8"/>
    <n v="293"/>
    <x v="1255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367"/>
    <b v="1"/>
    <x v="11"/>
    <n v="103"/>
    <x v="1514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x v="367"/>
    <b v="1"/>
    <x v="11"/>
    <n v="108"/>
    <x v="1515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309"/>
    <b v="1"/>
    <x v="15"/>
    <n v="145"/>
    <x v="1516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x v="487"/>
    <b v="0"/>
    <x v="1"/>
    <n v="2"/>
    <x v="1517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386"/>
    <b v="1"/>
    <x v="0"/>
    <n v="192"/>
    <x v="1518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422"/>
    <b v="1"/>
    <x v="22"/>
    <n v="125"/>
    <x v="1519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360"/>
    <b v="1"/>
    <x v="11"/>
    <n v="339"/>
    <x v="1520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x v="449"/>
    <b v="1"/>
    <x v="11"/>
    <n v="128"/>
    <x v="745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495"/>
    <b v="0"/>
    <x v="29"/>
    <n v="19"/>
    <x v="1521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483"/>
    <b v="1"/>
    <x v="11"/>
    <n v="287"/>
    <x v="1522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327"/>
    <b v="1"/>
    <x v="11"/>
    <n v="115"/>
    <x v="1523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388"/>
    <b v="1"/>
    <x v="19"/>
    <n v="143"/>
    <x v="1061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239"/>
    <b v="1"/>
    <x v="11"/>
    <n v="110"/>
    <x v="1524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457"/>
    <b v="1"/>
    <x v="11"/>
    <n v="114"/>
    <x v="1525"/>
    <x v="6"/>
    <x v="11"/>
  </r>
  <r>
    <n v="1374"/>
    <x v="1592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433"/>
    <b v="1"/>
    <x v="15"/>
    <n v="189"/>
    <x v="1526"/>
    <x v="7"/>
    <x v="15"/>
  </r>
  <r>
    <n v="1016"/>
    <x v="1593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21"/>
    <b v="0"/>
    <x v="1"/>
    <n v="3"/>
    <x v="1527"/>
    <x v="0"/>
    <x v="1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x v="241"/>
    <b v="1"/>
    <x v="15"/>
    <n v="114"/>
    <x v="1528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272"/>
    <b v="0"/>
    <x v="24"/>
    <n v="11"/>
    <x v="1529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21"/>
    <b v="1"/>
    <x v="15"/>
    <n v="123"/>
    <x v="1530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246"/>
    <b v="1"/>
    <x v="8"/>
    <n v="142"/>
    <x v="1531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x v="462"/>
    <b v="1"/>
    <x v="22"/>
    <n v="142"/>
    <x v="1532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462"/>
    <b v="1"/>
    <x v="15"/>
    <n v="103"/>
    <x v="15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411"/>
    <b v="0"/>
    <x v="11"/>
    <n v="47"/>
    <x v="1534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x v="455"/>
    <b v="1"/>
    <x v="11"/>
    <n v="112"/>
    <x v="1535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x v="446"/>
    <b v="1"/>
    <x v="11"/>
    <n v="140"/>
    <x v="1536"/>
    <x v="6"/>
    <x v="11"/>
  </r>
  <r>
    <n v="2880"/>
    <x v="1603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380"/>
    <b v="0"/>
    <x v="11"/>
    <n v="23"/>
    <x v="1537"/>
    <x v="6"/>
    <x v="11"/>
  </r>
  <r>
    <n v="2626"/>
    <x v="1604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449"/>
    <b v="1"/>
    <x v="4"/>
    <n v="112"/>
    <x v="762"/>
    <x v="0"/>
    <x v="4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25"/>
    <b v="1"/>
    <x v="22"/>
    <n v="140"/>
    <x v="1538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286"/>
    <b v="0"/>
    <x v="28"/>
    <n v="43"/>
    <x v="1539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300"/>
    <b v="1"/>
    <x v="11"/>
    <n v="110"/>
    <x v="1540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433"/>
    <b v="1"/>
    <x v="16"/>
    <n v="110"/>
    <x v="1541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494"/>
    <b v="1"/>
    <x v="11"/>
    <n v="100"/>
    <x v="1542"/>
    <x v="6"/>
    <x v="11"/>
  </r>
  <r>
    <n v="3311"/>
    <x v="16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184"/>
    <b v="1"/>
    <x v="11"/>
    <n v="110"/>
    <x v="1543"/>
    <x v="6"/>
    <x v="11"/>
  </r>
  <r>
    <n v="519"/>
    <x v="1611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27"/>
    <b v="0"/>
    <x v="23"/>
    <n v="23"/>
    <x v="1544"/>
    <x v="5"/>
    <x v="23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476"/>
    <b v="1"/>
    <x v="17"/>
    <n v="144"/>
    <x v="1545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461"/>
    <b v="1"/>
    <x v="12"/>
    <n v="109"/>
    <x v="1546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28"/>
    <b v="1"/>
    <x v="15"/>
    <n v="109"/>
    <x v="1547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460"/>
    <b v="0"/>
    <x v="19"/>
    <n v="55"/>
    <x v="194"/>
    <x v="6"/>
    <x v="19"/>
  </r>
  <r>
    <n v="3183"/>
    <x v="1616"/>
    <s v="Anton Chekhov's The Seagull. An outdoor Amphitheater in Manhattan. Trees. A River. Daybreak."/>
    <n v="2500"/>
    <n v="2725"/>
    <x v="0"/>
    <x v="0"/>
    <s v="USD"/>
    <n v="1377284669"/>
    <n v="1375729469"/>
    <b v="1"/>
    <x v="455"/>
    <b v="1"/>
    <x v="11"/>
    <n v="109"/>
    <x v="57"/>
    <x v="6"/>
    <x v="11"/>
  </r>
  <r>
    <n v="587"/>
    <x v="1617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x v="480"/>
    <b v="0"/>
    <x v="26"/>
    <n v="9"/>
    <x v="1548"/>
    <x v="0"/>
    <x v="26"/>
  </r>
  <r>
    <n v="2147"/>
    <x v="1618"/>
    <s v="A Point and Click Adventure on Steroids."/>
    <n v="390000"/>
    <n v="2716"/>
    <x v="2"/>
    <x v="0"/>
    <s v="USD"/>
    <n v="1416125148"/>
    <n v="1413356748"/>
    <b v="0"/>
    <x v="446"/>
    <b v="0"/>
    <x v="18"/>
    <n v="1"/>
    <x v="1549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254"/>
    <b v="1"/>
    <x v="7"/>
    <n v="181"/>
    <x v="1550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449"/>
    <b v="1"/>
    <x v="12"/>
    <n v="108"/>
    <x v="1551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331"/>
    <b v="1"/>
    <x v="15"/>
    <n v="108"/>
    <x v="839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330"/>
    <b v="1"/>
    <x v="11"/>
    <n v="108"/>
    <x v="1552"/>
    <x v="6"/>
    <x v="11"/>
  </r>
  <r>
    <n v="3139"/>
    <x v="1623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345"/>
    <b v="0"/>
    <x v="11"/>
    <n v="5"/>
    <x v="1553"/>
    <x v="6"/>
    <x v="11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x v="239"/>
    <b v="1"/>
    <x v="19"/>
    <n v="108"/>
    <x v="1554"/>
    <x v="6"/>
    <x v="19"/>
  </r>
  <r>
    <n v="864"/>
    <x v="1625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392"/>
    <b v="0"/>
    <x v="33"/>
    <n v="42"/>
    <x v="1555"/>
    <x v="7"/>
    <x v="33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428"/>
    <b v="1"/>
    <x v="3"/>
    <n v="101"/>
    <x v="1556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388"/>
    <b v="1"/>
    <x v="22"/>
    <n v="128"/>
    <x v="1557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21"/>
    <b v="1"/>
    <x v="11"/>
    <n v="108"/>
    <x v="1558"/>
    <x v="6"/>
    <x v="11"/>
  </r>
  <r>
    <n v="2940"/>
    <x v="162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96"/>
    <b v="1"/>
    <x v="19"/>
    <n v="107"/>
    <x v="1174"/>
    <x v="6"/>
    <x v="19"/>
  </r>
  <r>
    <n v="820"/>
    <x v="163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21"/>
    <b v="1"/>
    <x v="15"/>
    <n v="134"/>
    <x v="1559"/>
    <x v="7"/>
    <x v="15"/>
  </r>
  <r>
    <n v="3615"/>
    <x v="1631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394"/>
    <b v="1"/>
    <x v="11"/>
    <n v="107"/>
    <x v="1560"/>
    <x v="6"/>
    <x v="11"/>
  </r>
  <r>
    <n v="1901"/>
    <x v="1632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460"/>
    <b v="0"/>
    <x v="6"/>
    <n v="3"/>
    <x v="383"/>
    <x v="0"/>
    <x v="6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414"/>
    <b v="1"/>
    <x v="11"/>
    <n v="107"/>
    <x v="1561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285"/>
    <b v="1"/>
    <x v="11"/>
    <n v="107"/>
    <x v="1562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392"/>
    <b v="1"/>
    <x v="5"/>
    <n v="408"/>
    <x v="1563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476"/>
    <b v="1"/>
    <x v="11"/>
    <n v="106"/>
    <x v="125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330"/>
    <b v="1"/>
    <x v="11"/>
    <n v="106"/>
    <x v="1564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460"/>
    <b v="1"/>
    <x v="3"/>
    <n v="132"/>
    <x v="1565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428"/>
    <b v="1"/>
    <x v="11"/>
    <n v="146"/>
    <x v="1566"/>
    <x v="6"/>
    <x v="11"/>
  </r>
  <r>
    <n v="3306"/>
    <x v="1640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461"/>
    <b v="1"/>
    <x v="11"/>
    <n v="175"/>
    <x v="1567"/>
    <x v="6"/>
    <x v="11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174"/>
    <b v="0"/>
    <x v="26"/>
    <n v="11"/>
    <x v="1568"/>
    <x v="0"/>
    <x v="26"/>
  </r>
  <r>
    <n v="1928"/>
    <x v="1642"/>
    <s v="Help us master and release our debut album &quot;The Kaleidoscope Dawn&quot;"/>
    <n v="2550"/>
    <n v="2630"/>
    <x v="0"/>
    <x v="0"/>
    <s v="USD"/>
    <n v="1367940794"/>
    <n v="1365348794"/>
    <b v="0"/>
    <x v="300"/>
    <b v="1"/>
    <x v="12"/>
    <n v="103"/>
    <x v="1569"/>
    <x v="7"/>
    <x v="12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481"/>
    <b v="1"/>
    <x v="11"/>
    <n v="105"/>
    <x v="1570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x v="434"/>
    <b v="1"/>
    <x v="12"/>
    <n v="105"/>
    <x v="1199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21"/>
    <b v="1"/>
    <x v="11"/>
    <n v="174"/>
    <x v="1571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460"/>
    <b v="1"/>
    <x v="27"/>
    <n v="105"/>
    <x v="1572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x v="27"/>
    <b v="1"/>
    <x v="20"/>
    <n v="130"/>
    <x v="1573"/>
    <x v="7"/>
    <x v="20"/>
  </r>
  <r>
    <n v="3199"/>
    <x v="164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458"/>
    <b v="0"/>
    <x v="19"/>
    <n v="52"/>
    <x v="1574"/>
    <x v="6"/>
    <x v="19"/>
  </r>
  <r>
    <n v="842"/>
    <x v="1649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x v="447"/>
    <b v="1"/>
    <x v="20"/>
    <n v="104"/>
    <x v="1575"/>
    <x v="7"/>
    <x v="20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492"/>
    <b v="0"/>
    <x v="1"/>
    <n v="3"/>
    <x v="1576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x v="262"/>
    <b v="1"/>
    <x v="15"/>
    <n v="104"/>
    <x v="1577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484"/>
    <b v="1"/>
    <x v="11"/>
    <n v="104"/>
    <x v="1578"/>
    <x v="6"/>
    <x v="11"/>
  </r>
  <r>
    <n v="3365"/>
    <x v="165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498"/>
    <b v="1"/>
    <x v="11"/>
    <n v="104"/>
    <x v="1579"/>
    <x v="6"/>
    <x v="11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01"/>
    <b v="1"/>
    <x v="11"/>
    <n v="104"/>
    <x v="1580"/>
    <x v="6"/>
    <x v="11"/>
  </r>
  <r>
    <n v="1893"/>
    <x v="1655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184"/>
    <b v="1"/>
    <x v="12"/>
    <n v="104"/>
    <x v="1581"/>
    <x v="7"/>
    <x v="12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x v="434"/>
    <b v="1"/>
    <x v="17"/>
    <n v="173"/>
    <x v="1582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286"/>
    <b v="1"/>
    <x v="8"/>
    <n v="106"/>
    <x v="1583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447"/>
    <b v="1"/>
    <x v="11"/>
    <n v="104"/>
    <x v="1584"/>
    <x v="6"/>
    <x v="11"/>
  </r>
  <r>
    <n v="3278"/>
    <x v="1659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300"/>
    <b v="1"/>
    <x v="11"/>
    <n v="103"/>
    <x v="1585"/>
    <x v="6"/>
    <x v="11"/>
  </r>
  <r>
    <n v="2540"/>
    <x v="1660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174"/>
    <b v="1"/>
    <x v="25"/>
    <n v="103"/>
    <x v="1586"/>
    <x v="7"/>
    <x v="25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96"/>
    <b v="1"/>
    <x v="3"/>
    <n v="215"/>
    <x v="158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332"/>
    <b v="1"/>
    <x v="11"/>
    <n v="172"/>
    <x v="1588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x v="483"/>
    <b v="1"/>
    <x v="11"/>
    <n v="103"/>
    <x v="1589"/>
    <x v="6"/>
    <x v="11"/>
  </r>
  <r>
    <n v="3538"/>
    <x v="1664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470"/>
    <b v="1"/>
    <x v="11"/>
    <n v="128"/>
    <x v="1590"/>
    <x v="6"/>
    <x v="11"/>
  </r>
  <r>
    <n v="2933"/>
    <x v="1665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461"/>
    <b v="1"/>
    <x v="19"/>
    <n v="103"/>
    <x v="1591"/>
    <x v="6"/>
    <x v="19"/>
  </r>
  <r>
    <n v="3597"/>
    <x v="1666"/>
    <s v="&quot;I think that I have my own will. I can stop this, I tell myself. But it's not true.&quot;"/>
    <n v="2500"/>
    <n v="2565"/>
    <x v="0"/>
    <x v="0"/>
    <s v="USD"/>
    <n v="1456984740"/>
    <n v="1455717790"/>
    <b v="0"/>
    <x v="96"/>
    <b v="1"/>
    <x v="11"/>
    <n v="103"/>
    <x v="1592"/>
    <x v="6"/>
    <x v="11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246"/>
    <b v="1"/>
    <x v="11"/>
    <n v="103"/>
    <x v="1593"/>
    <x v="6"/>
    <x v="11"/>
  </r>
  <r>
    <n v="2315"/>
    <x v="1668"/>
    <s v="Rice invites you to be a part of the creation of their first album and spread their message of love."/>
    <n v="2500"/>
    <n v="2565"/>
    <x v="0"/>
    <x v="0"/>
    <s v="USD"/>
    <n v="1336238743"/>
    <n v="1333646743"/>
    <b v="1"/>
    <x v="481"/>
    <b v="1"/>
    <x v="12"/>
    <n v="103"/>
    <x v="1594"/>
    <x v="7"/>
    <x v="12"/>
  </r>
  <r>
    <n v="3603"/>
    <x v="1669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330"/>
    <b v="1"/>
    <x v="11"/>
    <n v="171"/>
    <x v="185"/>
    <x v="6"/>
    <x v="11"/>
  </r>
  <r>
    <n v="3561"/>
    <x v="1670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461"/>
    <b v="1"/>
    <x v="11"/>
    <n v="102"/>
    <x v="1595"/>
    <x v="6"/>
    <x v="11"/>
  </r>
  <r>
    <n v="3268"/>
    <x v="1671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474"/>
    <b v="1"/>
    <x v="11"/>
    <n v="128"/>
    <x v="1596"/>
    <x v="6"/>
    <x v="11"/>
  </r>
  <r>
    <n v="2809"/>
    <x v="1672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478"/>
    <b v="1"/>
    <x v="11"/>
    <n v="102"/>
    <x v="1597"/>
    <x v="6"/>
    <x v="11"/>
  </r>
  <r>
    <n v="3487"/>
    <x v="1673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433"/>
    <b v="1"/>
    <x v="11"/>
    <n v="128"/>
    <x v="1598"/>
    <x v="6"/>
    <x v="11"/>
  </r>
  <r>
    <n v="1347"/>
    <x v="1674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467"/>
    <b v="1"/>
    <x v="17"/>
    <n v="102"/>
    <x v="1599"/>
    <x v="1"/>
    <x v="17"/>
  </r>
  <r>
    <n v="3207"/>
    <x v="1675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393"/>
    <b v="0"/>
    <x v="19"/>
    <n v="46"/>
    <x v="1600"/>
    <x v="6"/>
    <x v="19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465"/>
    <b v="0"/>
    <x v="1"/>
    <n v="13"/>
    <x v="625"/>
    <x v="0"/>
    <x v="1"/>
  </r>
  <r>
    <n v="758"/>
    <x v="1677"/>
    <s v="I am publishing my book, Waiting on Humanity and need some finishing funds to do so."/>
    <n v="2500"/>
    <n v="2550"/>
    <x v="0"/>
    <x v="0"/>
    <s v="USD"/>
    <n v="1286568268"/>
    <n v="1283976268"/>
    <b v="0"/>
    <x v="427"/>
    <b v="1"/>
    <x v="17"/>
    <n v="102"/>
    <x v="1424"/>
    <x v="1"/>
    <x v="17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481"/>
    <b v="1"/>
    <x v="11"/>
    <n v="102"/>
    <x v="1601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455"/>
    <b v="1"/>
    <x v="17"/>
    <n v="102"/>
    <x v="1602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367"/>
    <b v="1"/>
    <x v="11"/>
    <n v="127"/>
    <x v="1603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286"/>
    <b v="0"/>
    <x v="33"/>
    <n v="18"/>
    <x v="1604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300"/>
    <b v="0"/>
    <x v="37"/>
    <n v="51"/>
    <x v="1605"/>
    <x v="7"/>
    <x v="37"/>
  </r>
  <r>
    <n v="1641"/>
    <x v="1683"/>
    <s v="Music Video For Upbeat and Inspiring Song - Run For Your Life"/>
    <n v="2500"/>
    <n v="2535"/>
    <x v="0"/>
    <x v="0"/>
    <s v="USD"/>
    <n v="1418998744"/>
    <n v="1416406744"/>
    <b v="0"/>
    <x v="407"/>
    <b v="1"/>
    <x v="22"/>
    <n v="101"/>
    <x v="1606"/>
    <x v="7"/>
    <x v="22"/>
  </r>
  <r>
    <n v="726"/>
    <x v="1684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367"/>
    <b v="1"/>
    <x v="17"/>
    <n v="101"/>
    <x v="1607"/>
    <x v="1"/>
    <x v="17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331"/>
    <b v="1"/>
    <x v="9"/>
    <n v="106"/>
    <x v="1608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494"/>
    <b v="0"/>
    <x v="14"/>
    <n v="20"/>
    <x v="1609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x v="421"/>
    <b v="1"/>
    <x v="11"/>
    <n v="101"/>
    <x v="1610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495"/>
    <b v="0"/>
    <x v="11"/>
    <n v="17"/>
    <x v="1611"/>
    <x v="6"/>
    <x v="11"/>
  </r>
  <r>
    <n v="3778"/>
    <x v="1689"/>
    <s v="Sponsor an AVENUE Q puppet for The Barn Players April 2015 production."/>
    <n v="2400"/>
    <n v="2521"/>
    <x v="0"/>
    <x v="0"/>
    <s v="USD"/>
    <n v="1423942780"/>
    <n v="1418758780"/>
    <b v="0"/>
    <x v="393"/>
    <b v="1"/>
    <x v="19"/>
    <n v="105"/>
    <x v="1612"/>
    <x v="6"/>
    <x v="19"/>
  </r>
  <r>
    <n v="765"/>
    <x v="1690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457"/>
    <b v="0"/>
    <x v="35"/>
    <n v="36"/>
    <x v="1613"/>
    <x v="1"/>
    <x v="35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424"/>
    <b v="1"/>
    <x v="11"/>
    <n v="101"/>
    <x v="1614"/>
    <x v="6"/>
    <x v="11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414"/>
    <b v="1"/>
    <x v="11"/>
    <n v="101"/>
    <x v="1615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x v="462"/>
    <b v="1"/>
    <x v="11"/>
    <n v="126"/>
    <x v="1616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x v="389"/>
    <b v="1"/>
    <x v="15"/>
    <n v="100"/>
    <x v="1617"/>
    <x v="7"/>
    <x v="15"/>
  </r>
  <r>
    <n v="1635"/>
    <x v="1694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239"/>
    <b v="1"/>
    <x v="15"/>
    <n v="125"/>
    <x v="1618"/>
    <x v="7"/>
    <x v="15"/>
  </r>
  <r>
    <n v="1357"/>
    <x v="1695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376"/>
    <b v="1"/>
    <x v="17"/>
    <n v="125"/>
    <x v="1619"/>
    <x v="1"/>
    <x v="17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478"/>
    <b v="1"/>
    <x v="15"/>
    <n v="125"/>
    <x v="1620"/>
    <x v="7"/>
    <x v="15"/>
  </r>
  <r>
    <n v="2246"/>
    <x v="1697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330"/>
    <b v="1"/>
    <x v="5"/>
    <n v="100"/>
    <x v="1621"/>
    <x v="3"/>
    <x v="5"/>
  </r>
  <r>
    <n v="2177"/>
    <x v="1698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21"/>
    <b v="1"/>
    <x v="15"/>
    <n v="100"/>
    <x v="1282"/>
    <x v="7"/>
    <x v="15"/>
  </r>
  <r>
    <n v="3312"/>
    <x v="1699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476"/>
    <b v="1"/>
    <x v="11"/>
    <n v="100"/>
    <x v="1622"/>
    <x v="6"/>
    <x v="11"/>
  </r>
  <r>
    <n v="2420"/>
    <x v="170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393"/>
    <b v="0"/>
    <x v="29"/>
    <n v="15"/>
    <x v="1623"/>
    <x v="4"/>
    <x v="29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96"/>
    <b v="1"/>
    <x v="15"/>
    <n v="167"/>
    <x v="1624"/>
    <x v="7"/>
    <x v="15"/>
  </r>
  <r>
    <n v="4040"/>
    <x v="1702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499"/>
    <b v="0"/>
    <x v="11"/>
    <n v="31"/>
    <x v="1625"/>
    <x v="6"/>
    <x v="11"/>
  </r>
  <r>
    <n v="3774"/>
    <x v="1703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x v="460"/>
    <b v="1"/>
    <x v="19"/>
    <n v="100"/>
    <x v="1153"/>
    <x v="6"/>
    <x v="19"/>
  </r>
  <r>
    <n v="3544"/>
    <x v="1704"/>
    <s v="Death &amp; Pretzels presents the world premiere of Paul Pasulka's Gruoch, or Lady Macbeth"/>
    <n v="2500"/>
    <n v="2500"/>
    <x v="0"/>
    <x v="0"/>
    <s v="USD"/>
    <n v="1425758257"/>
    <n v="1423166257"/>
    <b v="0"/>
    <x v="492"/>
    <b v="1"/>
    <x v="11"/>
    <n v="100"/>
    <x v="1626"/>
    <x v="6"/>
    <x v="11"/>
  </r>
  <r>
    <n v="3516"/>
    <x v="1705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398"/>
    <b v="1"/>
    <x v="11"/>
    <n v="100"/>
    <x v="1627"/>
    <x v="6"/>
    <x v="11"/>
  </r>
  <r>
    <n v="3287"/>
    <x v="1706"/>
    <s v="An inspirational one-man play about crisis, community, and the search for wholeness."/>
    <n v="2500"/>
    <n v="2500"/>
    <x v="0"/>
    <x v="11"/>
    <s v="CAD"/>
    <n v="1448733628"/>
    <n v="1446573628"/>
    <b v="0"/>
    <x v="300"/>
    <b v="1"/>
    <x v="11"/>
    <n v="100"/>
    <x v="1628"/>
    <x v="6"/>
    <x v="11"/>
  </r>
  <r>
    <n v="2466"/>
    <x v="1707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25"/>
    <b v="1"/>
    <x v="12"/>
    <n v="100"/>
    <x v="1629"/>
    <x v="7"/>
    <x v="12"/>
  </r>
  <r>
    <n v="2095"/>
    <x v="1708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494"/>
    <b v="1"/>
    <x v="12"/>
    <n v="100"/>
    <x v="1630"/>
    <x v="7"/>
    <x v="12"/>
  </r>
  <r>
    <n v="1302"/>
    <x v="1709"/>
    <s v="Boys of a Certain Age is a unique and special show that we're trying to remount in New York City in 2017."/>
    <n v="2500"/>
    <n v="2500"/>
    <x v="0"/>
    <x v="0"/>
    <s v="USD"/>
    <n v="1480559011"/>
    <n v="1477963411"/>
    <b v="0"/>
    <x v="449"/>
    <b v="1"/>
    <x v="11"/>
    <n v="100"/>
    <x v="1631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x v="389"/>
    <b v="0"/>
    <x v="24"/>
    <n v="6"/>
    <x v="1632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482"/>
    <b v="0"/>
    <x v="11"/>
    <n v="86"/>
    <x v="1633"/>
    <x v="6"/>
    <x v="11"/>
  </r>
  <r>
    <n v="1570"/>
    <x v="1712"/>
    <s v="A Coloring Book of Breathtaking Beauties_x000a_To Calm the Heart and Soul"/>
    <n v="6000"/>
    <n v="2484"/>
    <x v="1"/>
    <x v="0"/>
    <s v="USD"/>
    <n v="1460140282"/>
    <n v="1457551882"/>
    <b v="0"/>
    <x v="425"/>
    <b v="0"/>
    <x v="32"/>
    <n v="41"/>
    <x v="1634"/>
    <x v="1"/>
    <x v="32"/>
  </r>
  <r>
    <n v="945"/>
    <x v="1713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x v="485"/>
    <b v="0"/>
    <x v="1"/>
    <n v="2"/>
    <x v="1635"/>
    <x v="0"/>
    <x v="1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467"/>
    <b v="0"/>
    <x v="9"/>
    <n v="42"/>
    <x v="1636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x v="300"/>
    <b v="0"/>
    <x v="1"/>
    <n v="12"/>
    <x v="1637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285"/>
    <b v="1"/>
    <x v="13"/>
    <n v="123"/>
    <x v="1199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151"/>
    <b v="1"/>
    <x v="3"/>
    <n v="111"/>
    <x v="163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411"/>
    <b v="0"/>
    <x v="12"/>
    <n v="41"/>
    <x v="1639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394"/>
    <b v="1"/>
    <x v="11"/>
    <n v="121"/>
    <x v="1640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x v="449"/>
    <b v="1"/>
    <x v="12"/>
    <n v="121"/>
    <x v="1641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388"/>
    <b v="1"/>
    <x v="11"/>
    <n v="121"/>
    <x v="1642"/>
    <x v="6"/>
    <x v="11"/>
  </r>
  <r>
    <n v="2838"/>
    <x v="1722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461"/>
    <b v="1"/>
    <x v="11"/>
    <n v="120"/>
    <x v="1643"/>
    <x v="6"/>
    <x v="11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465"/>
    <b v="1"/>
    <x v="11"/>
    <n v="120"/>
    <x v="1644"/>
    <x v="6"/>
    <x v="11"/>
  </r>
  <r>
    <n v="1245"/>
    <x v="1724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411"/>
    <b v="1"/>
    <x v="15"/>
    <n v="120"/>
    <x v="1645"/>
    <x v="7"/>
    <x v="15"/>
  </r>
  <r>
    <n v="3555"/>
    <x v="1725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x v="484"/>
    <b v="1"/>
    <x v="11"/>
    <n v="100"/>
    <x v="1646"/>
    <x v="6"/>
    <x v="11"/>
  </r>
  <r>
    <n v="1689"/>
    <x v="1726"/>
    <s v="Praising the Living God in the second half of life."/>
    <n v="2400"/>
    <n v="2400"/>
    <x v="3"/>
    <x v="0"/>
    <s v="USD"/>
    <n v="1489700230"/>
    <n v="1487111830"/>
    <b v="0"/>
    <x v="484"/>
    <b v="0"/>
    <x v="14"/>
    <n v="100"/>
    <x v="1646"/>
    <x v="7"/>
    <x v="14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x v="262"/>
    <b v="1"/>
    <x v="15"/>
    <n v="160"/>
    <x v="1647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182"/>
    <b v="0"/>
    <x v="14"/>
    <n v="48"/>
    <x v="1648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494"/>
    <b v="1"/>
    <x v="11"/>
    <n v="119"/>
    <x v="164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476"/>
    <b v="1"/>
    <x v="27"/>
    <n v="108"/>
    <x v="1650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x v="407"/>
    <b v="1"/>
    <x v="27"/>
    <n v="119"/>
    <x v="1651"/>
    <x v="5"/>
    <x v="27"/>
  </r>
  <r>
    <n v="3010"/>
    <x v="1732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182"/>
    <b v="1"/>
    <x v="9"/>
    <n v="158"/>
    <x v="1652"/>
    <x v="6"/>
    <x v="9"/>
  </r>
  <r>
    <n v="23"/>
    <x v="173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465"/>
    <b v="1"/>
    <x v="16"/>
    <n v="119"/>
    <x v="1653"/>
    <x v="5"/>
    <x v="16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447"/>
    <b v="0"/>
    <x v="11"/>
    <n v="32"/>
    <x v="1654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389"/>
    <b v="1"/>
    <x v="27"/>
    <n v="107"/>
    <x v="1655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x v="330"/>
    <b v="1"/>
    <x v="11"/>
    <n v="131"/>
    <x v="1656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462"/>
    <b v="0"/>
    <x v="12"/>
    <n v="9"/>
    <x v="1657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x v="424"/>
    <b v="0"/>
    <x v="19"/>
    <n v="20"/>
    <x v="1658"/>
    <x v="6"/>
    <x v="19"/>
  </r>
  <r>
    <n v="2927"/>
    <x v="1739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478"/>
    <b v="1"/>
    <x v="19"/>
    <n v="131"/>
    <x v="1659"/>
    <x v="6"/>
    <x v="19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457"/>
    <b v="1"/>
    <x v="12"/>
    <n v="107"/>
    <x v="1660"/>
    <x v="7"/>
    <x v="12"/>
  </r>
  <r>
    <n v="1801"/>
    <x v="174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239"/>
    <b v="0"/>
    <x v="3"/>
    <n v="14"/>
    <x v="1661"/>
    <x v="2"/>
    <x v="3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424"/>
    <b v="1"/>
    <x v="15"/>
    <n v="117"/>
    <x v="871"/>
    <x v="7"/>
    <x v="15"/>
  </r>
  <r>
    <n v="1627"/>
    <x v="1743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21"/>
    <b v="1"/>
    <x v="15"/>
    <n v="117"/>
    <x v="1662"/>
    <x v="7"/>
    <x v="15"/>
  </r>
  <r>
    <n v="1246"/>
    <x v="1744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467"/>
    <b v="1"/>
    <x v="15"/>
    <n v="117"/>
    <x v="1663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x v="178"/>
    <b v="0"/>
    <x v="36"/>
    <n v="42"/>
    <x v="1022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331"/>
    <b v="1"/>
    <x v="19"/>
    <n v="117"/>
    <x v="1170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389"/>
    <b v="1"/>
    <x v="25"/>
    <n v="156"/>
    <x v="1664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254"/>
    <b v="1"/>
    <x v="11"/>
    <n v="106"/>
    <x v="1665"/>
    <x v="6"/>
    <x v="11"/>
  </r>
  <r>
    <n v="2463"/>
    <x v="1749"/>
    <s v="Emma Ate The Lion's debut full length album"/>
    <n v="2000"/>
    <n v="2325"/>
    <x v="0"/>
    <x v="0"/>
    <s v="USD"/>
    <n v="1366138800"/>
    <n v="1362710425"/>
    <b v="0"/>
    <x v="378"/>
    <b v="1"/>
    <x v="12"/>
    <n v="116"/>
    <x v="1666"/>
    <x v="7"/>
    <x v="12"/>
  </r>
  <r>
    <n v="67"/>
    <x v="1750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490"/>
    <b v="1"/>
    <x v="27"/>
    <n v="116"/>
    <x v="1667"/>
    <x v="5"/>
    <x v="27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380"/>
    <b v="1"/>
    <x v="11"/>
    <n v="116"/>
    <x v="1668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x v="362"/>
    <b v="0"/>
    <x v="1"/>
    <n v="46"/>
    <x v="1669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481"/>
    <b v="1"/>
    <x v="12"/>
    <n v="116"/>
    <x v="1670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184"/>
    <b v="1"/>
    <x v="11"/>
    <n v="110"/>
    <x v="867"/>
    <x v="6"/>
    <x v="11"/>
  </r>
  <r>
    <n v="4105"/>
    <x v="1755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345"/>
    <b v="0"/>
    <x v="11"/>
    <n v="7"/>
    <x v="1671"/>
    <x v="6"/>
    <x v="11"/>
  </r>
  <r>
    <n v="3172"/>
    <x v="1756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380"/>
    <b v="1"/>
    <x v="11"/>
    <n v="115"/>
    <x v="1672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x v="409"/>
    <b v="1"/>
    <x v="5"/>
    <n v="460"/>
    <x v="1673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x v="441"/>
    <b v="1"/>
    <x v="13"/>
    <n v="115"/>
    <x v="1674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x v="484"/>
    <b v="0"/>
    <x v="1"/>
    <n v="46"/>
    <x v="1675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367"/>
    <b v="0"/>
    <x v="32"/>
    <n v="23"/>
    <x v="1676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424"/>
    <b v="0"/>
    <x v="11"/>
    <n v="15"/>
    <x v="1677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407"/>
    <b v="1"/>
    <x v="11"/>
    <n v="114"/>
    <x v="671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x v="447"/>
    <b v="0"/>
    <x v="3"/>
    <n v="46"/>
    <x v="1123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331"/>
    <b v="1"/>
    <x v="15"/>
    <n v="152"/>
    <x v="1162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405"/>
    <b v="1"/>
    <x v="4"/>
    <n v="114"/>
    <x v="1678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481"/>
    <b v="1"/>
    <x v="27"/>
    <n v="114"/>
    <x v="1679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457"/>
    <b v="1"/>
    <x v="12"/>
    <n v="113"/>
    <x v="1680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330"/>
    <b v="1"/>
    <x v="11"/>
    <n v="113"/>
    <x v="1681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178"/>
    <b v="0"/>
    <x v="1"/>
    <n v="15"/>
    <x v="1682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x v="414"/>
    <b v="1"/>
    <x v="11"/>
    <n v="112"/>
    <x v="1327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462"/>
    <b v="1"/>
    <x v="27"/>
    <n v="124"/>
    <x v="1683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486"/>
    <b v="1"/>
    <x v="15"/>
    <n v="112"/>
    <x v="1684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417"/>
    <b v="0"/>
    <x v="10"/>
    <n v="45"/>
    <x v="1685"/>
    <x v="5"/>
    <x v="10"/>
  </r>
  <r>
    <n v="2464"/>
    <x v="1774"/>
    <s v="The Enemy Feathers are passing the proverbial hat to see if we can raise enough money to complete Our NEW EP"/>
    <n v="2000"/>
    <n v="2222"/>
    <x v="0"/>
    <x v="11"/>
    <s v="CAD"/>
    <n v="1443641340"/>
    <n v="1441143397"/>
    <b v="0"/>
    <x v="246"/>
    <b v="1"/>
    <x v="12"/>
    <n v="111"/>
    <x v="1686"/>
    <x v="7"/>
    <x v="12"/>
  </r>
  <r>
    <n v="783"/>
    <x v="1775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367"/>
    <b v="1"/>
    <x v="15"/>
    <n v="148"/>
    <x v="1687"/>
    <x v="7"/>
    <x v="15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x v="490"/>
    <b v="1"/>
    <x v="11"/>
    <n v="111"/>
    <x v="1688"/>
    <x v="6"/>
    <x v="11"/>
  </r>
  <r>
    <n v="3556"/>
    <x v="1777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490"/>
    <b v="1"/>
    <x v="11"/>
    <n v="100"/>
    <x v="1689"/>
    <x v="6"/>
    <x v="11"/>
  </r>
  <r>
    <n v="3355"/>
    <x v="1778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182"/>
    <b v="1"/>
    <x v="11"/>
    <n v="126"/>
    <x v="1690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470"/>
    <b v="1"/>
    <x v="22"/>
    <n v="110"/>
    <x v="1691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469"/>
    <b v="1"/>
    <x v="11"/>
    <n v="110"/>
    <x v="1692"/>
    <x v="6"/>
    <x v="11"/>
  </r>
  <r>
    <n v="185"/>
    <x v="1781"/>
    <s v="Love has no boundaries!"/>
    <n v="40000"/>
    <n v="2200"/>
    <x v="2"/>
    <x v="2"/>
    <s v="NOK"/>
    <n v="1471557139"/>
    <n v="1468965139"/>
    <b v="0"/>
    <x v="482"/>
    <b v="0"/>
    <x v="10"/>
    <n v="6"/>
    <x v="1693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414"/>
    <b v="1"/>
    <x v="2"/>
    <n v="137"/>
    <x v="1694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x v="485"/>
    <b v="0"/>
    <x v="14"/>
    <n v="34"/>
    <x v="169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406"/>
    <b v="1"/>
    <x v="27"/>
    <n v="220"/>
    <x v="1696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474"/>
    <b v="1"/>
    <x v="11"/>
    <n v="110"/>
    <x v="1697"/>
    <x v="6"/>
    <x v="11"/>
  </r>
  <r>
    <n v="3812"/>
    <x v="1786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x v="398"/>
    <b v="1"/>
    <x v="11"/>
    <n v="110"/>
    <x v="1698"/>
    <x v="6"/>
    <x v="11"/>
  </r>
  <r>
    <n v="2203"/>
    <x v="1787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x v="449"/>
    <b v="1"/>
    <x v="13"/>
    <n v="110"/>
    <x v="1699"/>
    <x v="7"/>
    <x v="13"/>
  </r>
  <r>
    <n v="3176"/>
    <x v="1788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446"/>
    <b v="1"/>
    <x v="11"/>
    <n v="115"/>
    <x v="1700"/>
    <x v="6"/>
    <x v="11"/>
  </r>
  <r>
    <n v="1798"/>
    <x v="1789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239"/>
    <b v="0"/>
    <x v="3"/>
    <n v="14"/>
    <x v="1701"/>
    <x v="2"/>
    <x v="3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309"/>
    <b v="1"/>
    <x v="13"/>
    <n v="145"/>
    <x v="1702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300"/>
    <b v="1"/>
    <x v="3"/>
    <n v="109"/>
    <x v="1703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394"/>
    <b v="1"/>
    <x v="11"/>
    <n v="109"/>
    <x v="1704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406"/>
    <b v="1"/>
    <x v="11"/>
    <n v="144"/>
    <x v="1705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469"/>
    <b v="1"/>
    <x v="11"/>
    <n v="108"/>
    <x v="1706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21"/>
    <b v="1"/>
    <x v="16"/>
    <n v="108"/>
    <x v="1707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447"/>
    <b v="0"/>
    <x v="3"/>
    <n v="20"/>
    <x v="8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427"/>
    <b v="1"/>
    <x v="11"/>
    <n v="108"/>
    <x v="1708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391"/>
    <b v="1"/>
    <x v="12"/>
    <n v="108"/>
    <x v="1709"/>
    <x v="7"/>
    <x v="12"/>
  </r>
  <r>
    <n v="2792"/>
    <x v="1799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492"/>
    <b v="1"/>
    <x v="11"/>
    <n v="108"/>
    <x v="833"/>
    <x v="6"/>
    <x v="11"/>
  </r>
  <r>
    <n v="1096"/>
    <x v="1800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380"/>
    <b v="0"/>
    <x v="18"/>
    <n v="18"/>
    <x v="1080"/>
    <x v="3"/>
    <x v="18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461"/>
    <b v="1"/>
    <x v="15"/>
    <n v="134"/>
    <x v="1710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367"/>
    <b v="1"/>
    <x v="25"/>
    <n v="107"/>
    <x v="1711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360"/>
    <b v="1"/>
    <x v="15"/>
    <n v="107"/>
    <x v="1712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490"/>
    <b v="1"/>
    <x v="11"/>
    <n v="107"/>
    <x v="1713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x v="391"/>
    <b v="1"/>
    <x v="12"/>
    <n v="107"/>
    <x v="494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x v="286"/>
    <b v="1"/>
    <x v="22"/>
    <n v="143"/>
    <x v="1714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254"/>
    <b v="1"/>
    <x v="11"/>
    <n v="107"/>
    <x v="1715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x v="411"/>
    <b v="1"/>
    <x v="1"/>
    <n v="107"/>
    <x v="1716"/>
    <x v="0"/>
    <x v="1"/>
  </r>
  <r>
    <n v="3548"/>
    <x v="1809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493"/>
    <b v="1"/>
    <x v="11"/>
    <n v="102"/>
    <x v="1717"/>
    <x v="6"/>
    <x v="11"/>
  </r>
  <r>
    <n v="3480"/>
    <x v="1810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493"/>
    <b v="1"/>
    <x v="11"/>
    <n v="143"/>
    <x v="1717"/>
    <x v="6"/>
    <x v="11"/>
  </r>
  <r>
    <n v="1889"/>
    <x v="1811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457"/>
    <b v="1"/>
    <x v="12"/>
    <n v="107"/>
    <x v="888"/>
    <x v="7"/>
    <x v="12"/>
  </r>
  <r>
    <n v="15"/>
    <x v="1812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x v="359"/>
    <b v="1"/>
    <x v="16"/>
    <n v="107"/>
    <x v="1718"/>
    <x v="5"/>
    <x v="16"/>
  </r>
  <r>
    <n v="2111"/>
    <x v="1813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447"/>
    <b v="1"/>
    <x v="12"/>
    <n v="107"/>
    <x v="750"/>
    <x v="7"/>
    <x v="12"/>
  </r>
  <r>
    <n v="207"/>
    <x v="1814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x v="493"/>
    <b v="0"/>
    <x v="10"/>
    <n v="15"/>
    <x v="1719"/>
    <x v="5"/>
    <x v="10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246"/>
    <b v="0"/>
    <x v="11"/>
    <n v="16"/>
    <x v="1720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476"/>
    <b v="1"/>
    <x v="11"/>
    <n v="106"/>
    <x v="771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174"/>
    <b v="1"/>
    <x v="11"/>
    <n v="101"/>
    <x v="1721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485"/>
    <b v="0"/>
    <x v="38"/>
    <n v="49"/>
    <x v="1722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x v="178"/>
    <b v="0"/>
    <x v="11"/>
    <n v="7"/>
    <x v="1723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326"/>
    <b v="0"/>
    <x v="18"/>
    <n v="2"/>
    <x v="172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x v="494"/>
    <b v="1"/>
    <x v="15"/>
    <n v="211"/>
    <x v="1725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367"/>
    <b v="1"/>
    <x v="11"/>
    <n v="106"/>
    <x v="1726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x v="411"/>
    <b v="1"/>
    <x v="11"/>
    <n v="105"/>
    <x v="1727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496"/>
    <b v="0"/>
    <x v="9"/>
    <n v="0"/>
    <x v="1728"/>
    <x v="6"/>
    <x v="9"/>
  </r>
  <r>
    <n v="3814"/>
    <x v="1825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300"/>
    <b v="1"/>
    <x v="11"/>
    <n v="140"/>
    <x v="1729"/>
    <x v="6"/>
    <x v="11"/>
  </r>
  <r>
    <n v="3161"/>
    <x v="1826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441"/>
    <b v="1"/>
    <x v="11"/>
    <n v="105"/>
    <x v="1730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449"/>
    <b v="1"/>
    <x v="15"/>
    <n v="105"/>
    <x v="1731"/>
    <x v="7"/>
    <x v="15"/>
  </r>
  <r>
    <n v="3708"/>
    <x v="1828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447"/>
    <b v="1"/>
    <x v="11"/>
    <n v="300"/>
    <x v="1732"/>
    <x v="6"/>
    <x v="11"/>
  </r>
  <r>
    <n v="3386"/>
    <x v="1829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476"/>
    <b v="1"/>
    <x v="11"/>
    <n v="105"/>
    <x v="867"/>
    <x v="6"/>
    <x v="11"/>
  </r>
  <r>
    <n v="2645"/>
    <x v="1830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x v="465"/>
    <b v="0"/>
    <x v="4"/>
    <n v="11"/>
    <x v="1054"/>
    <x v="0"/>
    <x v="4"/>
  </r>
  <r>
    <n v="2534"/>
    <x v="1831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484"/>
    <b v="1"/>
    <x v="25"/>
    <n v="105"/>
    <x v="1733"/>
    <x v="7"/>
    <x v="25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378"/>
    <b v="1"/>
    <x v="12"/>
    <n v="107"/>
    <x v="173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21"/>
    <b v="1"/>
    <x v="11"/>
    <n v="105"/>
    <x v="1735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96"/>
    <b v="1"/>
    <x v="11"/>
    <n v="105"/>
    <x v="1736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458"/>
    <b v="1"/>
    <x v="11"/>
    <n v="104"/>
    <x v="1655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367"/>
    <b v="1"/>
    <x v="11"/>
    <n v="116"/>
    <x v="1737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96"/>
    <b v="0"/>
    <x v="39"/>
    <n v="10"/>
    <x v="828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492"/>
    <b v="1"/>
    <x v="27"/>
    <n v="173"/>
    <x v="1738"/>
    <x v="5"/>
    <x v="27"/>
  </r>
  <r>
    <n v="3477"/>
    <x v="1839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447"/>
    <b v="1"/>
    <x v="11"/>
    <n v="115"/>
    <x v="1739"/>
    <x v="6"/>
    <x v="11"/>
  </r>
  <r>
    <n v="1244"/>
    <x v="1840"/>
    <s v="THEATRUM MUNDI releases DEBUT ALBUM! Pre-order &quot;The Eyes of the Realm&quot; and help make it happen!"/>
    <n v="2000"/>
    <n v="2076"/>
    <x v="0"/>
    <x v="0"/>
    <s v="USD"/>
    <n v="1366664400"/>
    <n v="1363981723"/>
    <b v="1"/>
    <x v="184"/>
    <b v="1"/>
    <x v="15"/>
    <n v="104"/>
    <x v="1740"/>
    <x v="7"/>
    <x v="15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483"/>
    <b v="1"/>
    <x v="17"/>
    <n v="104"/>
    <x v="1741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21"/>
    <b v="1"/>
    <x v="11"/>
    <n v="104"/>
    <x v="1742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460"/>
    <b v="0"/>
    <x v="29"/>
    <n v="21"/>
    <x v="1743"/>
    <x v="4"/>
    <x v="29"/>
  </r>
  <r>
    <n v="3195"/>
    <x v="184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447"/>
    <b v="0"/>
    <x v="19"/>
    <n v="59"/>
    <x v="1066"/>
    <x v="6"/>
    <x v="19"/>
  </r>
  <r>
    <n v="144"/>
    <x v="1845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x v="239"/>
    <b v="0"/>
    <x v="21"/>
    <n v="28"/>
    <x v="1744"/>
    <x v="5"/>
    <x v="21"/>
  </r>
  <r>
    <n v="2485"/>
    <x v="184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476"/>
    <b v="1"/>
    <x v="12"/>
    <n v="103"/>
    <x v="1745"/>
    <x v="7"/>
    <x v="12"/>
  </r>
  <r>
    <n v="383"/>
    <x v="1847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286"/>
    <b v="1"/>
    <x v="8"/>
    <n v="207"/>
    <x v="1746"/>
    <x v="5"/>
    <x v="8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360"/>
    <b v="1"/>
    <x v="11"/>
    <n v="103"/>
    <x v="1747"/>
    <x v="6"/>
    <x v="11"/>
  </r>
  <r>
    <n v="3465"/>
    <x v="1849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393"/>
    <b v="1"/>
    <x v="11"/>
    <n v="103"/>
    <x v="1748"/>
    <x v="6"/>
    <x v="11"/>
  </r>
  <r>
    <n v="3280"/>
    <x v="1850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469"/>
    <b v="1"/>
    <x v="11"/>
    <n v="103"/>
    <x v="1749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360"/>
    <b v="0"/>
    <x v="19"/>
    <n v="53"/>
    <x v="1508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465"/>
    <b v="1"/>
    <x v="15"/>
    <n v="137"/>
    <x v="1750"/>
    <x v="7"/>
    <x v="15"/>
  </r>
  <r>
    <n v="3428"/>
    <x v="1853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486"/>
    <b v="1"/>
    <x v="11"/>
    <n v="103"/>
    <x v="1079"/>
    <x v="6"/>
    <x v="11"/>
  </r>
  <r>
    <n v="1301"/>
    <x v="1854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380"/>
    <b v="1"/>
    <x v="11"/>
    <n v="103"/>
    <x v="1751"/>
    <x v="6"/>
    <x v="11"/>
  </r>
  <r>
    <n v="2644"/>
    <x v="1855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25"/>
    <b v="0"/>
    <x v="4"/>
    <n v="2"/>
    <x v="1752"/>
    <x v="0"/>
    <x v="4"/>
  </r>
  <r>
    <n v="1839"/>
    <x v="1856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184"/>
    <b v="1"/>
    <x v="15"/>
    <n v="205"/>
    <x v="1753"/>
    <x v="7"/>
    <x v="15"/>
  </r>
  <r>
    <n v="1921"/>
    <x v="1857"/>
    <s v="The Fine Spirits are making an album, but we need your help!"/>
    <n v="1500"/>
    <n v="2052"/>
    <x v="0"/>
    <x v="0"/>
    <s v="USD"/>
    <n v="1342243143"/>
    <n v="1339651143"/>
    <b v="0"/>
    <x v="421"/>
    <b v="1"/>
    <x v="12"/>
    <n v="137"/>
    <x v="1754"/>
    <x v="7"/>
    <x v="12"/>
  </r>
  <r>
    <n v="3678"/>
    <x v="1858"/>
    <s v="The Ugly Collective takes Some big Some bang to the Underbelly Venues at the Edinburgh Fringe!"/>
    <n v="2000"/>
    <n v="2050"/>
    <x v="0"/>
    <x v="1"/>
    <s v="GBP"/>
    <n v="1433076298"/>
    <n v="1430052298"/>
    <b v="0"/>
    <x v="467"/>
    <b v="1"/>
    <x v="11"/>
    <n v="103"/>
    <x v="1755"/>
    <x v="6"/>
    <x v="11"/>
  </r>
  <r>
    <n v="2791"/>
    <x v="1859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178"/>
    <b v="1"/>
    <x v="11"/>
    <n v="103"/>
    <x v="1756"/>
    <x v="6"/>
    <x v="11"/>
  </r>
  <r>
    <n v="2788"/>
    <x v="1860"/>
    <s v="MOVING FORWARD! WE HAVE REACHED GOAL BUT HAVE MORE TIME!! PLEASE CONSIDER PLEDGING."/>
    <n v="2000"/>
    <n v="2050"/>
    <x v="0"/>
    <x v="0"/>
    <s v="USD"/>
    <n v="1469811043"/>
    <n v="1467219043"/>
    <b v="0"/>
    <x v="490"/>
    <b v="1"/>
    <x v="11"/>
    <n v="103"/>
    <x v="1757"/>
    <x v="6"/>
    <x v="11"/>
  </r>
  <r>
    <n v="535"/>
    <x v="1861"/>
    <s v="Weâ€™re producing a Northern Brexit sci-fi play for VAULT festival 2017 and we need your help!"/>
    <n v="2000"/>
    <n v="2050"/>
    <x v="0"/>
    <x v="1"/>
    <s v="GBP"/>
    <n v="1483707905"/>
    <n v="1481115905"/>
    <b v="0"/>
    <x v="388"/>
    <b v="1"/>
    <x v="11"/>
    <n v="103"/>
    <x v="1758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447"/>
    <b v="1"/>
    <x v="11"/>
    <n v="102"/>
    <x v="175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x v="411"/>
    <b v="1"/>
    <x v="11"/>
    <n v="102"/>
    <x v="1760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465"/>
    <b v="1"/>
    <x v="11"/>
    <n v="102"/>
    <x v="1486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300"/>
    <b v="1"/>
    <x v="15"/>
    <n v="204"/>
    <x v="1761"/>
    <x v="7"/>
    <x v="15"/>
  </r>
  <r>
    <n v="3782"/>
    <x v="1866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174"/>
    <b v="1"/>
    <x v="19"/>
    <n v="102"/>
    <x v="1762"/>
    <x v="6"/>
    <x v="19"/>
  </r>
  <r>
    <n v="1841"/>
    <x v="1867"/>
    <s v="Hard Rock with a Positive Message. Help us fund, release and promote our debut EP!"/>
    <n v="2000"/>
    <n v="2035"/>
    <x v="0"/>
    <x v="0"/>
    <s v="USD"/>
    <n v="1400561940"/>
    <n v="1397679445"/>
    <b v="0"/>
    <x v="424"/>
    <b v="1"/>
    <x v="15"/>
    <n v="102"/>
    <x v="1763"/>
    <x v="7"/>
    <x v="15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475"/>
    <b v="1"/>
    <x v="11"/>
    <n v="102"/>
    <x v="1764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494"/>
    <b v="1"/>
    <x v="8"/>
    <n v="102"/>
    <x v="1765"/>
    <x v="5"/>
    <x v="8"/>
  </r>
  <r>
    <n v="3713"/>
    <x v="1870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427"/>
    <b v="1"/>
    <x v="11"/>
    <n v="102"/>
    <x v="1766"/>
    <x v="6"/>
    <x v="11"/>
  </r>
  <r>
    <n v="2912"/>
    <x v="187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407"/>
    <b v="0"/>
    <x v="11"/>
    <n v="14"/>
    <x v="1767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398"/>
    <b v="0"/>
    <x v="1"/>
    <n v="1"/>
    <x v="1768"/>
    <x v="0"/>
    <x v="1"/>
  </r>
  <r>
    <n v="3519"/>
    <x v="1873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178"/>
    <b v="1"/>
    <x v="11"/>
    <n v="101"/>
    <x v="1769"/>
    <x v="6"/>
    <x v="11"/>
  </r>
  <r>
    <n v="40"/>
    <x v="1874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485"/>
    <b v="1"/>
    <x v="16"/>
    <n v="101"/>
    <x v="1770"/>
    <x v="5"/>
    <x v="16"/>
  </r>
  <r>
    <n v="3839"/>
    <x v="1875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462"/>
    <b v="1"/>
    <x v="11"/>
    <n v="101"/>
    <x v="1771"/>
    <x v="6"/>
    <x v="11"/>
  </r>
  <r>
    <n v="3809"/>
    <x v="1876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21"/>
    <b v="1"/>
    <x v="11"/>
    <n v="101"/>
    <x v="1772"/>
    <x v="6"/>
    <x v="11"/>
  </r>
  <r>
    <n v="1856"/>
    <x v="1877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21"/>
    <b v="1"/>
    <x v="15"/>
    <n v="101"/>
    <x v="1772"/>
    <x v="7"/>
    <x v="15"/>
  </r>
  <r>
    <n v="1261"/>
    <x v="1878"/>
    <s v="We just recorded a stellar EP and we're trying to put it out on vinyl.  Can you help these punx out?"/>
    <n v="2000"/>
    <n v="2025"/>
    <x v="0"/>
    <x v="0"/>
    <s v="USD"/>
    <n v="1390983227"/>
    <n v="1388391227"/>
    <b v="1"/>
    <x v="425"/>
    <b v="1"/>
    <x v="15"/>
    <n v="101"/>
    <x v="1773"/>
    <x v="7"/>
    <x v="15"/>
  </r>
  <r>
    <n v="3618"/>
    <x v="1879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331"/>
    <b v="1"/>
    <x v="11"/>
    <n v="101"/>
    <x v="1774"/>
    <x v="6"/>
    <x v="11"/>
  </r>
  <r>
    <n v="3474"/>
    <x v="1880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447"/>
    <b v="1"/>
    <x v="11"/>
    <n v="101"/>
    <x v="1775"/>
    <x v="6"/>
    <x v="11"/>
  </r>
  <r>
    <n v="3357"/>
    <x v="1881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478"/>
    <b v="1"/>
    <x v="11"/>
    <n v="101"/>
    <x v="1776"/>
    <x v="6"/>
    <x v="11"/>
  </r>
  <r>
    <n v="1826"/>
    <x v="1882"/>
    <s v="Hear your favorite Bear Ghost in eargasmic quality!"/>
    <n v="2000"/>
    <n v="2020"/>
    <x v="0"/>
    <x v="0"/>
    <s v="USD"/>
    <n v="1392675017"/>
    <n v="1390083017"/>
    <b v="0"/>
    <x v="421"/>
    <b v="1"/>
    <x v="15"/>
    <n v="101"/>
    <x v="1115"/>
    <x v="7"/>
    <x v="15"/>
  </r>
  <r>
    <n v="1441"/>
    <x v="1883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498"/>
    <b v="0"/>
    <x v="31"/>
    <n v="1"/>
    <x v="1777"/>
    <x v="1"/>
    <x v="31"/>
  </r>
  <r>
    <n v="1284"/>
    <x v="18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467"/>
    <b v="1"/>
    <x v="11"/>
    <n v="101"/>
    <x v="1155"/>
    <x v="6"/>
    <x v="11"/>
  </r>
  <r>
    <n v="3727"/>
    <x v="1885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96"/>
    <b v="1"/>
    <x v="11"/>
    <n v="101"/>
    <x v="1302"/>
    <x v="6"/>
    <x v="11"/>
  </r>
  <r>
    <n v="3594"/>
    <x v="1886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393"/>
    <b v="1"/>
    <x v="11"/>
    <n v="126"/>
    <x v="1778"/>
    <x v="6"/>
    <x v="11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478"/>
    <b v="1"/>
    <x v="11"/>
    <n v="101"/>
    <x v="1779"/>
    <x v="6"/>
    <x v="11"/>
  </r>
  <r>
    <n v="2119"/>
    <x v="1888"/>
    <s v="big long now is recording our debut album and we are looking for help mastering and pressing it to vinyl"/>
    <n v="2000"/>
    <n v="2015"/>
    <x v="0"/>
    <x v="0"/>
    <s v="USD"/>
    <n v="1345086445"/>
    <n v="1342494445"/>
    <b v="0"/>
    <x v="494"/>
    <b v="1"/>
    <x v="12"/>
    <n v="101"/>
    <x v="1780"/>
    <x v="7"/>
    <x v="12"/>
  </r>
  <r>
    <n v="1651"/>
    <x v="1889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490"/>
    <b v="1"/>
    <x v="22"/>
    <n v="101"/>
    <x v="1781"/>
    <x v="7"/>
    <x v="22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x v="371"/>
    <b v="1"/>
    <x v="22"/>
    <n v="101"/>
    <x v="1782"/>
    <x v="7"/>
    <x v="22"/>
  </r>
  <r>
    <n v="3653"/>
    <x v="1891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96"/>
    <b v="1"/>
    <x v="11"/>
    <n v="101"/>
    <x v="1783"/>
    <x v="6"/>
    <x v="11"/>
  </r>
  <r>
    <n v="1634"/>
    <x v="1892"/>
    <s v="Recording Debut  Album w/ Producer Ikey Owens from Free Moral Agents/ The Mars Volta"/>
    <n v="2000"/>
    <n v="2010"/>
    <x v="0"/>
    <x v="0"/>
    <s v="USD"/>
    <n v="1306994340"/>
    <n v="1303706001"/>
    <b v="0"/>
    <x v="462"/>
    <b v="1"/>
    <x v="15"/>
    <n v="101"/>
    <x v="1784"/>
    <x v="7"/>
    <x v="15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x v="421"/>
    <b v="1"/>
    <x v="12"/>
    <n v="100"/>
    <x v="1785"/>
    <x v="7"/>
    <x v="12"/>
  </r>
  <r>
    <n v="3775"/>
    <x v="1894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484"/>
    <b v="1"/>
    <x v="19"/>
    <n v="100"/>
    <x v="108"/>
    <x v="6"/>
    <x v="19"/>
  </r>
  <r>
    <n v="3373"/>
    <x v="1895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469"/>
    <b v="1"/>
    <x v="11"/>
    <n v="100"/>
    <x v="1786"/>
    <x v="6"/>
    <x v="11"/>
  </r>
  <r>
    <n v="2429"/>
    <x v="1896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x v="489"/>
    <b v="0"/>
    <x v="29"/>
    <n v="1"/>
    <x v="1787"/>
    <x v="4"/>
    <x v="29"/>
  </r>
  <r>
    <n v="748"/>
    <x v="1897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457"/>
    <b v="1"/>
    <x v="17"/>
    <n v="100"/>
    <x v="1788"/>
    <x v="1"/>
    <x v="17"/>
  </r>
  <r>
    <n v="533"/>
    <x v="1898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411"/>
    <b v="1"/>
    <x v="11"/>
    <n v="100"/>
    <x v="1789"/>
    <x v="6"/>
    <x v="11"/>
  </r>
  <r>
    <n v="20"/>
    <x v="1899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460"/>
    <b v="1"/>
    <x v="16"/>
    <n v="100"/>
    <x v="1190"/>
    <x v="5"/>
    <x v="16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x v="425"/>
    <b v="1"/>
    <x v="11"/>
    <n v="133"/>
    <x v="1790"/>
    <x v="6"/>
    <x v="11"/>
  </r>
  <r>
    <n v="3216"/>
    <x v="1901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367"/>
    <b v="1"/>
    <x v="11"/>
    <n v="100"/>
    <x v="1791"/>
    <x v="6"/>
    <x v="11"/>
  </r>
  <r>
    <n v="883"/>
    <x v="1902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492"/>
    <b v="0"/>
    <x v="12"/>
    <n v="40"/>
    <x v="1792"/>
    <x v="7"/>
    <x v="12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x v="469"/>
    <b v="1"/>
    <x v="15"/>
    <n v="100"/>
    <x v="1117"/>
    <x v="7"/>
    <x v="15"/>
  </r>
  <r>
    <n v="3770"/>
    <x v="1904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490"/>
    <b v="1"/>
    <x v="19"/>
    <n v="100"/>
    <x v="1153"/>
    <x v="6"/>
    <x v="19"/>
  </r>
  <r>
    <n v="3627"/>
    <x v="190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380"/>
    <b v="1"/>
    <x v="11"/>
    <n v="100"/>
    <x v="1793"/>
    <x v="6"/>
    <x v="11"/>
  </r>
  <r>
    <n v="3445"/>
    <x v="1906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467"/>
    <b v="1"/>
    <x v="11"/>
    <n v="100"/>
    <x v="1794"/>
    <x v="6"/>
    <x v="11"/>
  </r>
  <r>
    <n v="3431"/>
    <x v="1907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478"/>
    <b v="1"/>
    <x v="11"/>
    <n v="100"/>
    <x v="1795"/>
    <x v="6"/>
    <x v="11"/>
  </r>
  <r>
    <n v="3403"/>
    <x v="1908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411"/>
    <b v="1"/>
    <x v="11"/>
    <n v="100"/>
    <x v="784"/>
    <x v="6"/>
    <x v="11"/>
  </r>
  <r>
    <n v="3385"/>
    <x v="1909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182"/>
    <b v="1"/>
    <x v="11"/>
    <n v="100"/>
    <x v="1796"/>
    <x v="6"/>
    <x v="11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x v="446"/>
    <b v="1"/>
    <x v="19"/>
    <n v="133"/>
    <x v="1797"/>
    <x v="6"/>
    <x v="19"/>
  </r>
  <r>
    <n v="2480"/>
    <x v="1911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495"/>
    <b v="1"/>
    <x v="12"/>
    <n v="100"/>
    <x v="1798"/>
    <x v="7"/>
    <x v="12"/>
  </r>
  <r>
    <n v="2473"/>
    <x v="1912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406"/>
    <b v="1"/>
    <x v="12"/>
    <n v="100"/>
    <x v="1799"/>
    <x v="7"/>
    <x v="12"/>
  </r>
  <r>
    <n v="2207"/>
    <x v="1913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480"/>
    <b v="1"/>
    <x v="13"/>
    <n v="100"/>
    <x v="1800"/>
    <x v="7"/>
    <x v="13"/>
  </r>
  <r>
    <n v="1619"/>
    <x v="1914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465"/>
    <b v="1"/>
    <x v="15"/>
    <n v="133"/>
    <x v="1801"/>
    <x v="7"/>
    <x v="15"/>
  </r>
  <r>
    <n v="44"/>
    <x v="191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182"/>
    <b v="1"/>
    <x v="16"/>
    <n v="100"/>
    <x v="1796"/>
    <x v="5"/>
    <x v="16"/>
  </r>
  <r>
    <n v="41"/>
    <x v="1916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427"/>
    <b v="1"/>
    <x v="16"/>
    <n v="100"/>
    <x v="1802"/>
    <x v="5"/>
    <x v="16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45"/>
    <b v="1"/>
    <x v="13"/>
    <n v="133"/>
    <x v="180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96"/>
    <b v="0"/>
    <x v="3"/>
    <n v="40"/>
    <x v="180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492"/>
    <b v="0"/>
    <x v="33"/>
    <n v="7"/>
    <x v="1805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x v="441"/>
    <b v="1"/>
    <x v="4"/>
    <n v="131"/>
    <x v="1806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411"/>
    <b v="0"/>
    <x v="14"/>
    <n v="8"/>
    <x v="1807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469"/>
    <b v="1"/>
    <x v="11"/>
    <n v="112"/>
    <x v="1808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x v="486"/>
    <b v="1"/>
    <x v="11"/>
    <n v="130"/>
    <x v="1809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462"/>
    <b v="1"/>
    <x v="15"/>
    <n v="108"/>
    <x v="1810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x v="427"/>
    <b v="1"/>
    <x v="16"/>
    <n v="155"/>
    <x v="18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424"/>
    <b v="0"/>
    <x v="37"/>
    <n v="4"/>
    <x v="1812"/>
    <x v="7"/>
    <x v="37"/>
  </r>
  <r>
    <n v="3042"/>
    <x v="1927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239"/>
    <b v="1"/>
    <x v="9"/>
    <n v="128"/>
    <x v="1813"/>
    <x v="6"/>
    <x v="9"/>
  </r>
  <r>
    <n v="1672"/>
    <x v="1928"/>
    <s v="Sweet, sweet harmonies from Portland Oregon's premiere high school women's a cappella group."/>
    <n v="1700"/>
    <n v="1920"/>
    <x v="0"/>
    <x v="0"/>
    <s v="USD"/>
    <n v="1338824730"/>
    <n v="1336232730"/>
    <b v="0"/>
    <x v="483"/>
    <b v="1"/>
    <x v="22"/>
    <n v="113"/>
    <x v="1814"/>
    <x v="7"/>
    <x v="22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331"/>
    <b v="1"/>
    <x v="11"/>
    <n v="128"/>
    <x v="181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474"/>
    <b v="1"/>
    <x v="12"/>
    <n v="128"/>
    <x v="27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407"/>
    <b v="0"/>
    <x v="23"/>
    <n v="10"/>
    <x v="1816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496"/>
    <b v="0"/>
    <x v="11"/>
    <n v="19"/>
    <x v="1817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380"/>
    <b v="0"/>
    <x v="24"/>
    <n v="8"/>
    <x v="1818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x v="465"/>
    <b v="0"/>
    <x v="1"/>
    <n v="6"/>
    <x v="181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458"/>
    <b v="1"/>
    <x v="4"/>
    <n v="188"/>
    <x v="932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449"/>
    <b v="1"/>
    <x v="12"/>
    <n v="157"/>
    <x v="1820"/>
    <x v="7"/>
    <x v="12"/>
  </r>
  <r>
    <n v="1773"/>
    <x v="1937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427"/>
    <b v="0"/>
    <x v="3"/>
    <n v="6"/>
    <x v="1821"/>
    <x v="2"/>
    <x v="3"/>
  </r>
  <r>
    <n v="1470"/>
    <x v="1938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434"/>
    <b v="1"/>
    <x v="2"/>
    <n v="125"/>
    <x v="1822"/>
    <x v="1"/>
    <x v="2"/>
  </r>
  <r>
    <n v="1289"/>
    <x v="193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25"/>
    <b v="1"/>
    <x v="11"/>
    <n v="125"/>
    <x v="1823"/>
    <x v="6"/>
    <x v="11"/>
  </r>
  <r>
    <n v="438"/>
    <x v="1940"/>
    <s v="As Smyton pushes himself to become respected, he unlocks secrets about himself and the world around him."/>
    <n v="20000"/>
    <n v="1876"/>
    <x v="2"/>
    <x v="0"/>
    <s v="USD"/>
    <n v="1447830958"/>
    <n v="1445235358"/>
    <b v="0"/>
    <x v="398"/>
    <b v="0"/>
    <x v="23"/>
    <n v="9"/>
    <x v="1824"/>
    <x v="5"/>
    <x v="23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449"/>
    <b v="1"/>
    <x v="4"/>
    <n v="187"/>
    <x v="1825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363"/>
    <b v="1"/>
    <x v="11"/>
    <n v="187"/>
    <x v="1826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25"/>
    <b v="1"/>
    <x v="11"/>
    <n v="110"/>
    <x v="1827"/>
    <x v="6"/>
    <x v="11"/>
  </r>
  <r>
    <n v="3030"/>
    <x v="1944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476"/>
    <b v="1"/>
    <x v="9"/>
    <n v="107"/>
    <x v="1828"/>
    <x v="6"/>
    <x v="9"/>
  </r>
  <r>
    <n v="128"/>
    <x v="1945"/>
    <s v="A Science Fiction film filled with entertainment and Excitement"/>
    <n v="100000"/>
    <n v="1867"/>
    <x v="1"/>
    <x v="0"/>
    <s v="USD"/>
    <n v="1476941293"/>
    <n v="1473917293"/>
    <b v="0"/>
    <x v="345"/>
    <b v="0"/>
    <x v="21"/>
    <n v="2"/>
    <x v="1829"/>
    <x v="5"/>
    <x v="21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417"/>
    <b v="0"/>
    <x v="1"/>
    <n v="19"/>
    <x v="1830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x v="467"/>
    <b v="0"/>
    <x v="11"/>
    <n v="9"/>
    <x v="1831"/>
    <x v="6"/>
    <x v="11"/>
  </r>
  <r>
    <n v="3707"/>
    <x v="1948"/>
    <s v="Support this collection of new plays by Kansas City writers and the artists who are bringing it to life!"/>
    <n v="1000"/>
    <n v="1860"/>
    <x v="0"/>
    <x v="0"/>
    <s v="USD"/>
    <n v="1469165160"/>
    <n v="1467335378"/>
    <b v="0"/>
    <x v="465"/>
    <b v="1"/>
    <x v="11"/>
    <n v="186"/>
    <x v="1832"/>
    <x v="6"/>
    <x v="11"/>
  </r>
  <r>
    <n v="789"/>
    <x v="194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484"/>
    <b v="1"/>
    <x v="15"/>
    <n v="109"/>
    <x v="1833"/>
    <x v="7"/>
    <x v="15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184"/>
    <b v="1"/>
    <x v="11"/>
    <n v="186"/>
    <x v="1834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469"/>
    <b v="1"/>
    <x v="15"/>
    <n v="307"/>
    <x v="1835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476"/>
    <b v="1"/>
    <x v="0"/>
    <n v="117"/>
    <x v="1747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x v="174"/>
    <b v="1"/>
    <x v="11"/>
    <n v="141"/>
    <x v="1836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460"/>
    <b v="1"/>
    <x v="11"/>
    <n v="122"/>
    <x v="1837"/>
    <x v="6"/>
    <x v="11"/>
  </r>
  <r>
    <n v="3270"/>
    <x v="1955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469"/>
    <b v="1"/>
    <x v="11"/>
    <n v="102"/>
    <x v="1622"/>
    <x v="6"/>
    <x v="11"/>
  </r>
  <r>
    <n v="481"/>
    <x v="1956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478"/>
    <b v="0"/>
    <x v="23"/>
    <n v="6"/>
    <x v="1838"/>
    <x v="5"/>
    <x v="23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493"/>
    <b v="0"/>
    <x v="9"/>
    <n v="15"/>
    <x v="1839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407"/>
    <b v="1"/>
    <x v="11"/>
    <n v="122"/>
    <x v="1840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x v="427"/>
    <b v="0"/>
    <x v="29"/>
    <n v="12"/>
    <x v="1841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359"/>
    <b v="0"/>
    <x v="18"/>
    <n v="9"/>
    <x v="1842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493"/>
    <b v="1"/>
    <x v="11"/>
    <n v="121"/>
    <x v="1843"/>
    <x v="6"/>
    <x v="11"/>
  </r>
  <r>
    <n v="1473"/>
    <x v="1962"/>
    <s v="Public Radio Project"/>
    <n v="1500"/>
    <n v="1807.74"/>
    <x v="0"/>
    <x v="0"/>
    <s v="USD"/>
    <n v="1330644639"/>
    <n v="1328052639"/>
    <b v="1"/>
    <x v="406"/>
    <b v="1"/>
    <x v="2"/>
    <n v="121"/>
    <x v="1844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417"/>
    <b v="1"/>
    <x v="11"/>
    <n v="100"/>
    <x v="1845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x v="494"/>
    <b v="0"/>
    <x v="18"/>
    <n v="7"/>
    <x v="250"/>
    <x v="3"/>
    <x v="18"/>
  </r>
  <r>
    <n v="3690"/>
    <x v="1965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467"/>
    <b v="1"/>
    <x v="11"/>
    <n v="120"/>
    <x v="1846"/>
    <x v="6"/>
    <x v="11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345"/>
    <b v="0"/>
    <x v="19"/>
    <n v="0"/>
    <x v="1847"/>
    <x v="6"/>
    <x v="19"/>
  </r>
  <r>
    <n v="1639"/>
    <x v="1967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427"/>
    <b v="1"/>
    <x v="15"/>
    <n v="100"/>
    <x v="582"/>
    <x v="7"/>
    <x v="15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239"/>
    <b v="1"/>
    <x v="11"/>
    <n v="119"/>
    <x v="1848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x v="490"/>
    <b v="0"/>
    <x v="11"/>
    <n v="16"/>
    <x v="1849"/>
    <x v="6"/>
    <x v="11"/>
  </r>
  <r>
    <n v="1263"/>
    <x v="1970"/>
    <s v="A fresh batch of chaos from Toledo, Ohio's reggae-rockers, Tropic Bombs!"/>
    <n v="1500"/>
    <n v="1785"/>
    <x v="0"/>
    <x v="0"/>
    <s v="USD"/>
    <n v="1396054800"/>
    <n v="1393034470"/>
    <b v="1"/>
    <x v="476"/>
    <b v="1"/>
    <x v="15"/>
    <n v="119"/>
    <x v="1850"/>
    <x v="7"/>
    <x v="15"/>
  </r>
  <r>
    <n v="156"/>
    <x v="1971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x v="182"/>
    <b v="0"/>
    <x v="21"/>
    <n v="5"/>
    <x v="1851"/>
    <x v="5"/>
    <x v="21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493"/>
    <b v="0"/>
    <x v="11"/>
    <n v="36"/>
    <x v="1852"/>
    <x v="6"/>
    <x v="11"/>
  </r>
  <r>
    <n v="2603"/>
    <x v="1973"/>
    <s v="I will be building a mock space station and simulate living on Mars for two weeks."/>
    <n v="1750"/>
    <n v="1776"/>
    <x v="0"/>
    <x v="0"/>
    <s v="USD"/>
    <n v="1387835654"/>
    <n v="1386626054"/>
    <b v="1"/>
    <x v="449"/>
    <b v="1"/>
    <x v="4"/>
    <n v="101"/>
    <x v="1853"/>
    <x v="0"/>
    <x v="4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x v="483"/>
    <b v="1"/>
    <x v="22"/>
    <n v="118"/>
    <x v="1854"/>
    <x v="7"/>
    <x v="22"/>
  </r>
  <r>
    <n v="966"/>
    <x v="1975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469"/>
    <b v="0"/>
    <x v="1"/>
    <n v="15"/>
    <x v="1855"/>
    <x v="0"/>
    <x v="1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489"/>
    <b v="1"/>
    <x v="15"/>
    <n v="118"/>
    <x v="1856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367"/>
    <b v="1"/>
    <x v="12"/>
    <n v="148"/>
    <x v="1857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480"/>
    <b v="0"/>
    <x v="14"/>
    <n v="44"/>
    <x v="1858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x v="96"/>
    <b v="0"/>
    <x v="40"/>
    <n v="10"/>
    <x v="1859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x v="407"/>
    <b v="1"/>
    <x v="11"/>
    <n v="118"/>
    <x v="1860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x v="467"/>
    <b v="0"/>
    <x v="19"/>
    <n v="35"/>
    <x v="1861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174"/>
    <b v="0"/>
    <x v="9"/>
    <n v="4"/>
    <x v="1862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492"/>
    <b v="1"/>
    <x v="13"/>
    <n v="293"/>
    <x v="186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483"/>
    <b v="0"/>
    <x v="39"/>
    <n v="22"/>
    <x v="1864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407"/>
    <b v="1"/>
    <x v="15"/>
    <n v="250"/>
    <x v="1865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182"/>
    <b v="0"/>
    <x v="1"/>
    <n v="2"/>
    <x v="1866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21"/>
    <b v="0"/>
    <x v="11"/>
    <n v="24"/>
    <x v="1867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x v="495"/>
    <b v="0"/>
    <x v="9"/>
    <n v="11"/>
    <x v="186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285"/>
    <b v="1"/>
    <x v="20"/>
    <n v="144"/>
    <x v="1869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300"/>
    <b v="1"/>
    <x v="27"/>
    <n v="115"/>
    <x v="1870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474"/>
    <b v="0"/>
    <x v="9"/>
    <n v="17"/>
    <x v="1871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465"/>
    <b v="1"/>
    <x v="11"/>
    <n v="114"/>
    <x v="1872"/>
    <x v="6"/>
    <x v="11"/>
  </r>
  <r>
    <n v="2668"/>
    <x v="1993"/>
    <s v="Creativity on the go! |_x000a_CrÃ©ativitÃ© en mouvement !"/>
    <n v="1000"/>
    <n v="1707"/>
    <x v="0"/>
    <x v="11"/>
    <s v="CAD"/>
    <n v="1447079520"/>
    <n v="1443449265"/>
    <b v="0"/>
    <x v="178"/>
    <b v="1"/>
    <x v="24"/>
    <n v="171"/>
    <x v="1873"/>
    <x v="0"/>
    <x v="24"/>
  </r>
  <r>
    <n v="1820"/>
    <x v="1994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495"/>
    <b v="0"/>
    <x v="3"/>
    <n v="7"/>
    <x v="1874"/>
    <x v="2"/>
    <x v="3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476"/>
    <b v="0"/>
    <x v="1"/>
    <n v="4"/>
    <x v="1875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184"/>
    <b v="1"/>
    <x v="11"/>
    <n v="100"/>
    <x v="1425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407"/>
    <b v="1"/>
    <x v="27"/>
    <n v="131"/>
    <x v="1204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490"/>
    <b v="0"/>
    <x v="29"/>
    <n v="28"/>
    <x v="1876"/>
    <x v="4"/>
    <x v="29"/>
  </r>
  <r>
    <n v="3847"/>
    <x v="1999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428"/>
    <b v="0"/>
    <x v="11"/>
    <n v="16"/>
    <x v="1877"/>
    <x v="6"/>
    <x v="11"/>
  </r>
  <r>
    <n v="1802"/>
    <x v="2000"/>
    <s v="Inner Darkness turned into a photobook. Personal work i shot during my recovery...in Berlin."/>
    <n v="3500"/>
    <n v="1697"/>
    <x v="2"/>
    <x v="4"/>
    <s v="EUR"/>
    <n v="1435442340"/>
    <n v="1433416830"/>
    <b v="1"/>
    <x v="487"/>
    <b v="0"/>
    <x v="3"/>
    <n v="48"/>
    <x v="1878"/>
    <x v="2"/>
    <x v="3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21"/>
    <b v="0"/>
    <x v="37"/>
    <n v="14"/>
    <x v="1879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x v="474"/>
    <b v="1"/>
    <x v="11"/>
    <n v="102"/>
    <x v="1880"/>
    <x v="6"/>
    <x v="11"/>
  </r>
  <r>
    <n v="3497"/>
    <x v="2003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483"/>
    <b v="1"/>
    <x v="11"/>
    <n v="109"/>
    <x v="1881"/>
    <x v="6"/>
    <x v="1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391"/>
    <b v="1"/>
    <x v="11"/>
    <n v="211"/>
    <x v="1882"/>
    <x v="6"/>
    <x v="11"/>
  </r>
  <r>
    <n v="650"/>
    <x v="2005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286"/>
    <b v="1"/>
    <x v="1"/>
    <n v="112"/>
    <x v="1883"/>
    <x v="0"/>
    <x v="1"/>
  </r>
  <r>
    <n v="989"/>
    <x v="2006"/>
    <s v="The most useful phone charger you will ever buy"/>
    <n v="10000"/>
    <n v="1677"/>
    <x v="2"/>
    <x v="0"/>
    <s v="USD"/>
    <n v="1475101495"/>
    <n v="1472509495"/>
    <b v="0"/>
    <x v="462"/>
    <b v="0"/>
    <x v="1"/>
    <n v="17"/>
    <x v="1884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246"/>
    <b v="1"/>
    <x v="3"/>
    <n v="111"/>
    <x v="1885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239"/>
    <b v="1"/>
    <x v="11"/>
    <n v="101"/>
    <x v="1886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x v="367"/>
    <b v="1"/>
    <x v="11"/>
    <n v="111"/>
    <x v="1887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x v="178"/>
    <b v="1"/>
    <x v="16"/>
    <n v="167"/>
    <x v="1320"/>
    <x v="5"/>
    <x v="16"/>
  </r>
  <r>
    <n v="3251"/>
    <x v="2011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490"/>
    <b v="1"/>
    <x v="11"/>
    <n v="111"/>
    <x v="1888"/>
    <x v="6"/>
    <x v="11"/>
  </r>
  <r>
    <n v="2082"/>
    <x v="201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21"/>
    <b v="1"/>
    <x v="12"/>
    <n v="111"/>
    <x v="1889"/>
    <x v="7"/>
    <x v="12"/>
  </r>
  <r>
    <n v="3485"/>
    <x v="201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469"/>
    <b v="1"/>
    <x v="11"/>
    <n v="101"/>
    <x v="1359"/>
    <x v="6"/>
    <x v="11"/>
  </r>
  <r>
    <n v="2667"/>
    <x v="2014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487"/>
    <b v="1"/>
    <x v="24"/>
    <n v="111"/>
    <x v="1890"/>
    <x v="0"/>
    <x v="24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25"/>
    <b v="0"/>
    <x v="35"/>
    <n v="41"/>
    <x v="1891"/>
    <x v="1"/>
    <x v="35"/>
  </r>
  <r>
    <n v="2776"/>
    <x v="2016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393"/>
    <b v="0"/>
    <x v="39"/>
    <n v="8"/>
    <x v="1892"/>
    <x v="1"/>
    <x v="39"/>
  </r>
  <r>
    <n v="1925"/>
    <x v="2017"/>
    <s v="The Freakniks are making their psychedelic freak-folk debut studio album and they need your help."/>
    <n v="1500"/>
    <n v="1655"/>
    <x v="0"/>
    <x v="0"/>
    <s v="USD"/>
    <n v="1381449600"/>
    <n v="1379540288"/>
    <b v="0"/>
    <x v="425"/>
    <b v="1"/>
    <x v="12"/>
    <n v="110"/>
    <x v="1893"/>
    <x v="7"/>
    <x v="12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476"/>
    <b v="1"/>
    <x v="27"/>
    <n v="127"/>
    <x v="1894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96"/>
    <b v="1"/>
    <x v="11"/>
    <n v="110"/>
    <x v="1895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487"/>
    <b v="1"/>
    <x v="11"/>
    <n v="110"/>
    <x v="1896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383"/>
    <b v="1"/>
    <x v="11"/>
    <n v="103"/>
    <x v="189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182"/>
    <b v="0"/>
    <x v="3"/>
    <n v="5"/>
    <x v="1898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447"/>
    <b v="1"/>
    <x v="11"/>
    <n v="109"/>
    <x v="1899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331"/>
    <b v="0"/>
    <x v="18"/>
    <n v="5"/>
    <x v="1900"/>
    <x v="3"/>
    <x v="18"/>
  </r>
  <r>
    <n v="2969"/>
    <x v="2025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x v="411"/>
    <b v="1"/>
    <x v="11"/>
    <n v="163"/>
    <x v="1901"/>
    <x v="6"/>
    <x v="11"/>
  </r>
  <r>
    <n v="1286"/>
    <x v="202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490"/>
    <b v="1"/>
    <x v="11"/>
    <n v="108"/>
    <x v="280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467"/>
    <b v="1"/>
    <x v="11"/>
    <n v="162"/>
    <x v="1902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x v="487"/>
    <b v="1"/>
    <x v="11"/>
    <n v="135"/>
    <x v="1903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481"/>
    <b v="1"/>
    <x v="11"/>
    <n v="108"/>
    <x v="1904"/>
    <x v="6"/>
    <x v="11"/>
  </r>
  <r>
    <n v="2549"/>
    <x v="2030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239"/>
    <b v="1"/>
    <x v="25"/>
    <n v="103"/>
    <x v="1905"/>
    <x v="7"/>
    <x v="25"/>
  </r>
  <r>
    <n v="2179"/>
    <x v="2031"/>
    <s v="Woodhouse is making an EP!  If you are a fan of whiskey and loud guitars, contribute to the cause!"/>
    <n v="1000"/>
    <n v="1614"/>
    <x v="0"/>
    <x v="0"/>
    <s v="USD"/>
    <n v="1428725192"/>
    <n v="1426133192"/>
    <b v="0"/>
    <x v="478"/>
    <b v="1"/>
    <x v="15"/>
    <n v="161"/>
    <x v="1906"/>
    <x v="7"/>
    <x v="1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460"/>
    <b v="1"/>
    <x v="15"/>
    <n v="107"/>
    <x v="1907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178"/>
    <b v="1"/>
    <x v="11"/>
    <n v="161"/>
    <x v="1908"/>
    <x v="6"/>
    <x v="11"/>
  </r>
  <r>
    <n v="2999"/>
    <x v="2034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490"/>
    <b v="1"/>
    <x v="9"/>
    <n v="119"/>
    <x v="1909"/>
    <x v="6"/>
    <x v="9"/>
  </r>
  <r>
    <n v="2952"/>
    <x v="2035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495"/>
    <b v="0"/>
    <x v="9"/>
    <n v="8"/>
    <x v="1910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x v="476"/>
    <b v="1"/>
    <x v="17"/>
    <n v="107"/>
    <x v="1911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383"/>
    <b v="1"/>
    <x v="11"/>
    <n v="106"/>
    <x v="1912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447"/>
    <b v="1"/>
    <x v="27"/>
    <n v="106"/>
    <x v="1913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457"/>
    <b v="1"/>
    <x v="11"/>
    <n v="106"/>
    <x v="1774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x v="417"/>
    <b v="0"/>
    <x v="34"/>
    <n v="79"/>
    <x v="1914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x v="462"/>
    <b v="0"/>
    <x v="11"/>
    <n v="16"/>
    <x v="1915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x v="174"/>
    <b v="1"/>
    <x v="15"/>
    <n v="105"/>
    <x v="1916"/>
    <x v="7"/>
    <x v="15"/>
  </r>
  <r>
    <n v="3353"/>
    <x v="204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457"/>
    <b v="1"/>
    <x v="11"/>
    <n v="315"/>
    <x v="1917"/>
    <x v="6"/>
    <x v="11"/>
  </r>
  <r>
    <n v="1455"/>
    <x v="2044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480"/>
    <b v="0"/>
    <x v="31"/>
    <n v="11"/>
    <x v="1918"/>
    <x v="1"/>
    <x v="31"/>
  </r>
  <r>
    <n v="928"/>
    <x v="2045"/>
    <s v="A real Motown Backup singer on 22 gold and platinum albums headlines her own Jazz CD of Motown songs."/>
    <n v="14500"/>
    <n v="1575"/>
    <x v="2"/>
    <x v="0"/>
    <s v="USD"/>
    <n v="1353196800"/>
    <n v="1348864913"/>
    <b v="0"/>
    <x v="178"/>
    <b v="0"/>
    <x v="33"/>
    <n v="11"/>
    <x v="1919"/>
    <x v="7"/>
    <x v="33"/>
  </r>
  <r>
    <n v="810"/>
    <x v="2046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174"/>
    <b v="1"/>
    <x v="15"/>
    <n v="105"/>
    <x v="1444"/>
    <x v="7"/>
    <x v="15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x v="487"/>
    <b v="0"/>
    <x v="10"/>
    <n v="26"/>
    <x v="1920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x v="480"/>
    <b v="0"/>
    <x v="26"/>
    <n v="2"/>
    <x v="1921"/>
    <x v="0"/>
    <x v="26"/>
  </r>
  <r>
    <n v="3543"/>
    <x v="2049"/>
    <s v="A circus theater show. An escaped carousel horse and a beautiful wire dancer let the fantasies run wild."/>
    <n v="1500"/>
    <n v="1570"/>
    <x v="0"/>
    <x v="4"/>
    <s v="EUR"/>
    <n v="1435255659"/>
    <n v="1432663659"/>
    <b v="0"/>
    <x v="380"/>
    <b v="1"/>
    <x v="11"/>
    <n v="105"/>
    <x v="1922"/>
    <x v="6"/>
    <x v="11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x v="360"/>
    <b v="0"/>
    <x v="9"/>
    <n v="46"/>
    <x v="1134"/>
    <x v="6"/>
    <x v="9"/>
  </r>
  <r>
    <n v="77"/>
    <x v="2051"/>
    <s v="A short film about a boy searching for companionship in a hermit crab he finds on the beach."/>
    <n v="400"/>
    <n v="1570"/>
    <x v="0"/>
    <x v="0"/>
    <s v="USD"/>
    <n v="1337569140"/>
    <n v="1332991717"/>
    <b v="0"/>
    <x v="407"/>
    <b v="1"/>
    <x v="27"/>
    <n v="393"/>
    <x v="1923"/>
    <x v="5"/>
    <x v="27"/>
  </r>
  <r>
    <n v="3396"/>
    <x v="2052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178"/>
    <b v="1"/>
    <x v="11"/>
    <n v="104"/>
    <x v="1924"/>
    <x v="6"/>
    <x v="11"/>
  </r>
  <r>
    <n v="529"/>
    <x v="2053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x v="487"/>
    <b v="1"/>
    <x v="11"/>
    <n v="130"/>
    <x v="1925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481"/>
    <b v="1"/>
    <x v="17"/>
    <n v="130"/>
    <x v="1926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380"/>
    <b v="1"/>
    <x v="15"/>
    <n v="104"/>
    <x v="1927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411"/>
    <b v="1"/>
    <x v="0"/>
    <n v="312"/>
    <x v="1928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184"/>
    <b v="1"/>
    <x v="11"/>
    <n v="104"/>
    <x v="1929"/>
    <x v="6"/>
    <x v="11"/>
  </r>
  <r>
    <n v="2324"/>
    <x v="2058"/>
    <s v="A city centre shop selling great locally made food with room to chat and learn about eachother."/>
    <n v="7500"/>
    <n v="1555"/>
    <x v="3"/>
    <x v="1"/>
    <s v="GBP"/>
    <n v="1490559285"/>
    <n v="1487970885"/>
    <b v="0"/>
    <x v="309"/>
    <b v="0"/>
    <x v="7"/>
    <n v="21"/>
    <x v="1930"/>
    <x v="4"/>
    <x v="7"/>
  </r>
  <r>
    <n v="1370"/>
    <x v="2059"/>
    <s v="Songs about the first year of parenthood, often inappropriate for children"/>
    <n v="1500"/>
    <n v="1555"/>
    <x v="0"/>
    <x v="0"/>
    <s v="USD"/>
    <n v="1381881890"/>
    <n v="1380585890"/>
    <b v="0"/>
    <x v="490"/>
    <b v="1"/>
    <x v="15"/>
    <n v="104"/>
    <x v="1931"/>
    <x v="7"/>
    <x v="15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460"/>
    <b v="1"/>
    <x v="12"/>
    <n v="104"/>
    <x v="1932"/>
    <x v="7"/>
    <x v="12"/>
  </r>
  <r>
    <n v="3118"/>
    <x v="2061"/>
    <s v="a magical place for all kind of people, like a fairytaile in all colours"/>
    <n v="500000"/>
    <n v="1550"/>
    <x v="2"/>
    <x v="10"/>
    <s v="SEK"/>
    <n v="1467473723"/>
    <n v="1465832123"/>
    <b v="0"/>
    <x v="499"/>
    <b v="0"/>
    <x v="9"/>
    <n v="0"/>
    <x v="1933"/>
    <x v="6"/>
    <x v="9"/>
  </r>
  <r>
    <n v="742"/>
    <x v="206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465"/>
    <b v="1"/>
    <x v="17"/>
    <n v="111"/>
    <x v="517"/>
    <x v="1"/>
    <x v="17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492"/>
    <b v="1"/>
    <x v="19"/>
    <n v="129"/>
    <x v="193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484"/>
    <b v="0"/>
    <x v="1"/>
    <n v="17"/>
    <x v="1935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462"/>
    <b v="1"/>
    <x v="5"/>
    <n v="154"/>
    <x v="193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465"/>
    <b v="1"/>
    <x v="12"/>
    <n v="102"/>
    <x v="1786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494"/>
    <b v="1"/>
    <x v="11"/>
    <n v="102"/>
    <x v="1046"/>
    <x v="6"/>
    <x v="11"/>
  </r>
  <r>
    <n v="3758"/>
    <x v="2068"/>
    <s v="LUIGI'S LADIES: an original one-woman musical comedy"/>
    <n v="1500"/>
    <n v="1535"/>
    <x v="0"/>
    <x v="0"/>
    <s v="USD"/>
    <n v="1400475600"/>
    <n v="1397819938"/>
    <b v="0"/>
    <x v="407"/>
    <b v="1"/>
    <x v="19"/>
    <n v="102"/>
    <x v="1937"/>
    <x v="6"/>
    <x v="19"/>
  </r>
  <r>
    <n v="382"/>
    <x v="2069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494"/>
    <b v="1"/>
    <x v="8"/>
    <n v="256"/>
    <x v="1938"/>
    <x v="5"/>
    <x v="8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484"/>
    <b v="1"/>
    <x v="11"/>
    <n v="153"/>
    <x v="1939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x v="492"/>
    <b v="0"/>
    <x v="3"/>
    <n v="15"/>
    <x v="1940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239"/>
    <b v="1"/>
    <x v="11"/>
    <n v="153"/>
    <x v="19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487"/>
    <b v="0"/>
    <x v="1"/>
    <n v="3"/>
    <x v="1942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460"/>
    <b v="1"/>
    <x v="11"/>
    <n v="102"/>
    <x v="1389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484"/>
    <b v="0"/>
    <x v="31"/>
    <n v="20"/>
    <x v="1898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x v="482"/>
    <b v="1"/>
    <x v="11"/>
    <n v="102"/>
    <x v="1943"/>
    <x v="6"/>
    <x v="11"/>
  </r>
  <r>
    <n v="3356"/>
    <x v="2077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174"/>
    <b v="1"/>
    <x v="11"/>
    <n v="101"/>
    <x v="1944"/>
    <x v="6"/>
    <x v="11"/>
  </r>
  <r>
    <n v="1844"/>
    <x v="2078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490"/>
    <b v="1"/>
    <x v="15"/>
    <n v="101"/>
    <x v="1945"/>
    <x v="7"/>
    <x v="15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x v="469"/>
    <b v="0"/>
    <x v="33"/>
    <n v="30"/>
    <x v="1946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427"/>
    <b v="1"/>
    <x v="11"/>
    <n v="101"/>
    <x v="1947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447"/>
    <b v="1"/>
    <x v="12"/>
    <n v="101"/>
    <x v="1948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480"/>
    <b v="1"/>
    <x v="8"/>
    <n v="101"/>
    <x v="1949"/>
    <x v="5"/>
    <x v="8"/>
  </r>
  <r>
    <n v="3658"/>
    <x v="2083"/>
    <s v="Life is hard when your own imaginary friend can't make time for you."/>
    <n v="1500"/>
    <n v="1510"/>
    <x v="0"/>
    <x v="0"/>
    <s v="USD"/>
    <n v="1404273540"/>
    <n v="1400272580"/>
    <b v="0"/>
    <x v="490"/>
    <b v="1"/>
    <x v="11"/>
    <n v="101"/>
    <x v="314"/>
    <x v="6"/>
    <x v="11"/>
  </r>
  <r>
    <n v="3501"/>
    <x v="2084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474"/>
    <b v="1"/>
    <x v="11"/>
    <n v="101"/>
    <x v="1950"/>
    <x v="6"/>
    <x v="11"/>
  </r>
  <r>
    <n v="1377"/>
    <x v="2085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467"/>
    <b v="1"/>
    <x v="15"/>
    <n v="116"/>
    <x v="1951"/>
    <x v="7"/>
    <x v="15"/>
  </r>
  <r>
    <n v="17"/>
    <x v="2086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393"/>
    <b v="1"/>
    <x v="16"/>
    <n v="101"/>
    <x v="1090"/>
    <x v="5"/>
    <x v="16"/>
  </r>
  <r>
    <n v="3076"/>
    <x v="2087"/>
    <s v="Helping female comedians get in their 10,000 Hours of practice!"/>
    <n v="10000"/>
    <n v="1506"/>
    <x v="2"/>
    <x v="0"/>
    <s v="USD"/>
    <n v="1444405123"/>
    <n v="1439221123"/>
    <b v="0"/>
    <x v="449"/>
    <b v="0"/>
    <x v="9"/>
    <n v="15"/>
    <x v="1952"/>
    <x v="6"/>
    <x v="9"/>
  </r>
  <r>
    <n v="85"/>
    <x v="208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478"/>
    <b v="1"/>
    <x v="27"/>
    <n v="126"/>
    <x v="1953"/>
    <x v="5"/>
    <x v="27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447"/>
    <b v="1"/>
    <x v="11"/>
    <n v="100"/>
    <x v="1954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300"/>
    <b v="1"/>
    <x v="15"/>
    <n v="125"/>
    <x v="1955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462"/>
    <b v="1"/>
    <x v="15"/>
    <n v="100"/>
    <x v="1956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484"/>
    <b v="1"/>
    <x v="15"/>
    <n v="100"/>
    <x v="1957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21"/>
    <b v="1"/>
    <x v="12"/>
    <n v="100"/>
    <x v="1463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239"/>
    <b v="1"/>
    <x v="11"/>
    <n v="100"/>
    <x v="983"/>
    <x v="6"/>
    <x v="11"/>
  </r>
  <r>
    <n v="3870"/>
    <x v="209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482"/>
    <b v="0"/>
    <x v="19"/>
    <n v="15"/>
    <x v="1733"/>
    <x v="6"/>
    <x v="19"/>
  </r>
  <r>
    <n v="3764"/>
    <x v="2096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174"/>
    <b v="1"/>
    <x v="19"/>
    <n v="100"/>
    <x v="1958"/>
    <x v="6"/>
    <x v="19"/>
  </r>
  <r>
    <n v="3581"/>
    <x v="2097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184"/>
    <b v="1"/>
    <x v="11"/>
    <n v="100"/>
    <x v="1959"/>
    <x v="6"/>
    <x v="11"/>
  </r>
  <r>
    <n v="3493"/>
    <x v="2098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380"/>
    <b v="1"/>
    <x v="11"/>
    <n v="100"/>
    <x v="581"/>
    <x v="6"/>
    <x v="11"/>
  </r>
  <r>
    <n v="3427"/>
    <x v="2099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380"/>
    <b v="1"/>
    <x v="11"/>
    <n v="100"/>
    <x v="581"/>
    <x v="6"/>
    <x v="11"/>
  </r>
  <r>
    <n v="3227"/>
    <x v="2100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469"/>
    <b v="1"/>
    <x v="11"/>
    <n v="125"/>
    <x v="1631"/>
    <x v="6"/>
    <x v="11"/>
  </r>
  <r>
    <n v="3031"/>
    <x v="2101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380"/>
    <b v="1"/>
    <x v="9"/>
    <n v="100"/>
    <x v="581"/>
    <x v="6"/>
    <x v="9"/>
  </r>
  <r>
    <n v="855"/>
    <x v="2102"/>
    <s v="AtteroTerra's &quot;Pray for Apocalypse&quot; is fully completed, and only being held up by funding."/>
    <n v="1450"/>
    <n v="1500"/>
    <x v="0"/>
    <x v="0"/>
    <s v="USD"/>
    <n v="1469329217"/>
    <n v="1466737217"/>
    <b v="0"/>
    <x v="406"/>
    <b v="1"/>
    <x v="20"/>
    <n v="103"/>
    <x v="1960"/>
    <x v="7"/>
    <x v="20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x v="470"/>
    <b v="0"/>
    <x v="18"/>
    <n v="3"/>
    <x v="1961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467"/>
    <b v="0"/>
    <x v="1"/>
    <n v="15"/>
    <x v="1962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178"/>
    <b v="1"/>
    <x v="27"/>
    <n v="198"/>
    <x v="1963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x v="492"/>
    <b v="0"/>
    <x v="1"/>
    <n v="1"/>
    <x v="1964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x v="474"/>
    <b v="1"/>
    <x v="4"/>
    <n v="137"/>
    <x v="1965"/>
    <x v="0"/>
    <x v="4"/>
  </r>
  <r>
    <n v="3902"/>
    <x v="2108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467"/>
    <b v="0"/>
    <x v="11"/>
    <n v="49"/>
    <x v="1966"/>
    <x v="6"/>
    <x v="11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492"/>
    <b v="0"/>
    <x v="37"/>
    <n v="29"/>
    <x v="1062"/>
    <x v="7"/>
    <x v="37"/>
  </r>
  <r>
    <n v="196"/>
    <x v="2110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427"/>
    <b v="0"/>
    <x v="10"/>
    <n v="42"/>
    <x v="1967"/>
    <x v="5"/>
    <x v="10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496"/>
    <b v="0"/>
    <x v="26"/>
    <n v="1"/>
    <x v="1968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x v="421"/>
    <b v="1"/>
    <x v="19"/>
    <n v="146"/>
    <x v="1969"/>
    <x v="6"/>
    <x v="19"/>
  </r>
  <r>
    <n v="1862"/>
    <x v="2113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485"/>
    <b v="0"/>
    <x v="28"/>
    <n v="8"/>
    <x v="1970"/>
    <x v="3"/>
    <x v="28"/>
  </r>
  <r>
    <n v="266"/>
    <x v="2114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393"/>
    <b v="1"/>
    <x v="8"/>
    <n v="146"/>
    <x v="1971"/>
    <x v="5"/>
    <x v="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478"/>
    <b v="1"/>
    <x v="12"/>
    <n v="145"/>
    <x v="1972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x v="493"/>
    <b v="0"/>
    <x v="28"/>
    <n v="14"/>
    <x v="1973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184"/>
    <b v="1"/>
    <x v="11"/>
    <n v="120"/>
    <x v="1974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96"/>
    <b v="1"/>
    <x v="15"/>
    <n v="180"/>
    <x v="1975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x v="425"/>
    <b v="1"/>
    <x v="4"/>
    <n v="956"/>
    <x v="1976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490"/>
    <b v="0"/>
    <x v="18"/>
    <n v="0"/>
    <x v="1977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x v="478"/>
    <b v="1"/>
    <x v="8"/>
    <n v="102"/>
    <x v="1978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485"/>
    <b v="0"/>
    <x v="36"/>
    <n v="4"/>
    <x v="197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492"/>
    <b v="0"/>
    <x v="3"/>
    <n v="26"/>
    <x v="1937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494"/>
    <b v="0"/>
    <x v="26"/>
    <n v="37"/>
    <x v="1980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407"/>
    <b v="1"/>
    <x v="25"/>
    <n v="156"/>
    <x v="1981"/>
    <x v="7"/>
    <x v="25"/>
  </r>
  <r>
    <n v="2778"/>
    <x v="2126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182"/>
    <b v="0"/>
    <x v="39"/>
    <n v="26"/>
    <x v="1982"/>
    <x v="1"/>
    <x v="39"/>
  </r>
  <r>
    <n v="1695"/>
    <x v="2127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465"/>
    <b v="0"/>
    <x v="14"/>
    <n v="12"/>
    <x v="1983"/>
    <x v="7"/>
    <x v="14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x v="492"/>
    <b v="0"/>
    <x v="1"/>
    <n v="28"/>
    <x v="459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x v="490"/>
    <b v="1"/>
    <x v="11"/>
    <n v="117"/>
    <x v="4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476"/>
    <b v="0"/>
    <x v="6"/>
    <n v="47"/>
    <x v="1984"/>
    <x v="0"/>
    <x v="6"/>
  </r>
  <r>
    <n v="3522"/>
    <x v="2131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300"/>
    <b v="1"/>
    <x v="11"/>
    <n v="100"/>
    <x v="1985"/>
    <x v="6"/>
    <x v="11"/>
  </r>
  <r>
    <n v="1717"/>
    <x v="2132"/>
    <s v="Our first record created to reach, inspire, and ultimately express the love of Jesus to our generation."/>
    <n v="3265"/>
    <n v="1395"/>
    <x v="2"/>
    <x v="0"/>
    <s v="USD"/>
    <n v="1461211200"/>
    <n v="1459467238"/>
    <b v="0"/>
    <x v="476"/>
    <b v="0"/>
    <x v="14"/>
    <n v="43"/>
    <x v="1986"/>
    <x v="7"/>
    <x v="14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21"/>
    <b v="1"/>
    <x v="15"/>
    <n v="107"/>
    <x v="1255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x v="417"/>
    <b v="1"/>
    <x v="15"/>
    <n v="185"/>
    <x v="1987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417"/>
    <b v="0"/>
    <x v="1"/>
    <n v="5"/>
    <x v="1988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493"/>
    <b v="0"/>
    <x v="21"/>
    <n v="6"/>
    <x v="198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411"/>
    <b v="0"/>
    <x v="11"/>
    <n v="12"/>
    <x v="1990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411"/>
    <b v="1"/>
    <x v="11"/>
    <n v="138"/>
    <x v="1991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x v="469"/>
    <b v="0"/>
    <x v="33"/>
    <n v="15"/>
    <x v="1992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x v="300"/>
    <b v="1"/>
    <x v="22"/>
    <n v="137"/>
    <x v="1971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388"/>
    <b v="1"/>
    <x v="9"/>
    <n v="458"/>
    <x v="1993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411"/>
    <b v="1"/>
    <x v="15"/>
    <n v="114"/>
    <x v="1994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x v="483"/>
    <b v="1"/>
    <x v="27"/>
    <n v="105"/>
    <x v="1995"/>
    <x v="5"/>
    <x v="27"/>
  </r>
  <r>
    <n v="1033"/>
    <x v="2144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174"/>
    <b v="1"/>
    <x v="13"/>
    <n v="103"/>
    <x v="1870"/>
    <x v="7"/>
    <x v="13"/>
  </r>
  <r>
    <n v="557"/>
    <x v="2145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x v="490"/>
    <b v="0"/>
    <x v="26"/>
    <n v="1"/>
    <x v="1996"/>
    <x v="0"/>
    <x v="26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490"/>
    <b v="1"/>
    <x v="11"/>
    <n v="171"/>
    <x v="576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406"/>
    <b v="1"/>
    <x v="12"/>
    <n v="114"/>
    <x v="1997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490"/>
    <b v="0"/>
    <x v="11"/>
    <n v="27"/>
    <x v="1978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x v="487"/>
    <b v="1"/>
    <x v="25"/>
    <n v="109"/>
    <x v="1998"/>
    <x v="7"/>
    <x v="25"/>
  </r>
  <r>
    <n v="2834"/>
    <x v="2150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478"/>
    <b v="1"/>
    <x v="11"/>
    <n v="170"/>
    <x v="1999"/>
    <x v="6"/>
    <x v="11"/>
  </r>
  <r>
    <n v="2102"/>
    <x v="2151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21"/>
    <b v="1"/>
    <x v="12"/>
    <n v="136"/>
    <x v="2000"/>
    <x v="7"/>
    <x v="12"/>
  </r>
  <r>
    <n v="1884"/>
    <x v="2152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407"/>
    <b v="1"/>
    <x v="12"/>
    <n v="135"/>
    <x v="2001"/>
    <x v="7"/>
    <x v="12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380"/>
    <b v="0"/>
    <x v="33"/>
    <n v="68"/>
    <x v="2002"/>
    <x v="7"/>
    <x v="33"/>
  </r>
  <r>
    <n v="78"/>
    <x v="2154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x v="367"/>
    <b v="1"/>
    <x v="27"/>
    <n v="2702"/>
    <x v="2003"/>
    <x v="5"/>
    <x v="27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x v="411"/>
    <b v="1"/>
    <x v="12"/>
    <n v="135"/>
    <x v="2004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485"/>
    <b v="0"/>
    <x v="29"/>
    <n v="41"/>
    <x v="2005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x v="406"/>
    <b v="1"/>
    <x v="20"/>
    <n v="122"/>
    <x v="2006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x v="474"/>
    <b v="1"/>
    <x v="17"/>
    <n v="134"/>
    <x v="2007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345"/>
    <b v="0"/>
    <x v="11"/>
    <n v="9"/>
    <x v="2008"/>
    <x v="6"/>
    <x v="11"/>
  </r>
  <r>
    <n v="2659"/>
    <x v="2160"/>
    <s v="test"/>
    <n v="49000"/>
    <n v="1333"/>
    <x v="1"/>
    <x v="0"/>
    <s v="USD"/>
    <n v="1429321210"/>
    <n v="1426729210"/>
    <b v="0"/>
    <x v="482"/>
    <b v="0"/>
    <x v="4"/>
    <n v="3"/>
    <x v="2009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457"/>
    <b v="0"/>
    <x v="1"/>
    <n v="9"/>
    <x v="2010"/>
    <x v="0"/>
    <x v="1"/>
  </r>
  <r>
    <n v="2800"/>
    <x v="2162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467"/>
    <b v="1"/>
    <x v="11"/>
    <n v="133"/>
    <x v="2011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x v="425"/>
    <b v="1"/>
    <x v="3"/>
    <n v="111"/>
    <x v="2012"/>
    <x v="2"/>
    <x v="3"/>
  </r>
  <r>
    <n v="528"/>
    <x v="2164"/>
    <s v="A Festival Backed Production of a Full-Length Play."/>
    <n v="1150"/>
    <n v="1330"/>
    <x v="0"/>
    <x v="0"/>
    <s v="USD"/>
    <n v="1434921600"/>
    <n v="1433109907"/>
    <b v="0"/>
    <x v="469"/>
    <b v="1"/>
    <x v="11"/>
    <n v="116"/>
    <x v="2013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178"/>
    <b v="1"/>
    <x v="19"/>
    <n v="106"/>
    <x v="2014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398"/>
    <b v="1"/>
    <x v="19"/>
    <n v="133"/>
    <x v="201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490"/>
    <b v="0"/>
    <x v="9"/>
    <n v="17"/>
    <x v="2016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300"/>
    <b v="1"/>
    <x v="22"/>
    <n v="120"/>
    <x v="2017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x v="178"/>
    <b v="1"/>
    <x v="11"/>
    <n v="105"/>
    <x v="2018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465"/>
    <b v="0"/>
    <x v="11"/>
    <n v="44"/>
    <x v="1791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407"/>
    <b v="1"/>
    <x v="11"/>
    <n v="131"/>
    <x v="2019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500"/>
    <b v="0"/>
    <x v="1"/>
    <n v="7"/>
    <x v="2020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345"/>
    <b v="0"/>
    <x v="11"/>
    <n v="1"/>
    <x v="2021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x v="398"/>
    <b v="0"/>
    <x v="14"/>
    <n v="65"/>
    <x v="2022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407"/>
    <b v="1"/>
    <x v="15"/>
    <n v="100"/>
    <x v="2023"/>
    <x v="7"/>
    <x v="15"/>
  </r>
  <r>
    <n v="3149"/>
    <x v="2176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460"/>
    <b v="1"/>
    <x v="11"/>
    <n v="104"/>
    <x v="2024"/>
    <x v="6"/>
    <x v="11"/>
  </r>
  <r>
    <n v="205"/>
    <x v="2177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411"/>
    <b v="0"/>
    <x v="10"/>
    <n v="16"/>
    <x v="2025"/>
    <x v="5"/>
    <x v="10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407"/>
    <b v="0"/>
    <x v="10"/>
    <n v="6"/>
    <x v="534"/>
    <x v="5"/>
    <x v="10"/>
  </r>
  <r>
    <n v="3703"/>
    <x v="217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469"/>
    <b v="1"/>
    <x v="11"/>
    <n v="123"/>
    <x v="2026"/>
    <x v="6"/>
    <x v="11"/>
  </r>
  <r>
    <n v="3075"/>
    <x v="2180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490"/>
    <b v="0"/>
    <x v="9"/>
    <n v="9"/>
    <x v="2027"/>
    <x v="6"/>
    <x v="9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178"/>
    <b v="0"/>
    <x v="21"/>
    <n v="11"/>
    <x v="1299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460"/>
    <b v="1"/>
    <x v="9"/>
    <n v="143"/>
    <x v="2028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x v="184"/>
    <b v="0"/>
    <x v="33"/>
    <n v="41"/>
    <x v="1169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x v="476"/>
    <b v="1"/>
    <x v="12"/>
    <n v="171"/>
    <x v="2029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x v="480"/>
    <b v="1"/>
    <x v="8"/>
    <n v="128"/>
    <x v="2030"/>
    <x v="5"/>
    <x v="8"/>
  </r>
  <r>
    <n v="3531"/>
    <x v="2185"/>
    <s v="A political comedy for a crazy election year"/>
    <n v="1000"/>
    <n v="1280"/>
    <x v="0"/>
    <x v="0"/>
    <s v="USD"/>
    <n v="1467301334"/>
    <n v="1464709334"/>
    <b v="0"/>
    <x v="407"/>
    <b v="1"/>
    <x v="11"/>
    <n v="128"/>
    <x v="2031"/>
    <x v="6"/>
    <x v="11"/>
  </r>
  <r>
    <n v="2936"/>
    <x v="2186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300"/>
    <b v="1"/>
    <x v="19"/>
    <n v="128"/>
    <x v="2032"/>
    <x v="6"/>
    <x v="19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x v="482"/>
    <b v="0"/>
    <x v="19"/>
    <n v="36"/>
    <x v="2033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174"/>
    <b v="1"/>
    <x v="11"/>
    <n v="128"/>
    <x v="2034"/>
    <x v="6"/>
    <x v="11"/>
  </r>
  <r>
    <n v="2333"/>
    <x v="218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95"/>
    <b v="1"/>
    <x v="7"/>
    <n v="212"/>
    <x v="2035"/>
    <x v="4"/>
    <x v="7"/>
  </r>
  <r>
    <n v="814"/>
    <x v="2190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178"/>
    <b v="1"/>
    <x v="15"/>
    <n v="127"/>
    <x v="2036"/>
    <x v="7"/>
    <x v="15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460"/>
    <b v="1"/>
    <x v="9"/>
    <n v="127"/>
    <x v="1763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x v="407"/>
    <b v="1"/>
    <x v="12"/>
    <n v="127"/>
    <x v="2037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x v="286"/>
    <b v="1"/>
    <x v="12"/>
    <n v="180"/>
    <x v="2038"/>
    <x v="7"/>
    <x v="12"/>
  </r>
  <r>
    <n v="3692"/>
    <x v="2194"/>
    <s v="Help us independently produce two great comedies by Christopher Durang."/>
    <n v="1000"/>
    <n v="1260"/>
    <x v="0"/>
    <x v="0"/>
    <s v="USD"/>
    <n v="1411084800"/>
    <n v="1410304179"/>
    <b v="0"/>
    <x v="411"/>
    <b v="1"/>
    <x v="11"/>
    <n v="126"/>
    <x v="2039"/>
    <x v="6"/>
    <x v="11"/>
  </r>
  <r>
    <n v="3541"/>
    <x v="2195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462"/>
    <b v="1"/>
    <x v="11"/>
    <n v="105"/>
    <x v="1655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483"/>
    <b v="1"/>
    <x v="11"/>
    <n v="126"/>
    <x v="1141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428"/>
    <b v="1"/>
    <x v="11"/>
    <n v="105"/>
    <x v="2040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x v="427"/>
    <b v="1"/>
    <x v="12"/>
    <n v="114"/>
    <x v="2041"/>
    <x v="7"/>
    <x v="12"/>
  </r>
  <r>
    <n v="3613"/>
    <x v="2199"/>
    <s v="a woman walks into a bar except she looks like a man and no one's serving drinks. one night only"/>
    <n v="1250"/>
    <n v="1250"/>
    <x v="0"/>
    <x v="0"/>
    <s v="USD"/>
    <n v="1403964574"/>
    <n v="1401372574"/>
    <b v="0"/>
    <x v="490"/>
    <b v="1"/>
    <x v="11"/>
    <n v="100"/>
    <x v="1356"/>
    <x v="6"/>
    <x v="11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478"/>
    <b v="1"/>
    <x v="11"/>
    <n v="104"/>
    <x v="2042"/>
    <x v="6"/>
    <x v="11"/>
  </r>
  <r>
    <n v="463"/>
    <x v="2201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398"/>
    <b v="0"/>
    <x v="23"/>
    <n v="2"/>
    <x v="1630"/>
    <x v="5"/>
    <x v="23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492"/>
    <b v="1"/>
    <x v="11"/>
    <n v="156"/>
    <x v="2043"/>
    <x v="6"/>
    <x v="11"/>
  </r>
  <r>
    <n v="3399"/>
    <x v="2203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360"/>
    <b v="1"/>
    <x v="11"/>
    <n v="104"/>
    <x v="2044"/>
    <x v="6"/>
    <x v="11"/>
  </r>
  <r>
    <n v="633"/>
    <x v="2204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460"/>
    <b v="0"/>
    <x v="26"/>
    <n v="12"/>
    <x v="2045"/>
    <x v="0"/>
    <x v="26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484"/>
    <b v="0"/>
    <x v="19"/>
    <n v="5"/>
    <x v="2046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494"/>
    <b v="1"/>
    <x v="16"/>
    <n v="145"/>
    <x v="2047"/>
    <x v="5"/>
    <x v="16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x v="480"/>
    <b v="0"/>
    <x v="11"/>
    <n v="4"/>
    <x v="1357"/>
    <x v="6"/>
    <x v="11"/>
  </r>
  <r>
    <n v="3591"/>
    <x v="2207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487"/>
    <b v="1"/>
    <x v="11"/>
    <n v="175"/>
    <x v="2048"/>
    <x v="6"/>
    <x v="11"/>
  </r>
  <r>
    <n v="1886"/>
    <x v="2208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380"/>
    <b v="1"/>
    <x v="12"/>
    <n v="102"/>
    <x v="2049"/>
    <x v="7"/>
    <x v="12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x v="489"/>
    <b v="0"/>
    <x v="29"/>
    <n v="0"/>
    <x v="2050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478"/>
    <b v="1"/>
    <x v="11"/>
    <n v="163"/>
    <x v="2051"/>
    <x v="6"/>
    <x v="11"/>
  </r>
  <r>
    <n v="3537"/>
    <x v="2211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x v="178"/>
    <b v="1"/>
    <x v="11"/>
    <n v="180"/>
    <x v="2052"/>
    <x v="6"/>
    <x v="11"/>
  </r>
  <r>
    <n v="2962"/>
    <x v="2212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490"/>
    <b v="1"/>
    <x v="11"/>
    <n v="122"/>
    <x v="836"/>
    <x v="6"/>
    <x v="11"/>
  </r>
  <r>
    <n v="2587"/>
    <x v="2213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345"/>
    <b v="0"/>
    <x v="29"/>
    <n v="2"/>
    <x v="2053"/>
    <x v="4"/>
    <x v="29"/>
  </r>
  <r>
    <n v="1868"/>
    <x v="2214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411"/>
    <b v="0"/>
    <x v="28"/>
    <n v="5"/>
    <x v="211"/>
    <x v="3"/>
    <x v="28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174"/>
    <b v="1"/>
    <x v="11"/>
    <n v="124"/>
    <x v="205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x v="465"/>
    <b v="1"/>
    <x v="15"/>
    <n v="101"/>
    <x v="2055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460"/>
    <b v="1"/>
    <x v="8"/>
    <n v="120"/>
    <x v="2056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398"/>
    <b v="0"/>
    <x v="33"/>
    <n v="24"/>
    <x v="2057"/>
    <x v="7"/>
    <x v="33"/>
  </r>
  <r>
    <n v="3666"/>
    <x v="2219"/>
    <s v="Artistic Internship @ Ojai Playwrights Conference"/>
    <n v="1200"/>
    <n v="1200"/>
    <x v="0"/>
    <x v="0"/>
    <s v="USD"/>
    <n v="1406185200"/>
    <n v="1404337382"/>
    <b v="0"/>
    <x v="421"/>
    <b v="1"/>
    <x v="11"/>
    <n v="100"/>
    <x v="2058"/>
    <x v="6"/>
    <x v="11"/>
  </r>
  <r>
    <n v="3343"/>
    <x v="2220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465"/>
    <b v="1"/>
    <x v="11"/>
    <n v="171"/>
    <x v="2059"/>
    <x v="6"/>
    <x v="11"/>
  </r>
  <r>
    <n v="2782"/>
    <x v="2221"/>
    <s v="The premiere theatre troupe in SE Michigan offering acting opportunities for the 50+ actor."/>
    <n v="1000"/>
    <n v="1200"/>
    <x v="0"/>
    <x v="0"/>
    <s v="USD"/>
    <n v="1424149140"/>
    <n v="1421964718"/>
    <b v="0"/>
    <x v="487"/>
    <b v="1"/>
    <x v="11"/>
    <n v="120"/>
    <x v="1377"/>
    <x v="6"/>
    <x v="11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474"/>
    <b v="1"/>
    <x v="12"/>
    <n v="133"/>
    <x v="2060"/>
    <x v="7"/>
    <x v="12"/>
  </r>
  <r>
    <n v="1642"/>
    <x v="2223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178"/>
    <b v="1"/>
    <x v="22"/>
    <n v="100"/>
    <x v="2061"/>
    <x v="7"/>
    <x v="22"/>
  </r>
  <r>
    <n v="1296"/>
    <x v="2224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465"/>
    <b v="1"/>
    <x v="11"/>
    <n v="141"/>
    <x v="2059"/>
    <x v="6"/>
    <x v="11"/>
  </r>
  <r>
    <n v="857"/>
    <x v="2225"/>
    <s v="Modern Post-Hardcore/Electro music (Hardstyle, EDM, Trap, Dubstep, Dembow, House)."/>
    <n v="1200"/>
    <n v="1200"/>
    <x v="0"/>
    <x v="5"/>
    <s v="EUR"/>
    <n v="1448463431"/>
    <n v="1444831031"/>
    <b v="0"/>
    <x v="492"/>
    <b v="1"/>
    <x v="20"/>
    <n v="100"/>
    <x v="1631"/>
    <x v="7"/>
    <x v="20"/>
  </r>
  <r>
    <n v="3718"/>
    <x v="222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360"/>
    <b v="1"/>
    <x v="11"/>
    <n v="239"/>
    <x v="2062"/>
    <x v="6"/>
    <x v="11"/>
  </r>
  <r>
    <n v="2787"/>
    <x v="2227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21"/>
    <b v="1"/>
    <x v="11"/>
    <n v="120"/>
    <x v="2063"/>
    <x v="6"/>
    <x v="11"/>
  </r>
  <r>
    <n v="3596"/>
    <x v="2228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x v="182"/>
    <b v="1"/>
    <x v="11"/>
    <n v="108"/>
    <x v="2064"/>
    <x v="6"/>
    <x v="11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x v="496"/>
    <b v="0"/>
    <x v="9"/>
    <n v="30"/>
    <x v="2065"/>
    <x v="6"/>
    <x v="9"/>
  </r>
  <r>
    <n v="2467"/>
    <x v="2230"/>
    <s v="We've finished our first EP and we're taking it on the road in three weeks! Help us fund manufacturing?"/>
    <n v="1000"/>
    <n v="1185"/>
    <x v="0"/>
    <x v="0"/>
    <s v="USD"/>
    <n v="1336669200"/>
    <n v="1335473931"/>
    <b v="0"/>
    <x v="246"/>
    <b v="1"/>
    <x v="12"/>
    <n v="119"/>
    <x v="2066"/>
    <x v="7"/>
    <x v="12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478"/>
    <b v="0"/>
    <x v="9"/>
    <n v="1"/>
    <x v="5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x v="460"/>
    <b v="1"/>
    <x v="15"/>
    <n v="118"/>
    <x v="2067"/>
    <x v="7"/>
    <x v="15"/>
  </r>
  <r>
    <n v="3565"/>
    <x v="223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417"/>
    <b v="1"/>
    <x v="11"/>
    <n v="131"/>
    <x v="2068"/>
    <x v="6"/>
    <x v="11"/>
  </r>
  <r>
    <n v="1680"/>
    <x v="2234"/>
    <s v="Working Musician dilemma #164: how the taxman put Kick the Record 2.0 on hold"/>
    <n v="1000"/>
    <n v="1175"/>
    <x v="0"/>
    <x v="0"/>
    <s v="USD"/>
    <n v="1405188667"/>
    <n v="1402596667"/>
    <b v="0"/>
    <x v="460"/>
    <b v="1"/>
    <x v="22"/>
    <n v="118"/>
    <x v="2018"/>
    <x v="7"/>
    <x v="22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x v="483"/>
    <b v="0"/>
    <x v="18"/>
    <n v="8"/>
    <x v="1130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x v="484"/>
    <b v="0"/>
    <x v="29"/>
    <n v="39"/>
    <x v="1514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x v="407"/>
    <b v="1"/>
    <x v="11"/>
    <n v="117"/>
    <x v="2069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178"/>
    <b v="1"/>
    <x v="5"/>
    <n v="1165"/>
    <x v="2070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467"/>
    <b v="0"/>
    <x v="1"/>
    <n v="2"/>
    <x v="2071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484"/>
    <b v="0"/>
    <x v="11"/>
    <n v="17"/>
    <x v="2072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427"/>
    <b v="0"/>
    <x v="29"/>
    <n v="4"/>
    <x v="2073"/>
    <x v="4"/>
    <x v="29"/>
  </r>
  <r>
    <n v="3784"/>
    <x v="2242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x v="482"/>
    <b v="1"/>
    <x v="19"/>
    <n v="115"/>
    <x v="2074"/>
    <x v="6"/>
    <x v="19"/>
  </r>
  <r>
    <n v="2804"/>
    <x v="224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465"/>
    <b v="1"/>
    <x v="11"/>
    <n v="115"/>
    <x v="1631"/>
    <x v="6"/>
    <x v="11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493"/>
    <b v="0"/>
    <x v="3"/>
    <n v="46"/>
    <x v="2075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174"/>
    <b v="1"/>
    <x v="3"/>
    <n v="115"/>
    <x v="2076"/>
    <x v="2"/>
    <x v="3"/>
  </r>
  <r>
    <n v="3197"/>
    <x v="2246"/>
    <s v="This years most important stage project for young artists in our region. www.ungespor.no"/>
    <n v="10000"/>
    <n v="1145"/>
    <x v="2"/>
    <x v="2"/>
    <s v="NOK"/>
    <n v="1423050618"/>
    <n v="1420458618"/>
    <b v="0"/>
    <x v="489"/>
    <b v="0"/>
    <x v="19"/>
    <n v="11"/>
    <x v="2077"/>
    <x v="6"/>
    <x v="19"/>
  </r>
  <r>
    <n v="2783"/>
    <x v="2247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309"/>
    <b v="1"/>
    <x v="11"/>
    <n v="115"/>
    <x v="2078"/>
    <x v="6"/>
    <x v="11"/>
  </r>
  <r>
    <n v="2704"/>
    <x v="2248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480"/>
    <b v="0"/>
    <x v="9"/>
    <n v="6"/>
    <x v="2079"/>
    <x v="6"/>
    <x v="9"/>
  </r>
  <r>
    <n v="1894"/>
    <x v="2249"/>
    <s v="Im trying to raise $1000 for a 3 song EP in a studio!"/>
    <n v="1000"/>
    <n v="1145"/>
    <x v="0"/>
    <x v="0"/>
    <s v="USD"/>
    <n v="1329082983"/>
    <n v="1326404583"/>
    <b v="0"/>
    <x v="490"/>
    <b v="1"/>
    <x v="12"/>
    <n v="115"/>
    <x v="1677"/>
    <x v="7"/>
    <x v="12"/>
  </r>
  <r>
    <n v="3532"/>
    <x v="225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174"/>
    <b v="1"/>
    <x v="11"/>
    <n v="119"/>
    <x v="2080"/>
    <x v="6"/>
    <x v="11"/>
  </r>
  <r>
    <n v="2889"/>
    <x v="2251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484"/>
    <b v="0"/>
    <x v="11"/>
    <n v="38"/>
    <x v="901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174"/>
    <b v="1"/>
    <x v="13"/>
    <n v="152"/>
    <x v="2081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x v="421"/>
    <b v="0"/>
    <x v="1"/>
    <n v="11"/>
    <x v="2082"/>
    <x v="0"/>
    <x v="1"/>
  </r>
  <r>
    <n v="3619"/>
    <x v="2254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411"/>
    <b v="1"/>
    <x v="11"/>
    <n v="113"/>
    <x v="2083"/>
    <x v="6"/>
    <x v="11"/>
  </r>
  <r>
    <n v="2206"/>
    <x v="2255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300"/>
    <b v="1"/>
    <x v="13"/>
    <n v="103"/>
    <x v="2084"/>
    <x v="7"/>
    <x v="13"/>
  </r>
  <r>
    <n v="1620"/>
    <x v="2256"/>
    <s v="Kickstarting my music career with 300 hard copy CDs of my first release."/>
    <n v="1000"/>
    <n v="1130"/>
    <x v="0"/>
    <x v="0"/>
    <s v="USD"/>
    <n v="1361606940"/>
    <n v="1361002140"/>
    <b v="0"/>
    <x v="411"/>
    <b v="1"/>
    <x v="15"/>
    <n v="113"/>
    <x v="2083"/>
    <x v="7"/>
    <x v="15"/>
  </r>
  <r>
    <n v="1326"/>
    <x v="2257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398"/>
    <b v="0"/>
    <x v="1"/>
    <n v="1"/>
    <x v="2085"/>
    <x v="0"/>
    <x v="1"/>
  </r>
  <r>
    <n v="4052"/>
    <x v="2258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493"/>
    <b v="0"/>
    <x v="11"/>
    <n v="38"/>
    <x v="2086"/>
    <x v="6"/>
    <x v="11"/>
  </r>
  <r>
    <n v="2405"/>
    <x v="2259"/>
    <s v="We are the first gaming-themed food truck, bringing gourmet pub fare to the Jacksonville area."/>
    <n v="5000"/>
    <n v="1126"/>
    <x v="2"/>
    <x v="0"/>
    <s v="USD"/>
    <n v="1472911375"/>
    <n v="1471096975"/>
    <b v="0"/>
    <x v="490"/>
    <b v="0"/>
    <x v="29"/>
    <n v="23"/>
    <x v="2087"/>
    <x v="4"/>
    <x v="29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427"/>
    <b v="1"/>
    <x v="11"/>
    <n v="102"/>
    <x v="2088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380"/>
    <b v="1"/>
    <x v="12"/>
    <n v="187"/>
    <x v="2089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427"/>
    <b v="1"/>
    <x v="11"/>
    <n v="112"/>
    <x v="1658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487"/>
    <b v="1"/>
    <x v="11"/>
    <n v="112"/>
    <x v="1259"/>
    <x v="6"/>
    <x v="11"/>
  </r>
  <r>
    <n v="3391"/>
    <x v="2264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487"/>
    <b v="1"/>
    <x v="11"/>
    <n v="223"/>
    <x v="2090"/>
    <x v="6"/>
    <x v="11"/>
  </r>
  <r>
    <n v="3317"/>
    <x v="2265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487"/>
    <b v="1"/>
    <x v="11"/>
    <n v="106"/>
    <x v="2090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467"/>
    <b v="1"/>
    <x v="12"/>
    <n v="171"/>
    <x v="2091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427"/>
    <b v="1"/>
    <x v="11"/>
    <n v="111"/>
    <x v="459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411"/>
    <b v="0"/>
    <x v="1"/>
    <n v="4"/>
    <x v="2092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182"/>
    <b v="1"/>
    <x v="27"/>
    <n v="111"/>
    <x v="209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487"/>
    <b v="1"/>
    <x v="11"/>
    <n v="221"/>
    <x v="2094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417"/>
    <b v="0"/>
    <x v="11"/>
    <n v="16"/>
    <x v="58"/>
    <x v="6"/>
    <x v="11"/>
  </r>
  <r>
    <n v="3598"/>
    <x v="2272"/>
    <s v="River City Theatre Company needs your support as we embark on our thirteenth production, CINDERELLA!"/>
    <n v="1000"/>
    <n v="1101"/>
    <x v="0"/>
    <x v="0"/>
    <s v="USD"/>
    <n v="1409720340"/>
    <n v="1408129822"/>
    <b v="0"/>
    <x v="174"/>
    <b v="1"/>
    <x v="11"/>
    <n v="110"/>
    <x v="1913"/>
    <x v="6"/>
    <x v="11"/>
  </r>
  <r>
    <n v="2359"/>
    <x v="2273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498"/>
    <b v="0"/>
    <x v="26"/>
    <n v="15"/>
    <x v="2095"/>
    <x v="0"/>
    <x v="26"/>
  </r>
  <r>
    <n v="3769"/>
    <x v="227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182"/>
    <b v="1"/>
    <x v="19"/>
    <n v="100"/>
    <x v="2096"/>
    <x v="6"/>
    <x v="19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x v="499"/>
    <b v="0"/>
    <x v="24"/>
    <n v="0"/>
    <x v="2097"/>
    <x v="0"/>
    <x v="24"/>
  </r>
  <r>
    <n v="2537"/>
    <x v="227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398"/>
    <b v="1"/>
    <x v="25"/>
    <n v="110"/>
    <x v="1153"/>
    <x v="7"/>
    <x v="25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465"/>
    <b v="0"/>
    <x v="11"/>
    <n v="22"/>
    <x v="2098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391"/>
    <b v="0"/>
    <x v="9"/>
    <n v="2"/>
    <x v="20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x v="460"/>
    <b v="1"/>
    <x v="17"/>
    <n v="109"/>
    <x v="2100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490"/>
    <b v="1"/>
    <x v="11"/>
    <n v="218"/>
    <x v="2101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476"/>
    <b v="1"/>
    <x v="11"/>
    <n v="109"/>
    <x v="2102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367"/>
    <b v="1"/>
    <x v="11"/>
    <n v="108"/>
    <x v="2103"/>
    <x v="6"/>
    <x v="11"/>
  </r>
  <r>
    <n v="3446"/>
    <x v="2283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460"/>
    <b v="1"/>
    <x v="11"/>
    <n v="108"/>
    <x v="2104"/>
    <x v="6"/>
    <x v="11"/>
  </r>
  <r>
    <n v="1264"/>
    <x v="228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300"/>
    <b v="1"/>
    <x v="15"/>
    <n v="166"/>
    <x v="71"/>
    <x v="7"/>
    <x v="15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494"/>
    <b v="0"/>
    <x v="3"/>
    <n v="3"/>
    <x v="2105"/>
    <x v="2"/>
    <x v="3"/>
  </r>
  <r>
    <n v="3007"/>
    <x v="2286"/>
    <s v="Consuite for 2015 CoreCon.  An adventure into insanity."/>
    <n v="600"/>
    <n v="1080"/>
    <x v="0"/>
    <x v="0"/>
    <s v="USD"/>
    <n v="1429938683"/>
    <n v="1428124283"/>
    <b v="0"/>
    <x v="490"/>
    <b v="1"/>
    <x v="9"/>
    <n v="180"/>
    <x v="1754"/>
    <x v="6"/>
    <x v="9"/>
  </r>
  <r>
    <n v="1663"/>
    <x v="2287"/>
    <s v="music is as important to the eyes as it is to the ears. help bring ghost to life in front of your eyes."/>
    <n v="1000"/>
    <n v="1080"/>
    <x v="0"/>
    <x v="0"/>
    <s v="USD"/>
    <n v="1422750707"/>
    <n v="1420158707"/>
    <b v="0"/>
    <x v="462"/>
    <b v="1"/>
    <x v="22"/>
    <n v="108"/>
    <x v="2106"/>
    <x v="7"/>
    <x v="22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x v="484"/>
    <b v="1"/>
    <x v="11"/>
    <n v="108"/>
    <x v="210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469"/>
    <b v="1"/>
    <x v="11"/>
    <n v="215"/>
    <x v="2108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493"/>
    <b v="0"/>
    <x v="9"/>
    <n v="4"/>
    <x v="2109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449"/>
    <b v="1"/>
    <x v="5"/>
    <n v="223"/>
    <x v="2110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490"/>
    <b v="1"/>
    <x v="11"/>
    <n v="107"/>
    <x v="2111"/>
    <x v="6"/>
    <x v="11"/>
  </r>
  <r>
    <n v="3037"/>
    <x v="2293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462"/>
    <b v="1"/>
    <x v="9"/>
    <n v="213"/>
    <x v="2112"/>
    <x v="6"/>
    <x v="9"/>
  </r>
  <r>
    <n v="2557"/>
    <x v="2294"/>
    <s v="Raising money for our concert tour of Switzerland and Germany in June/July 2014"/>
    <n v="900"/>
    <n v="1066"/>
    <x v="0"/>
    <x v="1"/>
    <s v="GBP"/>
    <n v="1400176386"/>
    <n v="1397584386"/>
    <b v="0"/>
    <x v="393"/>
    <b v="1"/>
    <x v="25"/>
    <n v="118"/>
    <x v="2113"/>
    <x v="7"/>
    <x v="25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460"/>
    <b v="1"/>
    <x v="15"/>
    <n v="133"/>
    <x v="2114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427"/>
    <b v="0"/>
    <x v="11"/>
    <n v="21"/>
    <x v="211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x v="407"/>
    <b v="1"/>
    <x v="11"/>
    <n v="106"/>
    <x v="2116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474"/>
    <b v="1"/>
    <x v="11"/>
    <n v="106"/>
    <x v="2117"/>
    <x v="6"/>
    <x v="11"/>
  </r>
  <r>
    <n v="3860"/>
    <x v="2299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493"/>
    <b v="0"/>
    <x v="11"/>
    <n v="18"/>
    <x v="2118"/>
    <x v="6"/>
    <x v="11"/>
  </r>
  <r>
    <n v="1224"/>
    <x v="2300"/>
    <s v="Modern Celtic influenced CD.  Help me finish what I started before the stroke."/>
    <n v="15000"/>
    <n v="1060"/>
    <x v="1"/>
    <x v="0"/>
    <s v="USD"/>
    <n v="1402060302"/>
    <n v="1396876302"/>
    <b v="0"/>
    <x v="487"/>
    <b v="0"/>
    <x v="37"/>
    <n v="7"/>
    <x v="2119"/>
    <x v="7"/>
    <x v="37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x v="428"/>
    <b v="0"/>
    <x v="24"/>
    <n v="50"/>
    <x v="2120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490"/>
    <b v="1"/>
    <x v="12"/>
    <n v="106"/>
    <x v="2121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174"/>
    <b v="1"/>
    <x v="1"/>
    <n v="132"/>
    <x v="301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487"/>
    <b v="1"/>
    <x v="11"/>
    <n v="211"/>
    <x v="2122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484"/>
    <b v="1"/>
    <x v="15"/>
    <n v="350"/>
    <x v="2123"/>
    <x v="7"/>
    <x v="15"/>
  </r>
  <r>
    <n v="1833"/>
    <x v="2306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460"/>
    <b v="1"/>
    <x v="15"/>
    <n v="263"/>
    <x v="2124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499"/>
    <b v="0"/>
    <x v="14"/>
    <n v="11"/>
    <x v="2125"/>
    <x v="7"/>
    <x v="14"/>
  </r>
  <r>
    <n v="1638"/>
    <x v="2308"/>
    <s v="Avenues will be going in to the studio to record a new EP with Matt Allison!"/>
    <n v="1000"/>
    <n v="1050"/>
    <x v="0"/>
    <x v="0"/>
    <s v="USD"/>
    <n v="1362086700"/>
    <n v="1358180968"/>
    <b v="0"/>
    <x v="174"/>
    <b v="1"/>
    <x v="15"/>
    <n v="105"/>
    <x v="2126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96"/>
    <b v="0"/>
    <x v="39"/>
    <n v="10"/>
    <x v="2127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462"/>
    <b v="1"/>
    <x v="12"/>
    <n v="105"/>
    <x v="2128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x v="465"/>
    <b v="1"/>
    <x v="11"/>
    <n v="105"/>
    <x v="2129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465"/>
    <b v="1"/>
    <x v="11"/>
    <n v="139"/>
    <x v="2130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393"/>
    <b v="1"/>
    <x v="8"/>
    <n v="104"/>
    <x v="2131"/>
    <x v="5"/>
    <x v="8"/>
  </r>
  <r>
    <n v="3126"/>
    <x v="2314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411"/>
    <b v="0"/>
    <x v="9"/>
    <n v="4"/>
    <x v="2132"/>
    <x v="6"/>
    <x v="9"/>
  </r>
  <r>
    <n v="869"/>
    <x v="2315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498"/>
    <b v="0"/>
    <x v="33"/>
    <n v="12"/>
    <x v="2133"/>
    <x v="7"/>
    <x v="33"/>
  </r>
  <r>
    <n v="811"/>
    <x v="2316"/>
    <s v="We need your financial support to cover the tour costs!  (Sound, lights, travel, stage design)"/>
    <n v="1000"/>
    <n v="1040"/>
    <x v="0"/>
    <x v="0"/>
    <s v="USD"/>
    <n v="1373475120"/>
    <n v="1371569202"/>
    <b v="0"/>
    <x v="417"/>
    <b v="1"/>
    <x v="15"/>
    <n v="104"/>
    <x v="1738"/>
    <x v="7"/>
    <x v="15"/>
  </r>
  <r>
    <n v="780"/>
    <x v="2317"/>
    <s v="We are finishing up recording our new record and we would like help with its physical CD release."/>
    <n v="1000"/>
    <n v="1040"/>
    <x v="0"/>
    <x v="0"/>
    <s v="USD"/>
    <n v="1304439025"/>
    <n v="1301847025"/>
    <b v="0"/>
    <x v="174"/>
    <b v="1"/>
    <x v="15"/>
    <n v="104"/>
    <x v="2134"/>
    <x v="7"/>
    <x v="15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239"/>
    <b v="1"/>
    <x v="12"/>
    <n v="130"/>
    <x v="2135"/>
    <x v="7"/>
    <x v="12"/>
  </r>
  <r>
    <n v="3668"/>
    <x v="2319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178"/>
    <b v="1"/>
    <x v="11"/>
    <n v="104"/>
    <x v="2136"/>
    <x v="6"/>
    <x v="11"/>
  </r>
  <r>
    <n v="3559"/>
    <x v="2320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x v="492"/>
    <b v="1"/>
    <x v="11"/>
    <n v="104"/>
    <x v="2137"/>
    <x v="6"/>
    <x v="11"/>
  </r>
  <r>
    <n v="3372"/>
    <x v="2321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174"/>
    <b v="1"/>
    <x v="11"/>
    <n v="104"/>
    <x v="2138"/>
    <x v="6"/>
    <x v="11"/>
  </r>
  <r>
    <n v="1206"/>
    <x v="2322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x v="462"/>
    <b v="1"/>
    <x v="3"/>
    <n v="115"/>
    <x v="2139"/>
    <x v="2"/>
    <x v="3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393"/>
    <b v="1"/>
    <x v="12"/>
    <n v="103"/>
    <x v="2140"/>
    <x v="7"/>
    <x v="12"/>
  </r>
  <r>
    <n v="3676"/>
    <x v="2324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485"/>
    <b v="1"/>
    <x v="11"/>
    <n v="129"/>
    <x v="2141"/>
    <x v="6"/>
    <x v="11"/>
  </r>
  <r>
    <n v="1831"/>
    <x v="2325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484"/>
    <b v="1"/>
    <x v="15"/>
    <n v="103"/>
    <x v="2142"/>
    <x v="7"/>
    <x v="15"/>
  </r>
  <r>
    <n v="2387"/>
    <x v="232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498"/>
    <b v="0"/>
    <x v="26"/>
    <n v="1"/>
    <x v="2143"/>
    <x v="0"/>
    <x v="26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465"/>
    <b v="1"/>
    <x v="22"/>
    <n v="103"/>
    <x v="2144"/>
    <x v="7"/>
    <x v="22"/>
  </r>
  <r>
    <n v="1085"/>
    <x v="2328"/>
    <s v="The new kid on the block. Re-imagining old games and creating new ones. Ship, Lazer, Rock is first."/>
    <n v="30000"/>
    <n v="1026"/>
    <x v="2"/>
    <x v="11"/>
    <s v="CAD"/>
    <n v="1457967975"/>
    <n v="1455379575"/>
    <b v="0"/>
    <x v="428"/>
    <b v="0"/>
    <x v="18"/>
    <n v="3"/>
    <x v="2145"/>
    <x v="3"/>
    <x v="18"/>
  </r>
  <r>
    <n v="3798"/>
    <x v="2329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496"/>
    <b v="0"/>
    <x v="19"/>
    <n v="1"/>
    <x v="2146"/>
    <x v="6"/>
    <x v="19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174"/>
    <b v="1"/>
    <x v="11"/>
    <n v="114"/>
    <x v="2147"/>
    <x v="6"/>
    <x v="11"/>
  </r>
  <r>
    <n v="784"/>
    <x v="2331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482"/>
    <b v="1"/>
    <x v="15"/>
    <n v="103"/>
    <x v="1757"/>
    <x v="7"/>
    <x v="15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478"/>
    <b v="1"/>
    <x v="13"/>
    <n v="102"/>
    <x v="2148"/>
    <x v="7"/>
    <x v="13"/>
  </r>
  <r>
    <n v="3549"/>
    <x v="2333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474"/>
    <b v="1"/>
    <x v="11"/>
    <n v="102"/>
    <x v="2149"/>
    <x v="6"/>
    <x v="11"/>
  </r>
  <r>
    <n v="1590"/>
    <x v="2334"/>
    <s v="Discover Italy through photography."/>
    <n v="60000"/>
    <n v="1020"/>
    <x v="2"/>
    <x v="6"/>
    <s v="EUR"/>
    <n v="1443040464"/>
    <n v="1440448464"/>
    <b v="0"/>
    <x v="499"/>
    <b v="0"/>
    <x v="34"/>
    <n v="2"/>
    <x v="2150"/>
    <x v="2"/>
    <x v="34"/>
  </r>
  <r>
    <n v="1168"/>
    <x v="2335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498"/>
    <b v="0"/>
    <x v="29"/>
    <n v="6"/>
    <x v="2151"/>
    <x v="4"/>
    <x v="29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492"/>
    <b v="1"/>
    <x v="13"/>
    <n v="102"/>
    <x v="2152"/>
    <x v="7"/>
    <x v="13"/>
  </r>
  <r>
    <n v="2219"/>
    <x v="2337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427"/>
    <b v="1"/>
    <x v="13"/>
    <n v="102"/>
    <x v="2153"/>
    <x v="7"/>
    <x v="13"/>
  </r>
  <r>
    <n v="1613"/>
    <x v="2338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407"/>
    <b v="1"/>
    <x v="15"/>
    <n v="102"/>
    <x v="2154"/>
    <x v="7"/>
    <x v="15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x v="345"/>
    <b v="1"/>
    <x v="3"/>
    <n v="101"/>
    <x v="2155"/>
    <x v="2"/>
    <x v="3"/>
  </r>
  <r>
    <n v="3906"/>
    <x v="2340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485"/>
    <b v="0"/>
    <x v="11"/>
    <n v="67"/>
    <x v="2156"/>
    <x v="6"/>
    <x v="11"/>
  </r>
  <r>
    <n v="3599"/>
    <x v="2341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411"/>
    <b v="1"/>
    <x v="11"/>
    <n v="202"/>
    <x v="735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x v="427"/>
    <b v="1"/>
    <x v="15"/>
    <n v="101"/>
    <x v="2157"/>
    <x v="7"/>
    <x v="15"/>
  </r>
  <r>
    <n v="3564"/>
    <x v="2343"/>
    <s v="Multi Award-Winng play THE PILLOWMAN coming to the Arts Centre Theatre, Aberdeen"/>
    <n v="1000"/>
    <n v="1005"/>
    <x v="0"/>
    <x v="1"/>
    <s v="GBP"/>
    <n v="1444060800"/>
    <n v="1440082649"/>
    <b v="0"/>
    <x v="411"/>
    <b v="1"/>
    <x v="11"/>
    <n v="101"/>
    <x v="2158"/>
    <x v="6"/>
    <x v="11"/>
  </r>
  <r>
    <n v="3038"/>
    <x v="2344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174"/>
    <b v="1"/>
    <x v="9"/>
    <n v="101"/>
    <x v="2159"/>
    <x v="6"/>
    <x v="9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x v="492"/>
    <b v="0"/>
    <x v="28"/>
    <n v="20"/>
    <x v="2160"/>
    <x v="3"/>
    <x v="28"/>
  </r>
  <r>
    <n v="2993"/>
    <x v="2346"/>
    <s v="Help us build the Kitchen from Hell!"/>
    <n v="1000"/>
    <n v="1003"/>
    <x v="0"/>
    <x v="0"/>
    <s v="USD"/>
    <n v="1455998867"/>
    <n v="1453406867"/>
    <b v="0"/>
    <x v="494"/>
    <b v="1"/>
    <x v="9"/>
    <n v="100"/>
    <x v="1557"/>
    <x v="6"/>
    <x v="9"/>
  </r>
  <r>
    <n v="1660"/>
    <x v="2347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x v="393"/>
    <b v="1"/>
    <x v="22"/>
    <n v="1254"/>
    <x v="2161"/>
    <x v="7"/>
    <x v="22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300"/>
    <b v="0"/>
    <x v="39"/>
    <n v="14"/>
    <x v="2162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178"/>
    <b v="1"/>
    <x v="15"/>
    <n v="100"/>
    <x v="2108"/>
    <x v="7"/>
    <x v="15"/>
  </r>
  <r>
    <n v="2669"/>
    <x v="2350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398"/>
    <b v="1"/>
    <x v="24"/>
    <n v="125"/>
    <x v="2163"/>
    <x v="0"/>
    <x v="24"/>
  </r>
  <r>
    <n v="2482"/>
    <x v="235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460"/>
    <b v="1"/>
    <x v="12"/>
    <n v="100"/>
    <x v="2164"/>
    <x v="7"/>
    <x v="12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460"/>
    <b v="1"/>
    <x v="15"/>
    <n v="100"/>
    <x v="2164"/>
    <x v="7"/>
    <x v="15"/>
  </r>
  <r>
    <n v="1860"/>
    <x v="2353"/>
    <s v="ASC had a one-of-a-kind CD release party in 2013, and we want to share it with the world - in DVD format!"/>
    <n v="750"/>
    <n v="1001"/>
    <x v="0"/>
    <x v="0"/>
    <s v="USD"/>
    <n v="1391706084"/>
    <n v="1389891684"/>
    <b v="0"/>
    <x v="427"/>
    <b v="1"/>
    <x v="15"/>
    <n v="133"/>
    <x v="2165"/>
    <x v="7"/>
    <x v="15"/>
  </r>
  <r>
    <n v="1611"/>
    <x v="2354"/>
    <s v="Skelton-Luns CD/7&quot; No Big Deal."/>
    <n v="800"/>
    <n v="1001"/>
    <x v="0"/>
    <x v="0"/>
    <s v="USD"/>
    <n v="1370390432"/>
    <n v="1368576032"/>
    <b v="0"/>
    <x v="174"/>
    <b v="1"/>
    <x v="15"/>
    <n v="125"/>
    <x v="2166"/>
    <x v="7"/>
    <x v="15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x v="478"/>
    <b v="1"/>
    <x v="11"/>
    <n v="100"/>
    <x v="1516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x v="490"/>
    <b v="1"/>
    <x v="11"/>
    <n v="100"/>
    <x v="1631"/>
    <x v="6"/>
    <x v="11"/>
  </r>
  <r>
    <n v="3913"/>
    <x v="2357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480"/>
    <b v="0"/>
    <x v="11"/>
    <n v="10"/>
    <x v="2167"/>
    <x v="6"/>
    <x v="11"/>
  </r>
  <r>
    <n v="3808"/>
    <x v="2358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492"/>
    <b v="1"/>
    <x v="11"/>
    <n v="100"/>
    <x v="2168"/>
    <x v="6"/>
    <x v="11"/>
  </r>
  <r>
    <n v="3512"/>
    <x v="2359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411"/>
    <b v="1"/>
    <x v="11"/>
    <n v="100"/>
    <x v="2169"/>
    <x v="6"/>
    <x v="11"/>
  </r>
  <r>
    <n v="3504"/>
    <x v="2360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495"/>
    <b v="1"/>
    <x v="11"/>
    <n v="100"/>
    <x v="1542"/>
    <x v="6"/>
    <x v="11"/>
  </r>
  <r>
    <n v="3185"/>
    <x v="2361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492"/>
    <b v="1"/>
    <x v="11"/>
    <n v="100"/>
    <x v="2168"/>
    <x v="6"/>
    <x v="11"/>
  </r>
  <r>
    <n v="2988"/>
    <x v="2362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178"/>
    <b v="1"/>
    <x v="9"/>
    <n v="100"/>
    <x v="2170"/>
    <x v="6"/>
    <x v="9"/>
  </r>
  <r>
    <n v="2928"/>
    <x v="2363"/>
    <s v="This is a touring production for schools in the Treasure Valley!"/>
    <n v="1000"/>
    <n v="1000"/>
    <x v="0"/>
    <x v="0"/>
    <s v="USD"/>
    <n v="1457135846"/>
    <n v="1454543846"/>
    <b v="0"/>
    <x v="492"/>
    <b v="1"/>
    <x v="19"/>
    <n v="100"/>
    <x v="2168"/>
    <x v="6"/>
    <x v="19"/>
  </r>
  <r>
    <n v="2821"/>
    <x v="2364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367"/>
    <b v="1"/>
    <x v="11"/>
    <n v="100"/>
    <x v="2060"/>
    <x v="6"/>
    <x v="11"/>
  </r>
  <r>
    <n v="2509"/>
    <x v="2365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178"/>
    <b v="0"/>
    <x v="40"/>
    <n v="1"/>
    <x v="2170"/>
    <x v="4"/>
    <x v="40"/>
  </r>
  <r>
    <n v="2172"/>
    <x v="2366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493"/>
    <b v="1"/>
    <x v="15"/>
    <n v="100"/>
    <x v="537"/>
    <x v="7"/>
    <x v="15"/>
  </r>
  <r>
    <n v="1845"/>
    <x v="2367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427"/>
    <b v="1"/>
    <x v="15"/>
    <n v="100"/>
    <x v="2171"/>
    <x v="7"/>
    <x v="15"/>
  </r>
  <r>
    <n v="390"/>
    <x v="2368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484"/>
    <b v="1"/>
    <x v="8"/>
    <n v="100"/>
    <x v="2172"/>
    <x v="5"/>
    <x v="8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487"/>
    <b v="0"/>
    <x v="3"/>
    <n v="11"/>
    <x v="2173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182"/>
    <b v="0"/>
    <x v="3"/>
    <n v="2"/>
    <x v="2174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182"/>
    <b v="0"/>
    <x v="1"/>
    <n v="3"/>
    <x v="2175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460"/>
    <b v="1"/>
    <x v="4"/>
    <n v="106"/>
    <x v="2176"/>
    <x v="0"/>
    <x v="4"/>
  </r>
  <r>
    <n v="3880"/>
    <x v="2373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411"/>
    <b v="0"/>
    <x v="19"/>
    <n v="13"/>
    <x v="1439"/>
    <x v="6"/>
    <x v="19"/>
  </r>
  <r>
    <n v="1840"/>
    <x v="2374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493"/>
    <b v="1"/>
    <x v="15"/>
    <n v="109"/>
    <x v="2177"/>
    <x v="7"/>
    <x v="15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485"/>
    <b v="0"/>
    <x v="29"/>
    <n v="2"/>
    <x v="2178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x v="496"/>
    <b v="0"/>
    <x v="1"/>
    <n v="1"/>
    <x v="2179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485"/>
    <b v="1"/>
    <x v="11"/>
    <n v="129"/>
    <x v="2180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184"/>
    <b v="1"/>
    <x v="4"/>
    <n v="647"/>
    <x v="2181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300"/>
    <b v="1"/>
    <x v="11"/>
    <n v="138"/>
    <x v="1730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495"/>
    <b v="0"/>
    <x v="11"/>
    <n v="38"/>
    <x v="2182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427"/>
    <b v="1"/>
    <x v="11"/>
    <n v="190"/>
    <x v="1631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417"/>
    <b v="0"/>
    <x v="40"/>
    <n v="19"/>
    <x v="2183"/>
    <x v="4"/>
    <x v="40"/>
  </r>
  <r>
    <n v="3637"/>
    <x v="2383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484"/>
    <b v="0"/>
    <x v="19"/>
    <n v="31"/>
    <x v="2184"/>
    <x v="6"/>
    <x v="19"/>
  </r>
  <r>
    <n v="2628"/>
    <x v="2384"/>
    <s v="A high school freshman is sending pie into space and you can be a part of it.  GO SCIENCE!!!"/>
    <n v="839"/>
    <n v="926"/>
    <x v="0"/>
    <x v="0"/>
    <s v="USD"/>
    <n v="1417389067"/>
    <n v="1415661067"/>
    <b v="0"/>
    <x v="478"/>
    <b v="1"/>
    <x v="4"/>
    <n v="110"/>
    <x v="2185"/>
    <x v="0"/>
    <x v="4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478"/>
    <b v="1"/>
    <x v="11"/>
    <n v="116"/>
    <x v="2186"/>
    <x v="6"/>
    <x v="11"/>
  </r>
  <r>
    <n v="3395"/>
    <x v="2386"/>
    <s v="Miramar is a a darkly funny play exploring what it is we call â€˜homeâ€™."/>
    <n v="500"/>
    <n v="920"/>
    <x v="0"/>
    <x v="1"/>
    <s v="GBP"/>
    <n v="1433009400"/>
    <n v="1431795944"/>
    <b v="0"/>
    <x v="421"/>
    <b v="1"/>
    <x v="11"/>
    <n v="184"/>
    <x v="2187"/>
    <x v="6"/>
    <x v="11"/>
  </r>
  <r>
    <n v="2293"/>
    <x v="2387"/>
    <s v="Donate here to be a part of the upcoming album. Every little bit helps!"/>
    <n v="850"/>
    <n v="920"/>
    <x v="0"/>
    <x v="0"/>
    <s v="USD"/>
    <n v="1348545540"/>
    <n v="1346345999"/>
    <b v="0"/>
    <x v="174"/>
    <b v="1"/>
    <x v="15"/>
    <n v="108"/>
    <x v="2188"/>
    <x v="7"/>
    <x v="15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411"/>
    <b v="1"/>
    <x v="15"/>
    <n v="122"/>
    <x v="2189"/>
    <x v="7"/>
    <x v="15"/>
  </r>
  <r>
    <n v="1152"/>
    <x v="2389"/>
    <s v="Peruvian food truck with an LA twist."/>
    <n v="16000"/>
    <n v="911"/>
    <x v="2"/>
    <x v="0"/>
    <s v="USD"/>
    <n v="1431709312"/>
    <n v="1429117312"/>
    <b v="0"/>
    <x v="182"/>
    <b v="0"/>
    <x v="29"/>
    <n v="6"/>
    <x v="2190"/>
    <x v="4"/>
    <x v="29"/>
  </r>
  <r>
    <n v="812"/>
    <x v="2390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96"/>
    <b v="1"/>
    <x v="15"/>
    <n v="152"/>
    <x v="2191"/>
    <x v="7"/>
    <x v="15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x v="411"/>
    <b v="0"/>
    <x v="9"/>
    <n v="23"/>
    <x v="2192"/>
    <x v="6"/>
    <x v="9"/>
  </r>
  <r>
    <n v="3914"/>
    <x v="2392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174"/>
    <b v="0"/>
    <x v="11"/>
    <n v="36"/>
    <x v="1640"/>
    <x v="6"/>
    <x v="11"/>
  </r>
  <r>
    <n v="977"/>
    <x v="2393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x v="417"/>
    <b v="0"/>
    <x v="1"/>
    <n v="34"/>
    <x v="2193"/>
    <x v="0"/>
    <x v="1"/>
  </r>
  <r>
    <n v="3510"/>
    <x v="2394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182"/>
    <b v="1"/>
    <x v="11"/>
    <n v="101"/>
    <x v="2194"/>
    <x v="6"/>
    <x v="11"/>
  </r>
  <r>
    <n v="1786"/>
    <x v="2395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x v="380"/>
    <b v="0"/>
    <x v="3"/>
    <n v="48"/>
    <x v="736"/>
    <x v="2"/>
    <x v="3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380"/>
    <b v="0"/>
    <x v="1"/>
    <n v="8"/>
    <x v="2195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380"/>
    <b v="1"/>
    <x v="15"/>
    <n v="181"/>
    <x v="2196"/>
    <x v="7"/>
    <x v="15"/>
  </r>
  <r>
    <n v="3836"/>
    <x v="2398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484"/>
    <b v="1"/>
    <x v="11"/>
    <n v="113"/>
    <x v="2197"/>
    <x v="6"/>
    <x v="11"/>
  </r>
  <r>
    <n v="73"/>
    <x v="2399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487"/>
    <b v="1"/>
    <x v="27"/>
    <n v="100"/>
    <x v="1631"/>
    <x v="5"/>
    <x v="27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460"/>
    <b v="1"/>
    <x v="5"/>
    <n v="120"/>
    <x v="2198"/>
    <x v="3"/>
    <x v="5"/>
  </r>
  <r>
    <n v="1771"/>
    <x v="240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460"/>
    <b v="0"/>
    <x v="3"/>
    <n v="21"/>
    <x v="1917"/>
    <x v="2"/>
    <x v="3"/>
  </r>
  <r>
    <n v="1490"/>
    <x v="2402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427"/>
    <b v="0"/>
    <x v="35"/>
    <n v="31"/>
    <x v="2199"/>
    <x v="1"/>
    <x v="35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407"/>
    <b v="0"/>
    <x v="1"/>
    <n v="15"/>
    <x v="2200"/>
    <x v="0"/>
    <x v="1"/>
  </r>
  <r>
    <n v="3367"/>
    <x v="2404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469"/>
    <b v="1"/>
    <x v="11"/>
    <n v="119"/>
    <x v="2201"/>
    <x v="6"/>
    <x v="11"/>
  </r>
  <r>
    <n v="2559"/>
    <x v="2405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460"/>
    <b v="1"/>
    <x v="25"/>
    <n v="111"/>
    <x v="2202"/>
    <x v="7"/>
    <x v="25"/>
  </r>
  <r>
    <n v="1463"/>
    <x v="2406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460"/>
    <b v="1"/>
    <x v="2"/>
    <n v="148"/>
    <x v="2203"/>
    <x v="1"/>
    <x v="2"/>
  </r>
  <r>
    <n v="1174"/>
    <x v="2407"/>
    <s v="Help me purchase a parking space to be the Burro's permanant home, I need your help to raise $15,000!"/>
    <n v="15000"/>
    <n v="886"/>
    <x v="2"/>
    <x v="0"/>
    <s v="USD"/>
    <n v="1462738327"/>
    <n v="1460146327"/>
    <b v="0"/>
    <x v="427"/>
    <b v="0"/>
    <x v="29"/>
    <n v="6"/>
    <x v="1712"/>
    <x v="4"/>
    <x v="29"/>
  </r>
  <r>
    <n v="2652"/>
    <x v="2408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x v="398"/>
    <b v="0"/>
    <x v="4"/>
    <n v="1"/>
    <x v="2204"/>
    <x v="0"/>
    <x v="4"/>
  </r>
  <r>
    <n v="1762"/>
    <x v="2409"/>
    <s v="Project rewards $25 gets you 190+ digital images"/>
    <n v="100"/>
    <n v="885"/>
    <x v="0"/>
    <x v="0"/>
    <s v="USD"/>
    <n v="1457739245"/>
    <n v="1455147245"/>
    <b v="0"/>
    <x v="460"/>
    <b v="1"/>
    <x v="3"/>
    <n v="885"/>
    <x v="2205"/>
    <x v="2"/>
    <x v="3"/>
  </r>
  <r>
    <n v="4055"/>
    <x v="2410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478"/>
    <b v="0"/>
    <x v="11"/>
    <n v="18"/>
    <x v="2206"/>
    <x v="6"/>
    <x v="1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485"/>
    <b v="0"/>
    <x v="19"/>
    <n v="4"/>
    <x v="2207"/>
    <x v="6"/>
    <x v="19"/>
  </r>
  <r>
    <n v="958"/>
    <x v="2412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411"/>
    <b v="0"/>
    <x v="1"/>
    <n v="11"/>
    <x v="531"/>
    <x v="0"/>
    <x v="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486"/>
    <b v="1"/>
    <x v="11"/>
    <n v="119"/>
    <x v="2208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x v="380"/>
    <b v="0"/>
    <x v="1"/>
    <n v="1"/>
    <x v="2209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428"/>
    <b v="0"/>
    <x v="1"/>
    <n v="15"/>
    <x v="2210"/>
    <x v="0"/>
    <x v="1"/>
  </r>
  <r>
    <n v="3664"/>
    <x v="2416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427"/>
    <b v="1"/>
    <x v="11"/>
    <n v="109"/>
    <x v="2211"/>
    <x v="6"/>
    <x v="11"/>
  </r>
  <r>
    <n v="1386"/>
    <x v="2417"/>
    <s v="We are a classic hard rock/heavy metal band just trying to keep rock alive!"/>
    <n v="400"/>
    <n v="875"/>
    <x v="0"/>
    <x v="0"/>
    <s v="USD"/>
    <n v="1438183889"/>
    <n v="1435591889"/>
    <b v="0"/>
    <x v="484"/>
    <b v="1"/>
    <x v="15"/>
    <n v="219"/>
    <x v="1356"/>
    <x v="7"/>
    <x v="15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300"/>
    <b v="0"/>
    <x v="11"/>
    <n v="9"/>
    <x v="2212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x v="490"/>
    <b v="1"/>
    <x v="11"/>
    <n v="289"/>
    <x v="2213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465"/>
    <b v="0"/>
    <x v="3"/>
    <n v="13"/>
    <x v="2214"/>
    <x v="2"/>
    <x v="3"/>
  </r>
  <r>
    <n v="956"/>
    <x v="2421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411"/>
    <b v="0"/>
    <x v="1"/>
    <n v="2"/>
    <x v="2215"/>
    <x v="0"/>
    <x v="1"/>
  </r>
  <r>
    <n v="473"/>
    <x v="2422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484"/>
    <b v="0"/>
    <x v="23"/>
    <n v="3"/>
    <x v="506"/>
    <x v="5"/>
    <x v="23"/>
  </r>
  <r>
    <n v="2215"/>
    <x v="2423"/>
    <s v="Ambient Electro Grind-fest!"/>
    <n v="550"/>
    <n v="860"/>
    <x v="0"/>
    <x v="0"/>
    <s v="USD"/>
    <n v="1331621940"/>
    <n v="1329671572"/>
    <b v="0"/>
    <x v="96"/>
    <b v="1"/>
    <x v="13"/>
    <n v="156"/>
    <x v="221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x v="427"/>
    <b v="0"/>
    <x v="3"/>
    <n v="16"/>
    <x v="2217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480"/>
    <b v="0"/>
    <x v="14"/>
    <n v="68"/>
    <x v="2218"/>
    <x v="7"/>
    <x v="14"/>
  </r>
  <r>
    <n v="3851"/>
    <x v="242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492"/>
    <b v="0"/>
    <x v="11"/>
    <n v="34"/>
    <x v="2219"/>
    <x v="6"/>
    <x v="11"/>
  </r>
  <r>
    <n v="2125"/>
    <x v="2427"/>
    <s v="Becoming is a video game that aims to portray mental illness through a metaphysical and emotional story."/>
    <n v="60000"/>
    <n v="852"/>
    <x v="2"/>
    <x v="0"/>
    <s v="USD"/>
    <n v="1438734833"/>
    <n v="1436142833"/>
    <b v="0"/>
    <x v="174"/>
    <b v="0"/>
    <x v="18"/>
    <n v="1"/>
    <x v="2220"/>
    <x v="3"/>
    <x v="18"/>
  </r>
  <r>
    <n v="2837"/>
    <x v="2428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x v="478"/>
    <b v="1"/>
    <x v="11"/>
    <n v="100"/>
    <x v="2221"/>
    <x v="6"/>
    <x v="11"/>
  </r>
  <r>
    <n v="2083"/>
    <x v="2429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460"/>
    <b v="1"/>
    <x v="12"/>
    <n v="113"/>
    <x v="2222"/>
    <x v="7"/>
    <x v="12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182"/>
    <b v="0"/>
    <x v="14"/>
    <n v="21"/>
    <x v="966"/>
    <x v="7"/>
    <x v="14"/>
  </r>
  <r>
    <n v="1069"/>
    <x v="2431"/>
    <s v="A run-n-gun zombie survival game where you scavenge for items to make the night a little less scary."/>
    <n v="2200"/>
    <n v="850"/>
    <x v="2"/>
    <x v="0"/>
    <s v="USD"/>
    <n v="1385447459"/>
    <n v="1382679059"/>
    <b v="0"/>
    <x v="478"/>
    <b v="0"/>
    <x v="18"/>
    <n v="39"/>
    <x v="2221"/>
    <x v="3"/>
    <x v="18"/>
  </r>
  <r>
    <n v="598"/>
    <x v="2432"/>
    <s v="This is a project to create a crowd-funding site for Urantia Book readers worldwide."/>
    <n v="2500"/>
    <n v="850"/>
    <x v="2"/>
    <x v="0"/>
    <s v="USD"/>
    <n v="1417737781"/>
    <n v="1415145781"/>
    <b v="0"/>
    <x v="480"/>
    <b v="0"/>
    <x v="26"/>
    <n v="34"/>
    <x v="2223"/>
    <x v="0"/>
    <x v="26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417"/>
    <b v="0"/>
    <x v="11"/>
    <n v="2"/>
    <x v="2224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406"/>
    <b v="1"/>
    <x v="11"/>
    <n v="105"/>
    <x v="2225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480"/>
    <b v="0"/>
    <x v="1"/>
    <n v="6"/>
    <x v="2226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494"/>
    <b v="0"/>
    <x v="39"/>
    <n v="5"/>
    <x v="2227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x v="407"/>
    <b v="1"/>
    <x v="4"/>
    <n v="166"/>
    <x v="2228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367"/>
    <b v="0"/>
    <x v="9"/>
    <n v="24"/>
    <x v="2229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427"/>
    <b v="1"/>
    <x v="11"/>
    <n v="330"/>
    <x v="941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494"/>
    <b v="1"/>
    <x v="17"/>
    <n v="118"/>
    <x v="2071"/>
    <x v="1"/>
    <x v="17"/>
  </r>
  <r>
    <n v="3644"/>
    <x v="2441"/>
    <s v="We are the Saugerties High School drama club. Please help us create our musical to keep theater alive!"/>
    <n v="5000"/>
    <n v="821"/>
    <x v="2"/>
    <x v="0"/>
    <s v="USD"/>
    <n v="1457413140"/>
    <n v="1454996887"/>
    <b v="0"/>
    <x v="417"/>
    <b v="0"/>
    <x v="19"/>
    <n v="16"/>
    <x v="2230"/>
    <x v="6"/>
    <x v="19"/>
  </r>
  <r>
    <n v="458"/>
    <x v="2442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483"/>
    <b v="0"/>
    <x v="23"/>
    <n v="8"/>
    <x v="2231"/>
    <x v="5"/>
    <x v="23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174"/>
    <b v="1"/>
    <x v="12"/>
    <n v="137"/>
    <x v="2232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484"/>
    <b v="1"/>
    <x v="15"/>
    <n v="102"/>
    <x v="2233"/>
    <x v="7"/>
    <x v="15"/>
  </r>
  <r>
    <n v="3898"/>
    <x v="2445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485"/>
    <b v="0"/>
    <x v="11"/>
    <n v="33"/>
    <x v="1763"/>
    <x v="6"/>
    <x v="11"/>
  </r>
  <r>
    <n v="743"/>
    <x v="2446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182"/>
    <b v="1"/>
    <x v="17"/>
    <n v="148"/>
    <x v="2234"/>
    <x v="1"/>
    <x v="17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469"/>
    <b v="1"/>
    <x v="5"/>
    <n v="163"/>
    <x v="2235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96"/>
    <b v="1"/>
    <x v="15"/>
    <n v="116"/>
    <x v="2236"/>
    <x v="7"/>
    <x v="15"/>
  </r>
  <r>
    <n v="3327"/>
    <x v="2449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96"/>
    <b v="1"/>
    <x v="11"/>
    <n v="101"/>
    <x v="2237"/>
    <x v="6"/>
    <x v="11"/>
  </r>
  <r>
    <n v="2300"/>
    <x v="245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480"/>
    <b v="1"/>
    <x v="15"/>
    <n v="101"/>
    <x v="1807"/>
    <x v="7"/>
    <x v="15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494"/>
    <b v="0"/>
    <x v="31"/>
    <n v="27"/>
    <x v="223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465"/>
    <b v="1"/>
    <x v="0"/>
    <n v="101"/>
    <x v="2239"/>
    <x v="0"/>
    <x v="0"/>
  </r>
  <r>
    <n v="3739"/>
    <x v="2453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495"/>
    <b v="0"/>
    <x v="11"/>
    <n v="20"/>
    <x v="2240"/>
    <x v="6"/>
    <x v="11"/>
  </r>
  <r>
    <n v="1433"/>
    <x v="2454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x v="482"/>
    <b v="0"/>
    <x v="31"/>
    <n v="7"/>
    <x v="2241"/>
    <x v="1"/>
    <x v="31"/>
  </r>
  <r>
    <n v="2746"/>
    <x v="245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427"/>
    <b v="0"/>
    <x v="39"/>
    <n v="27"/>
    <x v="1006"/>
    <x v="1"/>
    <x v="39"/>
  </r>
  <r>
    <n v="2452"/>
    <x v="2456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182"/>
    <b v="1"/>
    <x v="7"/>
    <n v="134"/>
    <x v="2242"/>
    <x v="4"/>
    <x v="7"/>
  </r>
  <r>
    <n v="4095"/>
    <x v="2457"/>
    <s v="Proyecto teatral dirigido por MartÃ­n Acosta que habla y reflexiona sobre el amor y su naturaleza."/>
    <n v="30000"/>
    <n v="800"/>
    <x v="2"/>
    <x v="14"/>
    <s v="MXN"/>
    <n v="1482108350"/>
    <n v="1479516350"/>
    <b v="0"/>
    <x v="497"/>
    <b v="0"/>
    <x v="11"/>
    <n v="3"/>
    <x v="2243"/>
    <x v="6"/>
    <x v="11"/>
  </r>
  <r>
    <n v="3608"/>
    <x v="2458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174"/>
    <b v="1"/>
    <x v="11"/>
    <n v="100"/>
    <x v="2244"/>
    <x v="6"/>
    <x v="11"/>
  </r>
  <r>
    <n v="2684"/>
    <x v="2459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489"/>
    <b v="0"/>
    <x v="29"/>
    <n v="1"/>
    <x v="2245"/>
    <x v="4"/>
    <x v="29"/>
  </r>
  <r>
    <n v="1415"/>
    <x v="2460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428"/>
    <b v="0"/>
    <x v="31"/>
    <n v="18"/>
    <x v="2246"/>
    <x v="1"/>
    <x v="31"/>
  </r>
  <r>
    <n v="187"/>
    <x v="2461"/>
    <s v="A young man suffering from a severe case of OCD embarks on a road trip to find peace of mind."/>
    <n v="5000"/>
    <n v="800"/>
    <x v="2"/>
    <x v="0"/>
    <s v="USD"/>
    <n v="1437461940"/>
    <n v="1435383457"/>
    <b v="0"/>
    <x v="496"/>
    <b v="0"/>
    <x v="10"/>
    <n v="16"/>
    <x v="2247"/>
    <x v="5"/>
    <x v="10"/>
  </r>
  <r>
    <n v="25"/>
    <x v="2462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484"/>
    <b v="1"/>
    <x v="16"/>
    <n v="133"/>
    <x v="2248"/>
    <x v="5"/>
    <x v="16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469"/>
    <b v="1"/>
    <x v="12"/>
    <n v="266"/>
    <x v="2249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428"/>
    <b v="0"/>
    <x v="9"/>
    <n v="16"/>
    <x v="1139"/>
    <x v="6"/>
    <x v="9"/>
  </r>
  <r>
    <n v="4056"/>
    <x v="2465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428"/>
    <b v="0"/>
    <x v="11"/>
    <n v="53"/>
    <x v="1533"/>
    <x v="6"/>
    <x v="11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484"/>
    <b v="0"/>
    <x v="9"/>
    <n v="4"/>
    <x v="2250"/>
    <x v="6"/>
    <x v="9"/>
  </r>
  <r>
    <n v="2931"/>
    <x v="2467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x v="428"/>
    <b v="1"/>
    <x v="19"/>
    <n v="106"/>
    <x v="1533"/>
    <x v="6"/>
    <x v="19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482"/>
    <b v="1"/>
    <x v="11"/>
    <n v="158"/>
    <x v="2251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480"/>
    <b v="0"/>
    <x v="26"/>
    <n v="1"/>
    <x v="2252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300"/>
    <b v="1"/>
    <x v="25"/>
    <n v="106"/>
    <x v="2253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174"/>
    <b v="1"/>
    <x v="11"/>
    <n v="142"/>
    <x v="2254"/>
    <x v="6"/>
    <x v="11"/>
  </r>
  <r>
    <n v="3649"/>
    <x v="2472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x v="495"/>
    <b v="1"/>
    <x v="11"/>
    <n v="104"/>
    <x v="1606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174"/>
    <b v="1"/>
    <x v="11"/>
    <n v="130"/>
    <x v="2255"/>
    <x v="6"/>
    <x v="11"/>
  </r>
  <r>
    <n v="2817"/>
    <x v="2474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96"/>
    <b v="1"/>
    <x v="11"/>
    <n v="130"/>
    <x v="2256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345"/>
    <b v="0"/>
    <x v="11"/>
    <n v="22"/>
    <x v="1458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490"/>
    <b v="1"/>
    <x v="11"/>
    <n v="100"/>
    <x v="2257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485"/>
    <b v="0"/>
    <x v="23"/>
    <n v="7"/>
    <x v="1441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427"/>
    <b v="1"/>
    <x v="17"/>
    <n v="116"/>
    <x v="2258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393"/>
    <b v="1"/>
    <x v="27"/>
    <n v="127"/>
    <x v="2259"/>
    <x v="5"/>
    <x v="27"/>
  </r>
  <r>
    <n v="3450"/>
    <x v="2480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447"/>
    <b v="1"/>
    <x v="11"/>
    <n v="152"/>
    <x v="2260"/>
    <x v="6"/>
    <x v="11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x v="182"/>
    <b v="1"/>
    <x v="11"/>
    <n v="117"/>
    <x v="1946"/>
    <x v="6"/>
    <x v="11"/>
  </r>
  <r>
    <n v="1683"/>
    <x v="2482"/>
    <s v="Rendre tÃ©moignage de ce que Dieu fait chaque jour pour moi et venir en  aide  aux autres, c'est  mon but."/>
    <n v="3500"/>
    <n v="760"/>
    <x v="3"/>
    <x v="16"/>
    <s v="EUR"/>
    <n v="1491590738"/>
    <n v="1489517138"/>
    <b v="0"/>
    <x v="482"/>
    <b v="0"/>
    <x v="14"/>
    <n v="22"/>
    <x v="2261"/>
    <x v="7"/>
    <x v="14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345"/>
    <b v="0"/>
    <x v="11"/>
    <n v="22"/>
    <x v="2262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487"/>
    <b v="1"/>
    <x v="15"/>
    <n v="101"/>
    <x v="2263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x v="182"/>
    <b v="1"/>
    <x v="13"/>
    <n v="151"/>
    <x v="2264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x v="411"/>
    <b v="1"/>
    <x v="11"/>
    <n v="251"/>
    <x v="2265"/>
    <x v="6"/>
    <x v="11"/>
  </r>
  <r>
    <n v="2870"/>
    <x v="2487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428"/>
    <b v="0"/>
    <x v="11"/>
    <n v="15"/>
    <x v="2266"/>
    <x v="6"/>
    <x v="11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x v="174"/>
    <b v="1"/>
    <x v="12"/>
    <n v="125"/>
    <x v="2267"/>
    <x v="7"/>
    <x v="12"/>
  </r>
  <r>
    <n v="885"/>
    <x v="2489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478"/>
    <b v="0"/>
    <x v="12"/>
    <n v="75"/>
    <x v="2170"/>
    <x v="7"/>
    <x v="12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495"/>
    <b v="0"/>
    <x v="10"/>
    <n v="30"/>
    <x v="2268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x v="490"/>
    <b v="1"/>
    <x v="9"/>
    <n v="149"/>
    <x v="2269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478"/>
    <b v="0"/>
    <x v="11"/>
    <n v="27"/>
    <x v="2239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478"/>
    <b v="0"/>
    <x v="18"/>
    <n v="3"/>
    <x v="2270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x v="487"/>
    <b v="0"/>
    <x v="39"/>
    <n v="29"/>
    <x v="2271"/>
    <x v="1"/>
    <x v="39"/>
  </r>
  <r>
    <n v="4094"/>
    <x v="2495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495"/>
    <b v="0"/>
    <x v="11"/>
    <n v="37"/>
    <x v="2272"/>
    <x v="6"/>
    <x v="11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490"/>
    <b v="1"/>
    <x v="11"/>
    <n v="104"/>
    <x v="2273"/>
    <x v="6"/>
    <x v="11"/>
  </r>
  <r>
    <n v="874"/>
    <x v="2497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478"/>
    <b v="0"/>
    <x v="33"/>
    <n v="24"/>
    <x v="2274"/>
    <x v="7"/>
    <x v="33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x v="300"/>
    <b v="1"/>
    <x v="15"/>
    <n v="145"/>
    <x v="2110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428"/>
    <b v="0"/>
    <x v="1"/>
    <n v="7"/>
    <x v="2275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493"/>
    <b v="1"/>
    <x v="25"/>
    <n v="104"/>
    <x v="2276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489"/>
    <b v="0"/>
    <x v="10"/>
    <n v="21"/>
    <x v="2277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345"/>
    <b v="1"/>
    <x v="9"/>
    <n v="103"/>
    <x v="2278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174"/>
    <b v="1"/>
    <x v="11"/>
    <n v="103"/>
    <x v="2279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493"/>
    <b v="1"/>
    <x v="11"/>
    <n v="120"/>
    <x v="2280"/>
    <x v="6"/>
    <x v="11"/>
  </r>
  <r>
    <n v="3998"/>
    <x v="2505"/>
    <s v="Forsaken Angels, a powerful new play by William Leary, author of DCMTA's Best Of 2014 Play Masquerade."/>
    <n v="1250"/>
    <n v="715"/>
    <x v="2"/>
    <x v="0"/>
    <s v="USD"/>
    <n v="1427580426"/>
    <n v="1424992026"/>
    <b v="0"/>
    <x v="417"/>
    <b v="0"/>
    <x v="11"/>
    <n v="57"/>
    <x v="2281"/>
    <x v="6"/>
    <x v="11"/>
  </r>
  <r>
    <n v="3826"/>
    <x v="2506"/>
    <s v="This is the story about the Westons. One family who live with mental illness on a daily basis."/>
    <n v="600"/>
    <n v="715"/>
    <x v="0"/>
    <x v="1"/>
    <s v="GBP"/>
    <n v="1430993394"/>
    <n v="1428401394"/>
    <b v="0"/>
    <x v="407"/>
    <b v="1"/>
    <x v="11"/>
    <n v="119"/>
    <x v="2282"/>
    <x v="6"/>
    <x v="11"/>
  </r>
  <r>
    <n v="2955"/>
    <x v="2507"/>
    <s v="Stage Door Theater needs a stage for its current and future productions. Can you help?"/>
    <n v="1200"/>
    <n v="715"/>
    <x v="1"/>
    <x v="0"/>
    <s v="USD"/>
    <n v="1434476849"/>
    <n v="1431884849"/>
    <b v="0"/>
    <x v="398"/>
    <b v="0"/>
    <x v="9"/>
    <n v="60"/>
    <x v="431"/>
    <x v="6"/>
    <x v="9"/>
  </r>
  <r>
    <n v="716"/>
    <x v="2508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485"/>
    <b v="0"/>
    <x v="1"/>
    <n v="10"/>
    <x v="2283"/>
    <x v="0"/>
    <x v="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x v="484"/>
    <b v="1"/>
    <x v="11"/>
    <n v="115"/>
    <x v="2284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178"/>
    <b v="1"/>
    <x v="19"/>
    <n v="130"/>
    <x v="2285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239"/>
    <b v="0"/>
    <x v="1"/>
    <n v="28"/>
    <x v="2286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492"/>
    <b v="1"/>
    <x v="11"/>
    <n v="118"/>
    <x v="2287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478"/>
    <b v="1"/>
    <x v="11"/>
    <n v="101"/>
    <x v="2288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182"/>
    <b v="0"/>
    <x v="35"/>
    <n v="25"/>
    <x v="2289"/>
    <x v="1"/>
    <x v="35"/>
  </r>
  <r>
    <n v="782"/>
    <x v="2515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484"/>
    <b v="1"/>
    <x v="15"/>
    <n v="100"/>
    <x v="1631"/>
    <x v="7"/>
    <x v="15"/>
  </r>
  <r>
    <n v="663"/>
    <x v="2516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x v="480"/>
    <b v="0"/>
    <x v="1"/>
    <n v="0"/>
    <x v="1153"/>
    <x v="0"/>
    <x v="1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417"/>
    <b v="1"/>
    <x v="11"/>
    <n v="139"/>
    <x v="2290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x v="428"/>
    <b v="0"/>
    <x v="26"/>
    <n v="1"/>
    <x v="1254"/>
    <x v="0"/>
    <x v="26"/>
  </r>
  <r>
    <n v="668"/>
    <x v="2519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460"/>
    <b v="0"/>
    <x v="1"/>
    <n v="5"/>
    <x v="2291"/>
    <x v="0"/>
    <x v="1"/>
  </r>
  <r>
    <n v="409"/>
    <x v="2520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182"/>
    <b v="1"/>
    <x v="8"/>
    <n v="137"/>
    <x v="2292"/>
    <x v="5"/>
    <x v="8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x v="407"/>
    <b v="1"/>
    <x v="12"/>
    <n v="137"/>
    <x v="2038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380"/>
    <b v="1"/>
    <x v="12"/>
    <n v="113"/>
    <x v="2293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411"/>
    <b v="1"/>
    <x v="15"/>
    <n v="170"/>
    <x v="2294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x v="487"/>
    <b v="0"/>
    <x v="18"/>
    <n v="3"/>
    <x v="1820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x v="417"/>
    <b v="0"/>
    <x v="38"/>
    <n v="45"/>
    <x v="2295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x v="493"/>
    <b v="0"/>
    <x v="23"/>
    <n v="6"/>
    <x v="2024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x v="493"/>
    <b v="1"/>
    <x v="3"/>
    <n v="135"/>
    <x v="2043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x v="493"/>
    <b v="0"/>
    <x v="11"/>
    <n v="27"/>
    <x v="2296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484"/>
    <b v="0"/>
    <x v="26"/>
    <n v="1"/>
    <x v="2297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485"/>
    <b v="0"/>
    <x v="1"/>
    <n v="9"/>
    <x v="2298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x v="493"/>
    <b v="1"/>
    <x v="11"/>
    <n v="133"/>
    <x v="73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460"/>
    <b v="1"/>
    <x v="11"/>
    <n v="133"/>
    <x v="2299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487"/>
    <b v="1"/>
    <x v="11"/>
    <n v="132"/>
    <x v="2300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485"/>
    <b v="1"/>
    <x v="11"/>
    <n v="101"/>
    <x v="2301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484"/>
    <b v="0"/>
    <x v="11"/>
    <n v="37"/>
    <x v="2302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498"/>
    <b v="0"/>
    <x v="36"/>
    <n v="26"/>
    <x v="2303"/>
    <x v="2"/>
    <x v="36"/>
  </r>
  <r>
    <n v="3928"/>
    <x v="2537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480"/>
    <b v="0"/>
    <x v="11"/>
    <n v="13"/>
    <x v="2304"/>
    <x v="6"/>
    <x v="11"/>
  </r>
  <r>
    <n v="1777"/>
    <x v="2538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x v="482"/>
    <b v="0"/>
    <x v="3"/>
    <n v="14"/>
    <x v="861"/>
    <x v="2"/>
    <x v="3"/>
  </r>
  <r>
    <n v="3865"/>
    <x v="2539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x v="484"/>
    <b v="0"/>
    <x v="11"/>
    <n v="27"/>
    <x v="1564"/>
    <x v="6"/>
    <x v="11"/>
  </r>
  <r>
    <n v="3413"/>
    <x v="2540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484"/>
    <b v="1"/>
    <x v="11"/>
    <n v="130"/>
    <x v="1564"/>
    <x v="6"/>
    <x v="11"/>
  </r>
  <r>
    <n v="3345"/>
    <x v="2541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493"/>
    <b v="1"/>
    <x v="11"/>
    <n v="130"/>
    <x v="1631"/>
    <x v="6"/>
    <x v="11"/>
  </r>
  <r>
    <n v="2877"/>
    <x v="2542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345"/>
    <b v="0"/>
    <x v="11"/>
    <n v="11"/>
    <x v="2305"/>
    <x v="6"/>
    <x v="11"/>
  </r>
  <r>
    <n v="1723"/>
    <x v="254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498"/>
    <b v="0"/>
    <x v="14"/>
    <n v="7"/>
    <x v="2306"/>
    <x v="7"/>
    <x v="14"/>
  </r>
  <r>
    <n v="1576"/>
    <x v="2544"/>
    <s v="For the publication of my first 3 books: an Art book, a graphic novel, and a coloring book"/>
    <n v="5000"/>
    <n v="650"/>
    <x v="1"/>
    <x v="0"/>
    <s v="USD"/>
    <n v="1435698368"/>
    <n v="1431810368"/>
    <b v="0"/>
    <x v="482"/>
    <b v="0"/>
    <x v="32"/>
    <n v="13"/>
    <x v="431"/>
    <x v="1"/>
    <x v="32"/>
  </r>
  <r>
    <n v="3131"/>
    <x v="2545"/>
    <s v="A Staged Reading of &quot;Snake Eyes,&quot; a new play by Alex Rafala"/>
    <n v="4100"/>
    <n v="645"/>
    <x v="3"/>
    <x v="0"/>
    <s v="USD"/>
    <n v="1491656045"/>
    <n v="1489067645"/>
    <b v="0"/>
    <x v="417"/>
    <b v="0"/>
    <x v="11"/>
    <n v="16"/>
    <x v="1538"/>
    <x v="6"/>
    <x v="11"/>
  </r>
  <r>
    <n v="3073"/>
    <x v="2546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480"/>
    <b v="0"/>
    <x v="9"/>
    <n v="0"/>
    <x v="2307"/>
    <x v="6"/>
    <x v="9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469"/>
    <b v="0"/>
    <x v="33"/>
    <n v="31"/>
    <x v="2308"/>
    <x v="7"/>
    <x v="33"/>
  </r>
  <r>
    <n v="4104"/>
    <x v="2548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x v="484"/>
    <b v="0"/>
    <x v="11"/>
    <n v="21"/>
    <x v="2309"/>
    <x v="6"/>
    <x v="11"/>
  </r>
  <r>
    <n v="3985"/>
    <x v="254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427"/>
    <b v="0"/>
    <x v="11"/>
    <n v="32"/>
    <x v="2310"/>
    <x v="6"/>
    <x v="11"/>
  </r>
  <r>
    <n v="3958"/>
    <x v="2550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485"/>
    <b v="0"/>
    <x v="11"/>
    <n v="32"/>
    <x v="2311"/>
    <x v="6"/>
    <x v="11"/>
  </r>
  <r>
    <n v="1039"/>
    <x v="2551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469"/>
    <b v="1"/>
    <x v="13"/>
    <n v="128"/>
    <x v="2312"/>
    <x v="7"/>
    <x v="13"/>
  </r>
  <r>
    <n v="2471"/>
    <x v="2552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411"/>
    <b v="1"/>
    <x v="12"/>
    <n v="128"/>
    <x v="2032"/>
    <x v="7"/>
    <x v="12"/>
  </r>
  <r>
    <n v="866"/>
    <x v="2553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398"/>
    <b v="0"/>
    <x v="33"/>
    <n v="18"/>
    <x v="922"/>
    <x v="7"/>
    <x v="33"/>
  </r>
  <r>
    <n v="507"/>
    <x v="2554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482"/>
    <b v="0"/>
    <x v="23"/>
    <n v="3"/>
    <x v="2313"/>
    <x v="5"/>
    <x v="23"/>
  </r>
  <r>
    <n v="164"/>
    <x v="2555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480"/>
    <b v="0"/>
    <x v="10"/>
    <n v="1"/>
    <x v="2314"/>
    <x v="5"/>
    <x v="10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494"/>
    <b v="0"/>
    <x v="11"/>
    <n v="128"/>
    <x v="231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x v="407"/>
    <b v="0"/>
    <x v="6"/>
    <n v="1"/>
    <x v="2316"/>
    <x v="0"/>
    <x v="6"/>
  </r>
  <r>
    <n v="3050"/>
    <x v="2558"/>
    <s v="Help fund The Black Pearl Consuite at CoreCon VIII: On Ancient Seas!"/>
    <n v="600"/>
    <n v="636"/>
    <x v="0"/>
    <x v="0"/>
    <s v="USD"/>
    <n v="1462420960"/>
    <n v="1459828960"/>
    <b v="0"/>
    <x v="428"/>
    <b v="1"/>
    <x v="9"/>
    <n v="106"/>
    <x v="2317"/>
    <x v="6"/>
    <x v="9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480"/>
    <b v="0"/>
    <x v="1"/>
    <n v="1"/>
    <x v="2318"/>
    <x v="0"/>
    <x v="1"/>
  </r>
  <r>
    <n v="70"/>
    <x v="256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411"/>
    <b v="1"/>
    <x v="27"/>
    <n v="127"/>
    <x v="2319"/>
    <x v="5"/>
    <x v="27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398"/>
    <b v="0"/>
    <x v="14"/>
    <n v="25"/>
    <x v="2320"/>
    <x v="7"/>
    <x v="14"/>
  </r>
  <r>
    <n v="3587"/>
    <x v="2562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178"/>
    <b v="1"/>
    <x v="11"/>
    <n v="127"/>
    <x v="2321"/>
    <x v="6"/>
    <x v="11"/>
  </r>
  <r>
    <n v="2170"/>
    <x v="2563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427"/>
    <b v="1"/>
    <x v="15"/>
    <n v="181"/>
    <x v="2322"/>
    <x v="7"/>
    <x v="15"/>
  </r>
  <r>
    <n v="115"/>
    <x v="2564"/>
    <s v="Never judge a book (or a lover) by their cover."/>
    <n v="450"/>
    <n v="632"/>
    <x v="0"/>
    <x v="0"/>
    <s v="USD"/>
    <n v="1328377444"/>
    <n v="1326217444"/>
    <b v="0"/>
    <x v="494"/>
    <b v="1"/>
    <x v="27"/>
    <n v="140"/>
    <x v="2323"/>
    <x v="5"/>
    <x v="27"/>
  </r>
  <r>
    <n v="3533"/>
    <x v="2565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495"/>
    <b v="1"/>
    <x v="11"/>
    <n v="126"/>
    <x v="2324"/>
    <x v="6"/>
    <x v="11"/>
  </r>
  <r>
    <n v="3459"/>
    <x v="2566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393"/>
    <b v="1"/>
    <x v="11"/>
    <n v="126"/>
    <x v="2325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490"/>
    <b v="1"/>
    <x v="16"/>
    <n v="126"/>
    <x v="2063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x v="482"/>
    <b v="1"/>
    <x v="0"/>
    <n v="127"/>
    <x v="2326"/>
    <x v="0"/>
    <x v="0"/>
  </r>
  <r>
    <n v="2896"/>
    <x v="2569"/>
    <s v="&quot;Miracle on 34th Street&quot; is about faith and believing in others. _x000a_We believe. Do you?"/>
    <n v="3000"/>
    <n v="625"/>
    <x v="2"/>
    <x v="0"/>
    <s v="USD"/>
    <n v="1481522400"/>
    <n v="1480283321"/>
    <b v="0"/>
    <x v="417"/>
    <b v="0"/>
    <x v="11"/>
    <n v="21"/>
    <x v="2327"/>
    <x v="6"/>
    <x v="11"/>
  </r>
  <r>
    <n v="2000"/>
    <x v="2570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x v="460"/>
    <b v="0"/>
    <x v="36"/>
    <n v="13"/>
    <x v="1647"/>
    <x v="2"/>
    <x v="36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411"/>
    <b v="0"/>
    <x v="11"/>
    <n v="18"/>
    <x v="2328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480"/>
    <b v="0"/>
    <x v="1"/>
    <n v="3"/>
    <x v="2329"/>
    <x v="0"/>
    <x v="1"/>
  </r>
  <r>
    <n v="3976"/>
    <x v="2573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482"/>
    <b v="0"/>
    <x v="11"/>
    <n v="48"/>
    <x v="2330"/>
    <x v="6"/>
    <x v="11"/>
  </r>
  <r>
    <n v="3731"/>
    <x v="2574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417"/>
    <b v="0"/>
    <x v="11"/>
    <n v="11"/>
    <x v="1686"/>
    <x v="6"/>
    <x v="11"/>
  </r>
  <r>
    <n v="1927"/>
    <x v="2575"/>
    <s v="Hampshire is headed to GBS Detroit."/>
    <n v="600"/>
    <n v="620"/>
    <x v="0"/>
    <x v="0"/>
    <s v="USD"/>
    <n v="1331182740"/>
    <n v="1329856839"/>
    <b v="0"/>
    <x v="398"/>
    <b v="1"/>
    <x v="12"/>
    <n v="103"/>
    <x v="2331"/>
    <x v="7"/>
    <x v="12"/>
  </r>
  <r>
    <n v="1372"/>
    <x v="2576"/>
    <s v="Please help us raise funds to press our new CD!"/>
    <n v="500"/>
    <n v="620"/>
    <x v="0"/>
    <x v="0"/>
    <s v="USD"/>
    <n v="1342115132"/>
    <n v="1339523132"/>
    <b v="0"/>
    <x v="485"/>
    <b v="1"/>
    <x v="15"/>
    <n v="124"/>
    <x v="2332"/>
    <x v="7"/>
    <x v="15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x v="478"/>
    <b v="1"/>
    <x v="11"/>
    <n v="124"/>
    <x v="233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x v="498"/>
    <b v="1"/>
    <x v="0"/>
    <n v="103"/>
    <x v="2146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498"/>
    <b v="0"/>
    <x v="11"/>
    <n v="61"/>
    <x v="2334"/>
    <x v="6"/>
    <x v="11"/>
  </r>
  <r>
    <n v="3404"/>
    <x v="2580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498"/>
    <b v="1"/>
    <x v="11"/>
    <n v="122"/>
    <x v="2335"/>
    <x v="6"/>
    <x v="11"/>
  </r>
  <r>
    <n v="3085"/>
    <x v="2581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428"/>
    <b v="0"/>
    <x v="9"/>
    <n v="2"/>
    <x v="2336"/>
    <x v="6"/>
    <x v="9"/>
  </r>
  <r>
    <n v="2096"/>
    <x v="2582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484"/>
    <b v="1"/>
    <x v="12"/>
    <n v="102"/>
    <x v="2337"/>
    <x v="7"/>
    <x v="12"/>
  </r>
  <r>
    <n v="1294"/>
    <x v="2583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494"/>
    <b v="1"/>
    <x v="11"/>
    <n v="122"/>
    <x v="2338"/>
    <x v="6"/>
    <x v="11"/>
  </r>
  <r>
    <n v="2490"/>
    <x v="2584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485"/>
    <b v="1"/>
    <x v="12"/>
    <n v="121"/>
    <x v="2339"/>
    <x v="7"/>
    <x v="12"/>
  </r>
  <r>
    <n v="2144"/>
    <x v="2585"/>
    <s v="A thousand community-built sandbox games (and more!) with a fully-customizable game engine."/>
    <n v="35500"/>
    <n v="607"/>
    <x v="2"/>
    <x v="0"/>
    <s v="USD"/>
    <n v="1379164040"/>
    <n v="1376399240"/>
    <b v="0"/>
    <x v="492"/>
    <b v="0"/>
    <x v="18"/>
    <n v="2"/>
    <x v="2340"/>
    <x v="3"/>
    <x v="18"/>
  </r>
  <r>
    <n v="3700"/>
    <x v="2586"/>
    <s v="Help me produce the play I have written for my senior project!"/>
    <n v="500"/>
    <n v="606"/>
    <x v="0"/>
    <x v="0"/>
    <s v="USD"/>
    <n v="1412092800"/>
    <n v="1409493800"/>
    <b v="0"/>
    <x v="487"/>
    <b v="1"/>
    <x v="11"/>
    <n v="121"/>
    <x v="1640"/>
    <x v="6"/>
    <x v="11"/>
  </r>
  <r>
    <n v="2953"/>
    <x v="2587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498"/>
    <b v="0"/>
    <x v="9"/>
    <n v="0"/>
    <x v="2341"/>
    <x v="6"/>
    <x v="9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x v="484"/>
    <b v="1"/>
    <x v="11"/>
    <n v="242"/>
    <x v="2342"/>
    <x v="6"/>
    <x v="11"/>
  </r>
  <r>
    <n v="1287"/>
    <x v="2589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460"/>
    <b v="1"/>
    <x v="11"/>
    <n v="242"/>
    <x v="2343"/>
    <x v="6"/>
    <x v="11"/>
  </r>
  <r>
    <n v="2142"/>
    <x v="2590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x v="417"/>
    <b v="0"/>
    <x v="18"/>
    <n v="6"/>
    <x v="2344"/>
    <x v="3"/>
    <x v="18"/>
  </r>
  <r>
    <n v="386"/>
    <x v="2591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493"/>
    <b v="1"/>
    <x v="8"/>
    <n v="100"/>
    <x v="2345"/>
    <x v="5"/>
    <x v="8"/>
  </r>
  <r>
    <n v="1438"/>
    <x v="2592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x v="495"/>
    <b v="0"/>
    <x v="31"/>
    <n v="3"/>
    <x v="1319"/>
    <x v="1"/>
    <x v="31"/>
  </r>
  <r>
    <n v="375"/>
    <x v="2593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484"/>
    <b v="1"/>
    <x v="8"/>
    <n v="120"/>
    <x v="2061"/>
    <x v="5"/>
    <x v="8"/>
  </r>
  <r>
    <n v="104"/>
    <x v="2594"/>
    <s v="UCF short film about an old man, his love for music, and his misplaced trumpet.  "/>
    <n v="500"/>
    <n v="600"/>
    <x v="0"/>
    <x v="0"/>
    <s v="USD"/>
    <n v="1301792400"/>
    <n v="1299775266"/>
    <b v="0"/>
    <x v="482"/>
    <b v="1"/>
    <x v="27"/>
    <n v="120"/>
    <x v="1338"/>
    <x v="5"/>
    <x v="27"/>
  </r>
  <r>
    <n v="50"/>
    <x v="2595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494"/>
    <b v="1"/>
    <x v="16"/>
    <n v="100"/>
    <x v="2346"/>
    <x v="5"/>
    <x v="16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411"/>
    <b v="1"/>
    <x v="5"/>
    <n v="299"/>
    <x v="234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487"/>
    <b v="1"/>
    <x v="17"/>
    <n v="238"/>
    <x v="2348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493"/>
    <b v="1"/>
    <x v="11"/>
    <n v="169"/>
    <x v="1753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478"/>
    <b v="1"/>
    <x v="11"/>
    <n v="108"/>
    <x v="234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495"/>
    <b v="0"/>
    <x v="3"/>
    <n v="3"/>
    <x v="2350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493"/>
    <b v="0"/>
    <x v="26"/>
    <n v="4"/>
    <x v="2351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480"/>
    <b v="0"/>
    <x v="1"/>
    <n v="0"/>
    <x v="856"/>
    <x v="0"/>
    <x v="1"/>
  </r>
  <r>
    <n v="3193"/>
    <x v="2603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492"/>
    <b v="0"/>
    <x v="19"/>
    <n v="12"/>
    <x v="2352"/>
    <x v="6"/>
    <x v="19"/>
  </r>
  <r>
    <n v="3063"/>
    <x v="2604"/>
    <s v="Members of the local Miami music scene are putting together a venue/creative space in Kendall!"/>
    <n v="3000"/>
    <n v="587"/>
    <x v="2"/>
    <x v="0"/>
    <s v="USD"/>
    <n v="1477174138"/>
    <n v="1474150138"/>
    <b v="0"/>
    <x v="465"/>
    <b v="0"/>
    <x v="9"/>
    <n v="20"/>
    <x v="2353"/>
    <x v="6"/>
    <x v="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300"/>
    <b v="1"/>
    <x v="15"/>
    <n v="167"/>
    <x v="2354"/>
    <x v="7"/>
    <x v="15"/>
  </r>
  <r>
    <n v="1175"/>
    <x v="2606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428"/>
    <b v="0"/>
    <x v="29"/>
    <n v="3"/>
    <x v="431"/>
    <x v="4"/>
    <x v="29"/>
  </r>
  <r>
    <n v="1127"/>
    <x v="260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465"/>
    <b v="0"/>
    <x v="28"/>
    <n v="2"/>
    <x v="543"/>
    <x v="3"/>
    <x v="28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x v="490"/>
    <b v="1"/>
    <x v="11"/>
    <n v="105"/>
    <x v="2254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493"/>
    <b v="0"/>
    <x v="11"/>
    <n v="29"/>
    <x v="2355"/>
    <x v="6"/>
    <x v="11"/>
  </r>
  <r>
    <n v="3818"/>
    <x v="2610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482"/>
    <b v="1"/>
    <x v="11"/>
    <n v="228"/>
    <x v="2356"/>
    <x v="6"/>
    <x v="11"/>
  </r>
  <r>
    <n v="3711"/>
    <x v="2611"/>
    <s v="Two teachers and twenty kids bring one of Shakespeare's plays to life!"/>
    <n v="500"/>
    <n v="570"/>
    <x v="0"/>
    <x v="0"/>
    <s v="USD"/>
    <n v="1402848000"/>
    <n v="1400606573"/>
    <b v="0"/>
    <x v="478"/>
    <b v="1"/>
    <x v="11"/>
    <n v="114"/>
    <x v="2357"/>
    <x v="6"/>
    <x v="11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484"/>
    <b v="1"/>
    <x v="11"/>
    <n v="114"/>
    <x v="2358"/>
    <x v="6"/>
    <x v="11"/>
  </r>
  <r>
    <n v="2774"/>
    <x v="261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493"/>
    <b v="0"/>
    <x v="39"/>
    <n v="14"/>
    <x v="2359"/>
    <x v="1"/>
    <x v="39"/>
  </r>
  <r>
    <n v="432"/>
    <x v="2614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495"/>
    <b v="0"/>
    <x v="23"/>
    <n v="10"/>
    <x v="2360"/>
    <x v="5"/>
    <x v="23"/>
  </r>
  <r>
    <n v="3752"/>
    <x v="2615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182"/>
    <b v="1"/>
    <x v="19"/>
    <n v="113"/>
    <x v="1820"/>
    <x v="6"/>
    <x v="19"/>
  </r>
  <r>
    <n v="2906"/>
    <x v="2616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480"/>
    <b v="0"/>
    <x v="11"/>
    <n v="9"/>
    <x v="2361"/>
    <x v="6"/>
    <x v="11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x v="380"/>
    <b v="1"/>
    <x v="27"/>
    <n v="113"/>
    <x v="2362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184"/>
    <b v="1"/>
    <x v="22"/>
    <n v="113"/>
    <x v="236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398"/>
    <b v="0"/>
    <x v="11"/>
    <n v="28"/>
    <x v="2284"/>
    <x v="6"/>
    <x v="11"/>
  </r>
  <r>
    <n v="2140"/>
    <x v="262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398"/>
    <b v="0"/>
    <x v="18"/>
    <n v="0"/>
    <x v="2364"/>
    <x v="3"/>
    <x v="18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428"/>
    <b v="0"/>
    <x v="14"/>
    <n v="10"/>
    <x v="2365"/>
    <x v="7"/>
    <x v="14"/>
  </r>
  <r>
    <n v="169"/>
    <x v="2622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482"/>
    <b v="0"/>
    <x v="10"/>
    <n v="22"/>
    <x v="762"/>
    <x v="5"/>
    <x v="10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493"/>
    <b v="1"/>
    <x v="12"/>
    <n v="124"/>
    <x v="2366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x v="467"/>
    <b v="1"/>
    <x v="11"/>
    <n v="159"/>
    <x v="2367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398"/>
    <b v="1"/>
    <x v="15"/>
    <n v="185"/>
    <x v="2368"/>
    <x v="7"/>
    <x v="15"/>
  </r>
  <r>
    <n v="1807"/>
    <x v="2626"/>
    <s v="I want to explore alternative cultures and lifestyles in America."/>
    <n v="5000"/>
    <n v="553"/>
    <x v="2"/>
    <x v="0"/>
    <s v="USD"/>
    <n v="1411868313"/>
    <n v="1409276313"/>
    <b v="1"/>
    <x v="495"/>
    <b v="0"/>
    <x v="3"/>
    <n v="11"/>
    <x v="2369"/>
    <x v="2"/>
    <x v="3"/>
  </r>
  <r>
    <n v="685"/>
    <x v="2627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482"/>
    <b v="0"/>
    <x v="1"/>
    <n v="28"/>
    <x v="2370"/>
    <x v="0"/>
    <x v="1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x v="493"/>
    <b v="1"/>
    <x v="15"/>
    <n v="110"/>
    <x v="2371"/>
    <x v="7"/>
    <x v="15"/>
  </r>
  <r>
    <n v="3934"/>
    <x v="26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417"/>
    <b v="0"/>
    <x v="11"/>
    <n v="11"/>
    <x v="2372"/>
    <x v="6"/>
    <x v="11"/>
  </r>
  <r>
    <n v="3514"/>
    <x v="2630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482"/>
    <b v="1"/>
    <x v="11"/>
    <n v="110"/>
    <x v="2373"/>
    <x v="6"/>
    <x v="11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498"/>
    <b v="0"/>
    <x v="11"/>
    <n v="5"/>
    <x v="2374"/>
    <x v="6"/>
    <x v="11"/>
  </r>
  <r>
    <n v="2752"/>
    <x v="2632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484"/>
    <b v="0"/>
    <x v="39"/>
    <n v="11"/>
    <x v="2375"/>
    <x v="1"/>
    <x v="39"/>
  </r>
  <r>
    <n v="1612"/>
    <x v="2633"/>
    <s v="Help us achieve our goal to get our van repaired, gassed up, and road-ready for our winter tour!"/>
    <n v="500"/>
    <n v="550"/>
    <x v="0"/>
    <x v="0"/>
    <s v="USD"/>
    <n v="1357160384"/>
    <n v="1354568384"/>
    <b v="0"/>
    <x v="398"/>
    <b v="1"/>
    <x v="15"/>
    <n v="110"/>
    <x v="1631"/>
    <x v="7"/>
    <x v="15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485"/>
    <b v="1"/>
    <x v="7"/>
    <n v="182"/>
    <x v="1134"/>
    <x v="4"/>
    <x v="7"/>
  </r>
  <r>
    <n v="3181"/>
    <x v="2635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182"/>
    <b v="1"/>
    <x v="11"/>
    <n v="109"/>
    <x v="902"/>
    <x v="6"/>
    <x v="11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x v="178"/>
    <b v="1"/>
    <x v="20"/>
    <n v="218"/>
    <x v="2376"/>
    <x v="7"/>
    <x v="20"/>
  </r>
  <r>
    <n v="818"/>
    <x v="2637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427"/>
    <b v="1"/>
    <x v="15"/>
    <n v="156"/>
    <x v="2377"/>
    <x v="7"/>
    <x v="15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484"/>
    <b v="0"/>
    <x v="11"/>
    <n v="27"/>
    <x v="1598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x v="428"/>
    <b v="0"/>
    <x v="11"/>
    <n v="5"/>
    <x v="2378"/>
    <x v="6"/>
    <x v="11"/>
  </r>
  <r>
    <n v="3319"/>
    <x v="2640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485"/>
    <b v="1"/>
    <x v="11"/>
    <n v="108"/>
    <x v="2106"/>
    <x v="6"/>
    <x v="11"/>
  </r>
  <r>
    <n v="3133"/>
    <x v="2641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485"/>
    <b v="0"/>
    <x v="11"/>
    <n v="108"/>
    <x v="2106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182"/>
    <b v="1"/>
    <x v="11"/>
    <n v="107"/>
    <x v="191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428"/>
    <b v="1"/>
    <x v="11"/>
    <n v="106"/>
    <x v="2379"/>
    <x v="6"/>
    <x v="11"/>
  </r>
  <r>
    <n v="3525"/>
    <x v="2644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480"/>
    <b v="1"/>
    <x v="11"/>
    <n v="106"/>
    <x v="2380"/>
    <x v="6"/>
    <x v="11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398"/>
    <b v="0"/>
    <x v="29"/>
    <n v="11"/>
    <x v="2381"/>
    <x v="4"/>
    <x v="29"/>
  </r>
  <r>
    <n v="1146"/>
    <x v="2646"/>
    <s v="Bringing the flavor of competition BBQ to small town Auburn with the ease of a big city food truck."/>
    <n v="6000"/>
    <n v="530"/>
    <x v="2"/>
    <x v="0"/>
    <s v="USD"/>
    <n v="1399071173"/>
    <n v="1395787973"/>
    <b v="0"/>
    <x v="417"/>
    <b v="0"/>
    <x v="29"/>
    <n v="9"/>
    <x v="488"/>
    <x v="4"/>
    <x v="29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460"/>
    <b v="1"/>
    <x v="11"/>
    <n v="105"/>
    <x v="2382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398"/>
    <b v="0"/>
    <x v="11"/>
    <n v="11"/>
    <x v="1315"/>
    <x v="6"/>
    <x v="11"/>
  </r>
  <r>
    <n v="3749"/>
    <x v="2649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480"/>
    <b v="1"/>
    <x v="19"/>
    <n v="105"/>
    <x v="1319"/>
    <x v="6"/>
    <x v="19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487"/>
    <b v="1"/>
    <x v="11"/>
    <n v="175"/>
    <x v="2383"/>
    <x v="6"/>
    <x v="11"/>
  </r>
  <r>
    <n v="2"/>
    <x v="2651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367"/>
    <b v="1"/>
    <x v="16"/>
    <n v="105"/>
    <x v="2384"/>
    <x v="5"/>
    <x v="16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428"/>
    <b v="0"/>
    <x v="9"/>
    <n v="5"/>
    <x v="2385"/>
    <x v="6"/>
    <x v="9"/>
  </r>
  <r>
    <n v="3894"/>
    <x v="2653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398"/>
    <b v="0"/>
    <x v="11"/>
    <n v="3"/>
    <x v="2386"/>
    <x v="6"/>
    <x v="11"/>
  </r>
  <r>
    <n v="3651"/>
    <x v="2654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428"/>
    <b v="1"/>
    <x v="11"/>
    <n v="104"/>
    <x v="1581"/>
    <x v="6"/>
    <x v="11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398"/>
    <b v="1"/>
    <x v="15"/>
    <n v="104"/>
    <x v="2386"/>
    <x v="7"/>
    <x v="15"/>
  </r>
  <r>
    <n v="909"/>
    <x v="2656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495"/>
    <b v="0"/>
    <x v="33"/>
    <n v="3"/>
    <x v="431"/>
    <x v="7"/>
    <x v="33"/>
  </r>
  <r>
    <n v="829"/>
    <x v="2657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485"/>
    <b v="1"/>
    <x v="15"/>
    <n v="104"/>
    <x v="2387"/>
    <x v="7"/>
    <x v="15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182"/>
    <b v="1"/>
    <x v="15"/>
    <n v="104"/>
    <x v="1929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482"/>
    <b v="1"/>
    <x v="12"/>
    <n v="103"/>
    <x v="2028"/>
    <x v="7"/>
    <x v="12"/>
  </r>
  <r>
    <n v="1990"/>
    <x v="266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496"/>
    <b v="0"/>
    <x v="36"/>
    <n v="17"/>
    <x v="2388"/>
    <x v="2"/>
    <x v="36"/>
  </r>
  <r>
    <n v="1816"/>
    <x v="2661"/>
    <s v="A unique Photographic Book Project about the Passionate Moments and Strong Emotions that lie within Karate"/>
    <n v="25000"/>
    <n v="509"/>
    <x v="2"/>
    <x v="19"/>
    <s v="CHF"/>
    <n v="1469473200"/>
    <n v="1467061303"/>
    <b v="0"/>
    <x v="345"/>
    <b v="0"/>
    <x v="3"/>
    <n v="2"/>
    <x v="2389"/>
    <x v="2"/>
    <x v="3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345"/>
    <b v="0"/>
    <x v="32"/>
    <n v="5"/>
    <x v="2390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411"/>
    <b v="1"/>
    <x v="11"/>
    <n v="202"/>
    <x v="2391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494"/>
    <b v="1"/>
    <x v="11"/>
    <n v="144"/>
    <x v="2392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482"/>
    <b v="0"/>
    <x v="11"/>
    <n v="20"/>
    <x v="1437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490"/>
    <b v="1"/>
    <x v="11"/>
    <n v="101"/>
    <x v="2393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x v="498"/>
    <b v="0"/>
    <x v="1"/>
    <n v="1"/>
    <x v="2394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x v="485"/>
    <b v="1"/>
    <x v="27"/>
    <n v="100"/>
    <x v="2395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495"/>
    <b v="1"/>
    <x v="11"/>
    <n v="100"/>
    <x v="2396"/>
    <x v="6"/>
    <x v="11"/>
  </r>
  <r>
    <n v="3788"/>
    <x v="2669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497"/>
    <b v="0"/>
    <x v="19"/>
    <n v="1"/>
    <x v="872"/>
    <x v="6"/>
    <x v="19"/>
  </r>
  <r>
    <n v="3761"/>
    <x v="2670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498"/>
    <b v="1"/>
    <x v="19"/>
    <n v="100"/>
    <x v="2397"/>
    <x v="6"/>
    <x v="19"/>
  </r>
  <r>
    <n v="3650"/>
    <x v="2671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411"/>
    <b v="1"/>
    <x v="11"/>
    <n v="100"/>
    <x v="2398"/>
    <x v="6"/>
    <x v="11"/>
  </r>
  <r>
    <n v="3579"/>
    <x v="2672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484"/>
    <b v="1"/>
    <x v="11"/>
    <n v="100"/>
    <x v="2170"/>
    <x v="6"/>
    <x v="11"/>
  </r>
  <r>
    <n v="3572"/>
    <x v="2673"/>
    <s v="A darkly comic one woman show by Abram Rooney as part of The Camden Fringe 2015."/>
    <n v="500"/>
    <n v="500"/>
    <x v="0"/>
    <x v="1"/>
    <s v="GBP"/>
    <n v="1434894082"/>
    <n v="1432302082"/>
    <b v="0"/>
    <x v="428"/>
    <b v="1"/>
    <x v="11"/>
    <n v="100"/>
    <x v="1958"/>
    <x v="6"/>
    <x v="11"/>
  </r>
  <r>
    <n v="3392"/>
    <x v="2674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417"/>
    <b v="1"/>
    <x v="11"/>
    <n v="100"/>
    <x v="2168"/>
    <x v="6"/>
    <x v="11"/>
  </r>
  <r>
    <n v="3000"/>
    <x v="2675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495"/>
    <b v="1"/>
    <x v="9"/>
    <n v="100"/>
    <x v="1356"/>
    <x v="6"/>
    <x v="9"/>
  </r>
  <r>
    <n v="2922"/>
    <x v="2676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345"/>
    <b v="1"/>
    <x v="19"/>
    <n v="100"/>
    <x v="2266"/>
    <x v="6"/>
    <x v="19"/>
  </r>
  <r>
    <n v="2892"/>
    <x v="2677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411"/>
    <b v="0"/>
    <x v="11"/>
    <n v="9"/>
    <x v="2398"/>
    <x v="6"/>
    <x v="11"/>
  </r>
  <r>
    <n v="1832"/>
    <x v="2678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490"/>
    <b v="1"/>
    <x v="15"/>
    <n v="143"/>
    <x v="1647"/>
    <x v="7"/>
    <x v="15"/>
  </r>
  <r>
    <n v="139"/>
    <x v="2679"/>
    <s v="When  Rome is infected with a zombie plague, Lucius Agrippa and a small group fights for survival"/>
    <n v="500"/>
    <n v="500"/>
    <x v="1"/>
    <x v="0"/>
    <s v="USD"/>
    <n v="1436738772"/>
    <n v="1435874772"/>
    <b v="0"/>
    <x v="497"/>
    <b v="0"/>
    <x v="21"/>
    <n v="100"/>
    <x v="872"/>
    <x v="5"/>
    <x v="21"/>
  </r>
  <r>
    <n v="84"/>
    <x v="2680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480"/>
    <b v="1"/>
    <x v="27"/>
    <n v="100"/>
    <x v="2172"/>
    <x v="5"/>
    <x v="27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411"/>
    <b v="0"/>
    <x v="11"/>
    <n v="17"/>
    <x v="781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483"/>
    <b v="1"/>
    <x v="4"/>
    <n v="164"/>
    <x v="23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498"/>
    <b v="0"/>
    <x v="11"/>
    <n v="2"/>
    <x v="2400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493"/>
    <b v="0"/>
    <x v="11"/>
    <n v="10"/>
    <x v="2401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428"/>
    <b v="0"/>
    <x v="14"/>
    <n v="10"/>
    <x v="2402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495"/>
    <b v="0"/>
    <x v="1"/>
    <n v="2"/>
    <x v="2403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398"/>
    <b v="1"/>
    <x v="11"/>
    <n v="108"/>
    <x v="2404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411"/>
    <b v="1"/>
    <x v="11"/>
    <n v="138"/>
    <x v="2405"/>
    <x v="6"/>
    <x v="11"/>
  </r>
  <r>
    <n v="3646"/>
    <x v="2689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495"/>
    <b v="0"/>
    <x v="19"/>
    <n v="5"/>
    <x v="2406"/>
    <x v="6"/>
    <x v="19"/>
  </r>
  <r>
    <n v="704"/>
    <x v="2690"/>
    <s v="Turn you helmet into the safest helmet and don't worry about a thing,you will always have the right fit!!"/>
    <n v="55000"/>
    <n v="481"/>
    <x v="2"/>
    <x v="11"/>
    <s v="CAD"/>
    <n v="1487565468"/>
    <n v="1482381468"/>
    <b v="0"/>
    <x v="489"/>
    <b v="0"/>
    <x v="1"/>
    <n v="1"/>
    <x v="2407"/>
    <x v="0"/>
    <x v="1"/>
  </r>
  <r>
    <n v="948"/>
    <x v="2691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x v="495"/>
    <b v="0"/>
    <x v="1"/>
    <n v="12"/>
    <x v="1338"/>
    <x v="0"/>
    <x v="1"/>
  </r>
  <r>
    <n v="452"/>
    <x v="2692"/>
    <s v="A man must find his way out of the depths of the shadows by using the aid of a little girl."/>
    <n v="750"/>
    <n v="480"/>
    <x v="2"/>
    <x v="0"/>
    <s v="USD"/>
    <n v="1431536015"/>
    <n v="1428944015"/>
    <b v="0"/>
    <x v="417"/>
    <b v="0"/>
    <x v="23"/>
    <n v="64"/>
    <x v="2408"/>
    <x v="5"/>
    <x v="23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494"/>
    <b v="0"/>
    <x v="18"/>
    <n v="10"/>
    <x v="2409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345"/>
    <b v="0"/>
    <x v="9"/>
    <n v="12"/>
    <x v="2410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467"/>
    <b v="1"/>
    <x v="11"/>
    <n v="149"/>
    <x v="2411"/>
    <x v="6"/>
    <x v="11"/>
  </r>
  <r>
    <n v="2871"/>
    <x v="2696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493"/>
    <b v="0"/>
    <x v="11"/>
    <n v="5"/>
    <x v="2198"/>
    <x v="6"/>
    <x v="11"/>
  </r>
  <r>
    <n v="992"/>
    <x v="2697"/>
    <s v="The HOTTEST and COOLEST thing yet! WairConditioning... an entirely new level of comfortability!"/>
    <n v="100000"/>
    <n v="467"/>
    <x v="2"/>
    <x v="0"/>
    <s v="USD"/>
    <n v="1462655519"/>
    <n v="1457475119"/>
    <b v="0"/>
    <x v="489"/>
    <b v="0"/>
    <x v="1"/>
    <n v="0"/>
    <x v="2412"/>
    <x v="0"/>
    <x v="1"/>
  </r>
  <r>
    <n v="2388"/>
    <x v="269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495"/>
    <b v="0"/>
    <x v="26"/>
    <n v="1"/>
    <x v="2413"/>
    <x v="0"/>
    <x v="26"/>
  </r>
  <r>
    <n v="2161"/>
    <x v="2699"/>
    <s v="We're trying to fund hard copies of our debut album!"/>
    <n v="400"/>
    <n v="463"/>
    <x v="0"/>
    <x v="0"/>
    <s v="USD"/>
    <n v="1443040059"/>
    <n v="1440448059"/>
    <b v="0"/>
    <x v="493"/>
    <b v="1"/>
    <x v="15"/>
    <n v="116"/>
    <x v="2414"/>
    <x v="7"/>
    <x v="15"/>
  </r>
  <r>
    <n v="4046"/>
    <x v="2700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417"/>
    <b v="0"/>
    <x v="11"/>
    <n v="8"/>
    <x v="2138"/>
    <x v="6"/>
    <x v="11"/>
  </r>
  <r>
    <n v="3605"/>
    <x v="2701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182"/>
    <b v="1"/>
    <x v="11"/>
    <n v="184"/>
    <x v="2415"/>
    <x v="6"/>
    <x v="11"/>
  </r>
  <r>
    <n v="2414"/>
    <x v="2702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493"/>
    <b v="0"/>
    <x v="29"/>
    <n v="3"/>
    <x v="2416"/>
    <x v="4"/>
    <x v="29"/>
  </r>
  <r>
    <n v="2409"/>
    <x v="2703"/>
    <s v="I am looking to start a food truck with an infusion of my Puerto Rican heritage and my love for BBQ."/>
    <n v="25000"/>
    <n v="460"/>
    <x v="2"/>
    <x v="0"/>
    <s v="USD"/>
    <n v="1439931675"/>
    <n v="1437339675"/>
    <b v="0"/>
    <x v="345"/>
    <b v="0"/>
    <x v="29"/>
    <n v="2"/>
    <x v="1254"/>
    <x v="4"/>
    <x v="29"/>
  </r>
  <r>
    <n v="95"/>
    <x v="2704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478"/>
    <b v="1"/>
    <x v="27"/>
    <n v="131"/>
    <x v="1404"/>
    <x v="5"/>
    <x v="27"/>
  </r>
  <r>
    <n v="76"/>
    <x v="2705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182"/>
    <b v="1"/>
    <x v="27"/>
    <n v="153"/>
    <x v="2415"/>
    <x v="5"/>
    <x v="27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428"/>
    <b v="0"/>
    <x v="19"/>
    <n v="30"/>
    <x v="2417"/>
    <x v="6"/>
    <x v="19"/>
  </r>
  <r>
    <n v="4001"/>
    <x v="2707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484"/>
    <b v="0"/>
    <x v="11"/>
    <n v="38"/>
    <x v="2418"/>
    <x v="6"/>
    <x v="11"/>
  </r>
  <r>
    <n v="3929"/>
    <x v="2708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484"/>
    <b v="0"/>
    <x v="11"/>
    <n v="2"/>
    <x v="2418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x v="182"/>
    <b v="0"/>
    <x v="19"/>
    <n v="3"/>
    <x v="2419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398"/>
    <b v="0"/>
    <x v="9"/>
    <n v="3"/>
    <x v="2420"/>
    <x v="6"/>
    <x v="9"/>
  </r>
  <r>
    <n v="3980"/>
    <x v="2711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480"/>
    <b v="0"/>
    <x v="11"/>
    <n v="18"/>
    <x v="2197"/>
    <x v="6"/>
    <x v="11"/>
  </r>
  <r>
    <n v="3325"/>
    <x v="2712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182"/>
    <b v="1"/>
    <x v="11"/>
    <n v="113"/>
    <x v="2421"/>
    <x v="6"/>
    <x v="11"/>
  </r>
  <r>
    <n v="1494"/>
    <x v="2713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398"/>
    <b v="0"/>
    <x v="35"/>
    <n v="9"/>
    <x v="2422"/>
    <x v="1"/>
    <x v="35"/>
  </r>
  <r>
    <n v="1419"/>
    <x v="2714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482"/>
    <b v="0"/>
    <x v="31"/>
    <n v="7"/>
    <x v="1879"/>
    <x v="1"/>
    <x v="31"/>
  </r>
  <r>
    <n v="3897"/>
    <x v="2715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x v="482"/>
    <b v="0"/>
    <x v="11"/>
    <n v="18"/>
    <x v="2186"/>
    <x v="6"/>
    <x v="11"/>
  </r>
  <r>
    <n v="2805"/>
    <x v="2716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487"/>
    <b v="1"/>
    <x v="11"/>
    <n v="110"/>
    <x v="2423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428"/>
    <b v="0"/>
    <x v="11"/>
    <n v="22"/>
    <x v="2424"/>
    <x v="6"/>
    <x v="11"/>
  </r>
  <r>
    <n v="2383"/>
    <x v="2718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x v="498"/>
    <b v="0"/>
    <x v="26"/>
    <n v="4"/>
    <x v="676"/>
    <x v="0"/>
    <x v="26"/>
  </r>
  <r>
    <n v="819"/>
    <x v="2719"/>
    <s v="We are touring the Southeast in support of our new EP"/>
    <n v="400"/>
    <n v="435"/>
    <x v="0"/>
    <x v="0"/>
    <s v="USD"/>
    <n v="1387601040"/>
    <n v="1386806254"/>
    <b v="0"/>
    <x v="484"/>
    <b v="1"/>
    <x v="15"/>
    <n v="109"/>
    <x v="2425"/>
    <x v="7"/>
    <x v="15"/>
  </r>
  <r>
    <n v="162"/>
    <x v="2720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482"/>
    <b v="0"/>
    <x v="10"/>
    <n v="16"/>
    <x v="2052"/>
    <x v="5"/>
    <x v="10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489"/>
    <b v="0"/>
    <x v="6"/>
    <n v="2"/>
    <x v="2426"/>
    <x v="0"/>
    <x v="6"/>
  </r>
  <r>
    <n v="4069"/>
    <x v="272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493"/>
    <b v="0"/>
    <x v="11"/>
    <n v="34"/>
    <x v="2427"/>
    <x v="6"/>
    <x v="11"/>
  </r>
  <r>
    <n v="3820"/>
    <x v="2723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490"/>
    <b v="1"/>
    <x v="11"/>
    <n v="143"/>
    <x v="661"/>
    <x v="6"/>
    <x v="11"/>
  </r>
  <r>
    <n v="3693"/>
    <x v="2724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484"/>
    <b v="1"/>
    <x v="11"/>
    <n v="129"/>
    <x v="2428"/>
    <x v="6"/>
    <x v="11"/>
  </r>
  <r>
    <n v="3116"/>
    <x v="272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482"/>
    <b v="0"/>
    <x v="9"/>
    <n v="57"/>
    <x v="2366"/>
    <x v="6"/>
    <x v="9"/>
  </r>
  <r>
    <n v="2448"/>
    <x v="2726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428"/>
    <b v="1"/>
    <x v="7"/>
    <n v="108"/>
    <x v="2429"/>
    <x v="4"/>
    <x v="7"/>
  </r>
  <r>
    <n v="422"/>
    <x v="2727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417"/>
    <b v="0"/>
    <x v="23"/>
    <n v="1"/>
    <x v="2430"/>
    <x v="5"/>
    <x v="23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480"/>
    <b v="0"/>
    <x v="11"/>
    <n v="28"/>
    <x v="1622"/>
    <x v="6"/>
    <x v="11"/>
  </r>
  <r>
    <n v="3801"/>
    <x v="2729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428"/>
    <b v="0"/>
    <x v="19"/>
    <n v="9"/>
    <x v="2431"/>
    <x v="6"/>
    <x v="19"/>
  </r>
  <r>
    <n v="595"/>
    <x v="2730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495"/>
    <b v="0"/>
    <x v="26"/>
    <n v="0"/>
    <x v="390"/>
    <x v="0"/>
    <x v="26"/>
  </r>
  <r>
    <n v="3955"/>
    <x v="2731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495"/>
    <b v="0"/>
    <x v="11"/>
    <n v="24"/>
    <x v="2432"/>
    <x v="6"/>
    <x v="11"/>
  </r>
  <r>
    <n v="2217"/>
    <x v="2732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428"/>
    <b v="1"/>
    <x v="13"/>
    <n v="101"/>
    <x v="2034"/>
    <x v="7"/>
    <x v="13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480"/>
    <b v="0"/>
    <x v="28"/>
    <n v="0"/>
    <x v="2433"/>
    <x v="3"/>
    <x v="28"/>
  </r>
  <r>
    <n v="1102"/>
    <x v="2734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492"/>
    <b v="0"/>
    <x v="18"/>
    <n v="5"/>
    <x v="2434"/>
    <x v="3"/>
    <x v="18"/>
  </r>
  <r>
    <n v="97"/>
    <x v="2735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495"/>
    <b v="1"/>
    <x v="27"/>
    <n v="106"/>
    <x v="2432"/>
    <x v="5"/>
    <x v="27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178"/>
    <b v="1"/>
    <x v="13"/>
    <n v="383"/>
    <x v="2435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x v="489"/>
    <b v="1"/>
    <x v="11"/>
    <n v="210"/>
    <x v="1476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x v="489"/>
    <b v="0"/>
    <x v="31"/>
    <n v="8"/>
    <x v="2436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x v="484"/>
    <b v="0"/>
    <x v="11"/>
    <n v="42"/>
    <x v="2437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494"/>
    <b v="1"/>
    <x v="12"/>
    <n v="104"/>
    <x v="2438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495"/>
    <b v="0"/>
    <x v="23"/>
    <n v="14"/>
    <x v="1252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480"/>
    <b v="0"/>
    <x v="11"/>
    <n v="7"/>
    <x v="243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495"/>
    <b v="0"/>
    <x v="1"/>
    <n v="2"/>
    <x v="2440"/>
    <x v="0"/>
    <x v="1"/>
  </r>
  <r>
    <n v="3967"/>
    <x v="2744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482"/>
    <b v="0"/>
    <x v="11"/>
    <n v="24"/>
    <x v="2420"/>
    <x v="6"/>
    <x v="11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x v="497"/>
    <b v="0"/>
    <x v="18"/>
    <n v="1"/>
    <x v="2441"/>
    <x v="3"/>
    <x v="18"/>
  </r>
  <r>
    <n v="22"/>
    <x v="2746"/>
    <s v="Meet Gary, and Troy: Two unlikely friends that investigate &quot;strange phenomenon&quot;."/>
    <n v="350"/>
    <n v="410"/>
    <x v="0"/>
    <x v="0"/>
    <s v="USD"/>
    <n v="1420099140"/>
    <n v="1418766740"/>
    <b v="0"/>
    <x v="495"/>
    <b v="1"/>
    <x v="16"/>
    <n v="117"/>
    <x v="2442"/>
    <x v="5"/>
    <x v="16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174"/>
    <b v="1"/>
    <x v="11"/>
    <n v="136"/>
    <x v="2443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428"/>
    <b v="0"/>
    <x v="1"/>
    <n v="1"/>
    <x v="2444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x v="489"/>
    <b v="0"/>
    <x v="18"/>
    <n v="1"/>
    <x v="2445"/>
    <x v="3"/>
    <x v="18"/>
  </r>
  <r>
    <n v="1430"/>
    <x v="275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496"/>
    <b v="0"/>
    <x v="31"/>
    <n v="8"/>
    <x v="2446"/>
    <x v="1"/>
    <x v="3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x v="467"/>
    <b v="0"/>
    <x v="1"/>
    <n v="3"/>
    <x v="2447"/>
    <x v="0"/>
    <x v="1"/>
  </r>
  <r>
    <n v="135"/>
    <x v="2752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496"/>
    <b v="0"/>
    <x v="21"/>
    <n v="13"/>
    <x v="2446"/>
    <x v="5"/>
    <x v="2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x v="489"/>
    <b v="0"/>
    <x v="19"/>
    <n v="4"/>
    <x v="797"/>
    <x v="6"/>
    <x v="19"/>
  </r>
  <r>
    <n v="234"/>
    <x v="275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496"/>
    <b v="0"/>
    <x v="10"/>
    <n v="40"/>
    <x v="445"/>
    <x v="5"/>
    <x v="10"/>
  </r>
  <r>
    <n v="180"/>
    <x v="2755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493"/>
    <b v="0"/>
    <x v="10"/>
    <n v="33"/>
    <x v="2448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x v="485"/>
    <b v="1"/>
    <x v="12"/>
    <n v="133"/>
    <x v="2449"/>
    <x v="7"/>
    <x v="12"/>
  </r>
  <r>
    <n v="4096"/>
    <x v="2757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496"/>
    <b v="0"/>
    <x v="11"/>
    <n v="11"/>
    <x v="2450"/>
    <x v="6"/>
    <x v="11"/>
  </r>
  <r>
    <n v="4030"/>
    <x v="2758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345"/>
    <b v="0"/>
    <x v="11"/>
    <n v="16"/>
    <x v="1377"/>
    <x v="6"/>
    <x v="11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493"/>
    <b v="1"/>
    <x v="11"/>
    <n v="100"/>
    <x v="2451"/>
    <x v="6"/>
    <x v="11"/>
  </r>
  <r>
    <n v="779"/>
    <x v="2760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345"/>
    <b v="0"/>
    <x v="35"/>
    <n v="3"/>
    <x v="1377"/>
    <x v="1"/>
    <x v="35"/>
  </r>
  <r>
    <n v="508"/>
    <x v="2761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498"/>
    <b v="0"/>
    <x v="23"/>
    <n v="1"/>
    <x v="1796"/>
    <x v="5"/>
    <x v="23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496"/>
    <b v="0"/>
    <x v="11"/>
    <n v="12"/>
    <x v="854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480"/>
    <b v="0"/>
    <x v="23"/>
    <n v="1"/>
    <x v="2452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493"/>
    <b v="1"/>
    <x v="25"/>
    <n v="156"/>
    <x v="2453"/>
    <x v="7"/>
    <x v="25"/>
  </r>
  <r>
    <n v="4064"/>
    <x v="2765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x v="345"/>
    <b v="0"/>
    <x v="11"/>
    <n v="19"/>
    <x v="299"/>
    <x v="6"/>
    <x v="11"/>
  </r>
  <r>
    <n v="3453"/>
    <x v="2766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484"/>
    <b v="1"/>
    <x v="11"/>
    <n v="128"/>
    <x v="2282"/>
    <x v="6"/>
    <x v="11"/>
  </r>
  <r>
    <n v="3725"/>
    <x v="2767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182"/>
    <b v="1"/>
    <x v="11"/>
    <n v="127"/>
    <x v="2454"/>
    <x v="6"/>
    <x v="11"/>
  </r>
  <r>
    <n v="1981"/>
    <x v="2768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x v="417"/>
    <b v="0"/>
    <x v="36"/>
    <n v="5"/>
    <x v="2455"/>
    <x v="2"/>
    <x v="36"/>
  </r>
  <r>
    <n v="2753"/>
    <x v="2769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495"/>
    <b v="0"/>
    <x v="39"/>
    <n v="19"/>
    <x v="2456"/>
    <x v="1"/>
    <x v="39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x v="428"/>
    <b v="0"/>
    <x v="3"/>
    <n v="11"/>
    <x v="2081"/>
    <x v="2"/>
    <x v="3"/>
  </r>
  <r>
    <n v="201"/>
    <x v="277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480"/>
    <b v="0"/>
    <x v="10"/>
    <n v="58"/>
    <x v="2457"/>
    <x v="5"/>
    <x v="10"/>
  </r>
  <r>
    <n v="963"/>
    <x v="2772"/>
    <s v="WE are molding an educated, motivated, non violent GENERATION!"/>
    <n v="35000"/>
    <n v="377"/>
    <x v="2"/>
    <x v="0"/>
    <s v="USD"/>
    <n v="1476717319"/>
    <n v="1473693319"/>
    <b v="0"/>
    <x v="428"/>
    <b v="0"/>
    <x v="1"/>
    <n v="1"/>
    <x v="2458"/>
    <x v="0"/>
    <x v="1"/>
  </r>
  <r>
    <n v="3080"/>
    <x v="2773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480"/>
    <b v="0"/>
    <x v="9"/>
    <n v="0"/>
    <x v="2459"/>
    <x v="6"/>
    <x v="9"/>
  </r>
  <r>
    <n v="372"/>
    <x v="2774"/>
    <s v="A short documentary exploring the uses of 'Natural Horsemanship' across Europe"/>
    <n v="300"/>
    <n v="376"/>
    <x v="0"/>
    <x v="1"/>
    <s v="GBP"/>
    <n v="1459872000"/>
    <n v="1456408244"/>
    <b v="0"/>
    <x v="428"/>
    <b v="1"/>
    <x v="8"/>
    <n v="125"/>
    <x v="637"/>
    <x v="5"/>
    <x v="8"/>
  </r>
  <r>
    <n v="3470"/>
    <x v="2775"/>
    <s v="The New Artist's Circle is a theatre company dedicated to bringing the arts to young people."/>
    <n v="250"/>
    <n v="375"/>
    <x v="0"/>
    <x v="0"/>
    <s v="USD"/>
    <n v="1468618680"/>
    <n v="1465345902"/>
    <b v="0"/>
    <x v="428"/>
    <b v="1"/>
    <x v="11"/>
    <n v="150"/>
    <x v="2168"/>
    <x v="6"/>
    <x v="11"/>
  </r>
  <r>
    <n v="3130"/>
    <x v="2776"/>
    <s v="A shockingly relevant modern take on a 2,000-year-old tragedy that confronts current gender politics."/>
    <n v="10000"/>
    <n v="375"/>
    <x v="3"/>
    <x v="0"/>
    <s v="USD"/>
    <n v="1492145940"/>
    <n v="1489504916"/>
    <b v="0"/>
    <x v="489"/>
    <b v="0"/>
    <x v="11"/>
    <n v="4"/>
    <x v="2460"/>
    <x v="6"/>
    <x v="11"/>
  </r>
  <r>
    <n v="1345"/>
    <x v="2777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480"/>
    <b v="1"/>
    <x v="17"/>
    <n v="125"/>
    <x v="2461"/>
    <x v="1"/>
    <x v="17"/>
  </r>
  <r>
    <n v="915"/>
    <x v="2778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428"/>
    <b v="0"/>
    <x v="33"/>
    <n v="6"/>
    <x v="2168"/>
    <x v="7"/>
    <x v="33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x v="460"/>
    <b v="1"/>
    <x v="9"/>
    <n v="124"/>
    <x v="2462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495"/>
    <b v="1"/>
    <x v="11"/>
    <n v="123"/>
    <x v="1740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428"/>
    <b v="0"/>
    <x v="34"/>
    <n v="7"/>
    <x v="1913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496"/>
    <b v="0"/>
    <x v="11"/>
    <n v="7"/>
    <x v="2463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398"/>
    <b v="0"/>
    <x v="28"/>
    <n v="10"/>
    <x v="1004"/>
    <x v="3"/>
    <x v="28"/>
  </r>
  <r>
    <n v="1685"/>
    <x v="2784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182"/>
    <b v="0"/>
    <x v="14"/>
    <n v="103"/>
    <x v="2464"/>
    <x v="7"/>
    <x v="14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x v="345"/>
    <b v="0"/>
    <x v="35"/>
    <n v="2"/>
    <x v="1338"/>
    <x v="1"/>
    <x v="35"/>
  </r>
  <r>
    <n v="220"/>
    <x v="2786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498"/>
    <b v="0"/>
    <x v="10"/>
    <n v="1"/>
    <x v="2465"/>
    <x v="5"/>
    <x v="10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482"/>
    <b v="0"/>
    <x v="21"/>
    <n v="1"/>
    <x v="2466"/>
    <x v="5"/>
    <x v="21"/>
  </r>
  <r>
    <n v="3740"/>
    <x v="2788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484"/>
    <b v="0"/>
    <x v="11"/>
    <n v="18"/>
    <x v="2467"/>
    <x v="6"/>
    <x v="11"/>
  </r>
  <r>
    <n v="2650"/>
    <x v="278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496"/>
    <b v="0"/>
    <x v="4"/>
    <n v="1"/>
    <x v="2468"/>
    <x v="0"/>
    <x v="4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345"/>
    <b v="1"/>
    <x v="11"/>
    <n v="101"/>
    <x v="2469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484"/>
    <b v="1"/>
    <x v="4"/>
    <n v="102"/>
    <x v="2470"/>
    <x v="0"/>
    <x v="4"/>
  </r>
  <r>
    <n v="3787"/>
    <x v="279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482"/>
    <b v="1"/>
    <x v="19"/>
    <n v="100"/>
    <x v="2471"/>
    <x v="6"/>
    <x v="19"/>
  </r>
  <r>
    <n v="774"/>
    <x v="2793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428"/>
    <b v="0"/>
    <x v="35"/>
    <n v="70"/>
    <x v="2472"/>
    <x v="1"/>
    <x v="35"/>
  </r>
  <r>
    <n v="4081"/>
    <x v="279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417"/>
    <b v="0"/>
    <x v="11"/>
    <n v="16"/>
    <x v="2383"/>
    <x v="6"/>
    <x v="11"/>
  </r>
  <r>
    <n v="3423"/>
    <x v="2795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482"/>
    <b v="1"/>
    <x v="11"/>
    <n v="140"/>
    <x v="2239"/>
    <x v="6"/>
    <x v="11"/>
  </r>
  <r>
    <n v="1567"/>
    <x v="2796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493"/>
    <b v="0"/>
    <x v="32"/>
    <n v="4"/>
    <x v="2473"/>
    <x v="1"/>
    <x v="32"/>
  </r>
  <r>
    <n v="629"/>
    <x v="2797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x v="498"/>
    <b v="0"/>
    <x v="26"/>
    <n v="0"/>
    <x v="2474"/>
    <x v="0"/>
    <x v="26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428"/>
    <b v="0"/>
    <x v="26"/>
    <n v="0"/>
    <x v="2475"/>
    <x v="0"/>
    <x v="26"/>
  </r>
  <r>
    <n v="930"/>
    <x v="2799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496"/>
    <b v="0"/>
    <x v="33"/>
    <n v="38"/>
    <x v="2476"/>
    <x v="7"/>
    <x v="33"/>
  </r>
  <r>
    <n v="189"/>
    <x v="2800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496"/>
    <b v="0"/>
    <x v="10"/>
    <n v="0"/>
    <x v="2476"/>
    <x v="5"/>
    <x v="10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428"/>
    <b v="0"/>
    <x v="26"/>
    <n v="6"/>
    <x v="2477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411"/>
    <b v="1"/>
    <x v="11"/>
    <n v="113"/>
    <x v="2478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428"/>
    <b v="0"/>
    <x v="21"/>
    <n v="8"/>
    <x v="2479"/>
    <x v="5"/>
    <x v="21"/>
  </r>
  <r>
    <n v="3060"/>
    <x v="2804"/>
    <s v="Save the historic Roxy theatre in Bremerton WA from being repurposed as office space."/>
    <n v="220000"/>
    <n v="335"/>
    <x v="2"/>
    <x v="0"/>
    <s v="USD"/>
    <n v="1443422134"/>
    <n v="1440830134"/>
    <b v="0"/>
    <x v="345"/>
    <b v="0"/>
    <x v="9"/>
    <n v="0"/>
    <x v="2480"/>
    <x v="6"/>
    <x v="9"/>
  </r>
  <r>
    <n v="2415"/>
    <x v="280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345"/>
    <b v="0"/>
    <x v="29"/>
    <n v="1"/>
    <x v="2480"/>
    <x v="4"/>
    <x v="29"/>
  </r>
  <r>
    <n v="1776"/>
    <x v="280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489"/>
    <b v="0"/>
    <x v="3"/>
    <n v="7"/>
    <x v="1077"/>
    <x v="2"/>
    <x v="3"/>
  </r>
  <r>
    <n v="504"/>
    <x v="2807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496"/>
    <b v="0"/>
    <x v="23"/>
    <n v="1"/>
    <x v="2481"/>
    <x v="5"/>
    <x v="23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485"/>
    <b v="0"/>
    <x v="9"/>
    <n v="3"/>
    <x v="2482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345"/>
    <b v="0"/>
    <x v="33"/>
    <n v="2"/>
    <x v="2373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182"/>
    <b v="0"/>
    <x v="33"/>
    <n v="11"/>
    <x v="2483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489"/>
    <b v="0"/>
    <x v="26"/>
    <n v="11"/>
    <x v="2484"/>
    <x v="0"/>
    <x v="26"/>
  </r>
  <r>
    <n v="1154"/>
    <x v="2812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498"/>
    <b v="0"/>
    <x v="29"/>
    <n v="7"/>
    <x v="2305"/>
    <x v="4"/>
    <x v="29"/>
  </r>
  <r>
    <n v="871"/>
    <x v="2813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417"/>
    <b v="0"/>
    <x v="33"/>
    <n v="5"/>
    <x v="2485"/>
    <x v="7"/>
    <x v="33"/>
  </r>
  <r>
    <n v="170"/>
    <x v="2814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482"/>
    <b v="0"/>
    <x v="10"/>
    <n v="3"/>
    <x v="2387"/>
    <x v="5"/>
    <x v="10"/>
  </r>
  <r>
    <n v="168"/>
    <x v="2815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498"/>
    <b v="0"/>
    <x v="10"/>
    <n v="4"/>
    <x v="2305"/>
    <x v="5"/>
    <x v="10"/>
  </r>
  <r>
    <n v="3974"/>
    <x v="2816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398"/>
    <b v="0"/>
    <x v="11"/>
    <n v="32"/>
    <x v="2486"/>
    <x v="6"/>
    <x v="1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495"/>
    <b v="1"/>
    <x v="11"/>
    <n v="160"/>
    <x v="2408"/>
    <x v="6"/>
    <x v="11"/>
  </r>
  <r>
    <n v="1412"/>
    <x v="2818"/>
    <s v="â€œClimbing Silver!â€- An English translation of the Young Adult Shogi novella"/>
    <n v="7000"/>
    <n v="320"/>
    <x v="2"/>
    <x v="0"/>
    <s v="USD"/>
    <n v="1417656699"/>
    <n v="1415064699"/>
    <b v="0"/>
    <x v="493"/>
    <b v="0"/>
    <x v="31"/>
    <n v="5"/>
    <x v="2487"/>
    <x v="1"/>
    <x v="3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484"/>
    <b v="1"/>
    <x v="13"/>
    <n v="106"/>
    <x v="2488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417"/>
    <b v="0"/>
    <x v="11"/>
    <n v="4"/>
    <x v="2489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345"/>
    <b v="1"/>
    <x v="11"/>
    <n v="104"/>
    <x v="2024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493"/>
    <b v="0"/>
    <x v="11"/>
    <n v="4"/>
    <x v="2490"/>
    <x v="6"/>
    <x v="11"/>
  </r>
  <r>
    <n v="2740"/>
    <x v="2823"/>
    <s v="I am interested in testing the plant yields of this vertical garden as well as some other applications"/>
    <n v="300"/>
    <n v="310"/>
    <x v="0"/>
    <x v="0"/>
    <s v="USD"/>
    <n v="1426117552"/>
    <n v="1423529152"/>
    <b v="0"/>
    <x v="411"/>
    <b v="1"/>
    <x v="0"/>
    <n v="103"/>
    <x v="2491"/>
    <x v="0"/>
    <x v="0"/>
  </r>
  <r>
    <n v="2424"/>
    <x v="2824"/>
    <s v="Great and creative food from the heart in the form of a sweet food truck!"/>
    <n v="25000"/>
    <n v="310"/>
    <x v="2"/>
    <x v="0"/>
    <s v="USD"/>
    <n v="1414445108"/>
    <n v="1411853108"/>
    <b v="0"/>
    <x v="428"/>
    <b v="0"/>
    <x v="29"/>
    <n v="1"/>
    <x v="2492"/>
    <x v="4"/>
    <x v="29"/>
  </r>
  <r>
    <n v="2122"/>
    <x v="2825"/>
    <s v="Captain Kalani it's a retro game full of nostalgia for the old gamers but interesting for the new ones"/>
    <n v="80000"/>
    <n v="310"/>
    <x v="2"/>
    <x v="14"/>
    <s v="MXN"/>
    <n v="1483773169"/>
    <n v="1481181169"/>
    <b v="0"/>
    <x v="498"/>
    <b v="0"/>
    <x v="18"/>
    <n v="0"/>
    <x v="2493"/>
    <x v="3"/>
    <x v="18"/>
  </r>
  <r>
    <n v="827"/>
    <x v="2826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398"/>
    <b v="1"/>
    <x v="15"/>
    <n v="103"/>
    <x v="2494"/>
    <x v="7"/>
    <x v="15"/>
  </r>
  <r>
    <n v="717"/>
    <x v="2827"/>
    <s v="Cool air flowing under clothing keeps you cool."/>
    <n v="100000"/>
    <n v="305"/>
    <x v="2"/>
    <x v="0"/>
    <s v="USD"/>
    <n v="1409949002"/>
    <n v="1407357002"/>
    <b v="0"/>
    <x v="489"/>
    <b v="0"/>
    <x v="1"/>
    <n v="0"/>
    <x v="249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484"/>
    <b v="0"/>
    <x v="12"/>
    <n v="20"/>
    <x v="2496"/>
    <x v="7"/>
    <x v="12"/>
  </r>
  <r>
    <n v="4038"/>
    <x v="2829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489"/>
    <b v="0"/>
    <x v="11"/>
    <n v="12"/>
    <x v="2497"/>
    <x v="6"/>
    <x v="11"/>
  </r>
  <r>
    <n v="1923"/>
    <x v="2830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493"/>
    <b v="1"/>
    <x v="12"/>
    <n v="241"/>
    <x v="2498"/>
    <x v="7"/>
    <x v="12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x v="495"/>
    <b v="1"/>
    <x v="15"/>
    <n v="100"/>
    <x v="2499"/>
    <x v="7"/>
    <x v="15"/>
  </r>
  <r>
    <n v="588"/>
    <x v="2832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x v="499"/>
    <b v="0"/>
    <x v="26"/>
    <n v="3"/>
    <x v="541"/>
    <x v="0"/>
    <x v="26"/>
  </r>
  <r>
    <n v="421"/>
    <x v="2833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345"/>
    <b v="0"/>
    <x v="23"/>
    <n v="2"/>
    <x v="2500"/>
    <x v="5"/>
    <x v="23"/>
  </r>
  <r>
    <n v="4039"/>
    <x v="2834"/>
    <s v="Help stage an original One Act Play that brings awareness to Alzheimer's in its debut performance."/>
    <n v="500"/>
    <n v="300"/>
    <x v="2"/>
    <x v="0"/>
    <s v="USD"/>
    <n v="1448949540"/>
    <n v="1446048367"/>
    <b v="0"/>
    <x v="496"/>
    <b v="0"/>
    <x v="11"/>
    <n v="60"/>
    <x v="1338"/>
    <x v="6"/>
    <x v="11"/>
  </r>
  <r>
    <n v="3115"/>
    <x v="2835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x v="497"/>
    <b v="0"/>
    <x v="9"/>
    <n v="3"/>
    <x v="1847"/>
    <x v="6"/>
    <x v="9"/>
  </r>
  <r>
    <n v="3101"/>
    <x v="2836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x v="417"/>
    <b v="0"/>
    <x v="9"/>
    <n v="12"/>
    <x v="1647"/>
    <x v="6"/>
    <x v="9"/>
  </r>
  <r>
    <n v="2923"/>
    <x v="2837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482"/>
    <b v="1"/>
    <x v="19"/>
    <n v="100"/>
    <x v="2421"/>
    <x v="6"/>
    <x v="19"/>
  </r>
  <r>
    <n v="2855"/>
    <x v="2838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496"/>
    <b v="0"/>
    <x v="11"/>
    <n v="50"/>
    <x v="1338"/>
    <x v="6"/>
    <x v="11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497"/>
    <b v="0"/>
    <x v="26"/>
    <n v="3"/>
    <x v="1847"/>
    <x v="0"/>
    <x v="26"/>
  </r>
  <r>
    <n v="2112"/>
    <x v="2840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398"/>
    <b v="1"/>
    <x v="12"/>
    <n v="100"/>
    <x v="2346"/>
    <x v="7"/>
    <x v="12"/>
  </r>
  <r>
    <n v="1822"/>
    <x v="2841"/>
    <s v="Wood Butcher needs your help to make this happen. Buy a CD, support local music!"/>
    <n v="300"/>
    <n v="300"/>
    <x v="0"/>
    <x v="11"/>
    <s v="CAD"/>
    <n v="1391194860"/>
    <n v="1388084862"/>
    <b v="0"/>
    <x v="398"/>
    <b v="1"/>
    <x v="15"/>
    <n v="100"/>
    <x v="2346"/>
    <x v="7"/>
    <x v="15"/>
  </r>
  <r>
    <n v="853"/>
    <x v="2842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482"/>
    <b v="1"/>
    <x v="20"/>
    <n v="100"/>
    <x v="2421"/>
    <x v="7"/>
    <x v="20"/>
  </r>
  <r>
    <n v="848"/>
    <x v="2843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485"/>
    <b v="1"/>
    <x v="20"/>
    <n v="100"/>
    <x v="2501"/>
    <x v="7"/>
    <x v="20"/>
  </r>
  <r>
    <n v="620"/>
    <x v="284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x v="497"/>
    <b v="0"/>
    <x v="26"/>
    <n v="1"/>
    <x v="1847"/>
    <x v="0"/>
    <x v="26"/>
  </r>
  <r>
    <n v="965"/>
    <x v="284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345"/>
    <b v="0"/>
    <x v="1"/>
    <n v="1"/>
    <x v="2502"/>
    <x v="0"/>
    <x v="1"/>
  </r>
  <r>
    <n v="683"/>
    <x v="2846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498"/>
    <b v="0"/>
    <x v="1"/>
    <n v="1"/>
    <x v="2503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417"/>
    <b v="0"/>
    <x v="11"/>
    <n v="24"/>
    <x v="2504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x v="182"/>
    <b v="1"/>
    <x v="3"/>
    <n v="290"/>
    <x v="2505"/>
    <x v="2"/>
    <x v="3"/>
  </r>
  <r>
    <n v="3292"/>
    <x v="2849"/>
    <s v="Iver Heath Drama Club is a not-for-profit community group and this year we are performing DICK WHITTINGTON."/>
    <n v="101"/>
    <n v="289"/>
    <x v="0"/>
    <x v="1"/>
    <s v="GBP"/>
    <n v="1449257348"/>
    <n v="1444069748"/>
    <b v="0"/>
    <x v="182"/>
    <b v="1"/>
    <x v="11"/>
    <n v="286"/>
    <x v="2506"/>
    <x v="6"/>
    <x v="1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398"/>
    <b v="0"/>
    <x v="38"/>
    <n v="29"/>
    <x v="2038"/>
    <x v="2"/>
    <x v="38"/>
  </r>
  <r>
    <n v="943"/>
    <x v="2851"/>
    <s v="A mask for home or travel that will give you the best, undisturbed sleep of your life."/>
    <n v="3000"/>
    <n v="289"/>
    <x v="2"/>
    <x v="0"/>
    <s v="USD"/>
    <n v="1480438905"/>
    <n v="1477843305"/>
    <b v="0"/>
    <x v="417"/>
    <b v="0"/>
    <x v="1"/>
    <n v="10"/>
    <x v="2507"/>
    <x v="0"/>
    <x v="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x v="496"/>
    <b v="0"/>
    <x v="1"/>
    <n v="2"/>
    <x v="1286"/>
    <x v="0"/>
    <x v="1"/>
  </r>
  <r>
    <n v="4060"/>
    <x v="2853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x v="496"/>
    <b v="0"/>
    <x v="11"/>
    <n v="3"/>
    <x v="2356"/>
    <x v="6"/>
    <x v="11"/>
  </r>
  <r>
    <n v="3965"/>
    <x v="2854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489"/>
    <b v="0"/>
    <x v="11"/>
    <n v="14"/>
    <x v="2360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x v="482"/>
    <b v="0"/>
    <x v="18"/>
    <n v="1"/>
    <x v="2508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x v="480"/>
    <b v="0"/>
    <x v="40"/>
    <n v="3"/>
    <x v="2509"/>
    <x v="4"/>
    <x v="40"/>
  </r>
  <r>
    <n v="3397"/>
    <x v="2857"/>
    <s v="Help a group of recovering alcoholics bring Samuel Beckett's classic to a seaside town!"/>
    <n v="250"/>
    <n v="280"/>
    <x v="0"/>
    <x v="1"/>
    <s v="GBP"/>
    <n v="1455832800"/>
    <n v="1452338929"/>
    <b v="0"/>
    <x v="492"/>
    <b v="1"/>
    <x v="11"/>
    <n v="112"/>
    <x v="1673"/>
    <x v="6"/>
    <x v="11"/>
  </r>
  <r>
    <n v="2957"/>
    <x v="2858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498"/>
    <b v="0"/>
    <x v="9"/>
    <n v="2"/>
    <x v="2510"/>
    <x v="6"/>
    <x v="9"/>
  </r>
  <r>
    <n v="1693"/>
    <x v="2859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495"/>
    <b v="0"/>
    <x v="14"/>
    <n v="9"/>
    <x v="2239"/>
    <x v="7"/>
    <x v="14"/>
  </r>
  <r>
    <n v="1595"/>
    <x v="2860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480"/>
    <b v="0"/>
    <x v="34"/>
    <n v="0"/>
    <x v="2408"/>
    <x v="2"/>
    <x v="34"/>
  </r>
  <r>
    <n v="974"/>
    <x v="2861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498"/>
    <b v="0"/>
    <x v="1"/>
    <n v="1"/>
    <x v="2510"/>
    <x v="0"/>
    <x v="1"/>
  </r>
  <r>
    <n v="899"/>
    <x v="2862"/>
    <s v="Lets get 48/14 pressed and in your cd players,ipods,blogs, and facebook status'. Lets get it everywhere!"/>
    <n v="750"/>
    <n v="280"/>
    <x v="2"/>
    <x v="0"/>
    <s v="USD"/>
    <n v="1306549362"/>
    <n v="1302661362"/>
    <b v="0"/>
    <x v="495"/>
    <b v="0"/>
    <x v="12"/>
    <n v="37"/>
    <x v="2239"/>
    <x v="7"/>
    <x v="12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345"/>
    <b v="0"/>
    <x v="10"/>
    <n v="1"/>
    <x v="2511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496"/>
    <b v="0"/>
    <x v="9"/>
    <n v="14"/>
    <x v="1470"/>
    <x v="6"/>
    <x v="9"/>
  </r>
  <r>
    <n v="3371"/>
    <x v="2865"/>
    <s v="Help support Red Planet, a new science fiction play based off the Mars One exploration."/>
    <n v="200"/>
    <n v="277"/>
    <x v="0"/>
    <x v="0"/>
    <s v="USD"/>
    <n v="1449089965"/>
    <n v="1446670765"/>
    <b v="0"/>
    <x v="428"/>
    <b v="1"/>
    <x v="11"/>
    <n v="139"/>
    <x v="2512"/>
    <x v="6"/>
    <x v="11"/>
  </r>
  <r>
    <n v="2579"/>
    <x v="2866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417"/>
    <b v="0"/>
    <x v="29"/>
    <n v="0"/>
    <x v="2513"/>
    <x v="4"/>
    <x v="29"/>
  </r>
  <r>
    <n v="2680"/>
    <x v="2867"/>
    <s v="iHeartPillow, Connecting loved ones"/>
    <n v="32000"/>
    <n v="276"/>
    <x v="2"/>
    <x v="5"/>
    <s v="EUR"/>
    <n v="1459915491"/>
    <n v="1457327091"/>
    <b v="0"/>
    <x v="489"/>
    <b v="0"/>
    <x v="24"/>
    <n v="1"/>
    <x v="2476"/>
    <x v="0"/>
    <x v="24"/>
  </r>
  <r>
    <n v="3205"/>
    <x v="2868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417"/>
    <b v="0"/>
    <x v="19"/>
    <n v="3"/>
    <x v="2514"/>
    <x v="6"/>
    <x v="19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482"/>
    <b v="0"/>
    <x v="11"/>
    <n v="3"/>
    <x v="1803"/>
    <x v="6"/>
    <x v="11"/>
  </r>
  <r>
    <n v="949"/>
    <x v="2870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x v="480"/>
    <b v="0"/>
    <x v="1"/>
    <n v="1"/>
    <x v="2472"/>
    <x v="0"/>
    <x v="1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490"/>
    <b v="1"/>
    <x v="11"/>
    <n v="136"/>
    <x v="2515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498"/>
    <b v="0"/>
    <x v="11"/>
    <n v="5"/>
    <x v="2516"/>
    <x v="6"/>
    <x v="11"/>
  </r>
  <r>
    <n v="3824"/>
    <x v="2873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480"/>
    <b v="1"/>
    <x v="11"/>
    <n v="108"/>
    <x v="2517"/>
    <x v="6"/>
    <x v="11"/>
  </r>
  <r>
    <n v="3738"/>
    <x v="2874"/>
    <s v="A filmic, fast-paced exploration of trust, making its debut at Camden People's Theatre this July."/>
    <n v="1500"/>
    <n v="270"/>
    <x v="2"/>
    <x v="1"/>
    <s v="GBP"/>
    <n v="1405461600"/>
    <n v="1403562705"/>
    <b v="0"/>
    <x v="345"/>
    <b v="0"/>
    <x v="11"/>
    <n v="18"/>
    <x v="2518"/>
    <x v="6"/>
    <x v="11"/>
  </r>
  <r>
    <n v="2348"/>
    <x v="2875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496"/>
    <b v="0"/>
    <x v="26"/>
    <n v="0"/>
    <x v="1754"/>
    <x v="0"/>
    <x v="26"/>
  </r>
  <r>
    <n v="1136"/>
    <x v="2876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x v="345"/>
    <b v="0"/>
    <x v="28"/>
    <n v="6"/>
    <x v="2518"/>
    <x v="3"/>
    <x v="28"/>
  </r>
  <r>
    <n v="2860"/>
    <x v="2877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428"/>
    <b v="0"/>
    <x v="11"/>
    <n v="7"/>
    <x v="2519"/>
    <x v="6"/>
    <x v="11"/>
  </r>
  <r>
    <n v="1045"/>
    <x v="2878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495"/>
    <b v="0"/>
    <x v="30"/>
    <n v="3"/>
    <x v="2520"/>
    <x v="8"/>
    <x v="30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496"/>
    <b v="0"/>
    <x v="11"/>
    <n v="3"/>
    <x v="2121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495"/>
    <b v="0"/>
    <x v="10"/>
    <n v="10"/>
    <x v="2521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498"/>
    <b v="0"/>
    <x v="26"/>
    <n v="1"/>
    <x v="2522"/>
    <x v="0"/>
    <x v="26"/>
  </r>
  <r>
    <n v="3891"/>
    <x v="2882"/>
    <s v="A comedy about a mime who dreams of becoming a stand up comedian."/>
    <n v="800"/>
    <n v="260"/>
    <x v="2"/>
    <x v="0"/>
    <s v="USD"/>
    <n v="1427086740"/>
    <n v="1424488244"/>
    <b v="0"/>
    <x v="480"/>
    <b v="0"/>
    <x v="11"/>
    <n v="33"/>
    <x v="1453"/>
    <x v="6"/>
    <x v="11"/>
  </r>
  <r>
    <n v="3857"/>
    <x v="2883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489"/>
    <b v="0"/>
    <x v="11"/>
    <n v="5"/>
    <x v="431"/>
    <x v="6"/>
    <x v="11"/>
  </r>
  <r>
    <n v="2755"/>
    <x v="2884"/>
    <s v="Colourful and imaginative book app for children, will be relished especially by those with Irish roots."/>
    <n v="500"/>
    <n v="260"/>
    <x v="2"/>
    <x v="12"/>
    <s v="EUR"/>
    <n v="1428519527"/>
    <n v="1425927527"/>
    <b v="0"/>
    <x v="182"/>
    <b v="0"/>
    <x v="39"/>
    <n v="52"/>
    <x v="2523"/>
    <x v="1"/>
    <x v="39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428"/>
    <b v="0"/>
    <x v="6"/>
    <n v="1"/>
    <x v="2255"/>
    <x v="0"/>
    <x v="6"/>
  </r>
  <r>
    <n v="891"/>
    <x v="2886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428"/>
    <b v="0"/>
    <x v="12"/>
    <n v="3"/>
    <x v="2255"/>
    <x v="7"/>
    <x v="12"/>
  </r>
  <r>
    <n v="691"/>
    <x v="2887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482"/>
    <b v="0"/>
    <x v="1"/>
    <n v="1"/>
    <x v="2524"/>
    <x v="0"/>
    <x v="1"/>
  </r>
  <r>
    <n v="94"/>
    <x v="2888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417"/>
    <b v="1"/>
    <x v="27"/>
    <n v="104"/>
    <x v="2525"/>
    <x v="5"/>
    <x v="27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x v="489"/>
    <b v="0"/>
    <x v="26"/>
    <n v="0"/>
    <x v="1164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x v="495"/>
    <b v="0"/>
    <x v="11"/>
    <n v="52"/>
    <x v="2526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398"/>
    <b v="0"/>
    <x v="18"/>
    <n v="1"/>
    <x v="2527"/>
    <x v="3"/>
    <x v="18"/>
  </r>
  <r>
    <n v="2882"/>
    <x v="2892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489"/>
    <b v="0"/>
    <x v="11"/>
    <n v="34"/>
    <x v="1614"/>
    <x v="6"/>
    <x v="11"/>
  </r>
  <r>
    <n v="1150"/>
    <x v="2893"/>
    <s v="Bringing delicious authentic and fusion Taiwanese Food to the West Coast."/>
    <n v="2500"/>
    <n v="252"/>
    <x v="2"/>
    <x v="0"/>
    <s v="USD"/>
    <n v="1452293675"/>
    <n v="1447109675"/>
    <b v="0"/>
    <x v="345"/>
    <b v="0"/>
    <x v="29"/>
    <n v="10"/>
    <x v="2124"/>
    <x v="4"/>
    <x v="29"/>
  </r>
  <r>
    <n v="3867"/>
    <x v="2894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496"/>
    <b v="0"/>
    <x v="11"/>
    <n v="13"/>
    <x v="1106"/>
    <x v="6"/>
    <x v="11"/>
  </r>
  <r>
    <n v="3545"/>
    <x v="2895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495"/>
    <b v="1"/>
    <x v="11"/>
    <n v="100"/>
    <x v="2395"/>
    <x v="6"/>
    <x v="11"/>
  </r>
  <r>
    <n v="4059"/>
    <x v="2896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x v="480"/>
    <b v="0"/>
    <x v="11"/>
    <n v="3"/>
    <x v="2170"/>
    <x v="6"/>
    <x v="11"/>
  </r>
  <r>
    <n v="4025"/>
    <x v="2897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x v="489"/>
    <b v="0"/>
    <x v="11"/>
    <n v="5"/>
    <x v="1356"/>
    <x v="6"/>
    <x v="11"/>
  </r>
  <r>
    <n v="3660"/>
    <x v="2898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494"/>
    <b v="1"/>
    <x v="11"/>
    <n v="100"/>
    <x v="2528"/>
    <x v="6"/>
    <x v="11"/>
  </r>
  <r>
    <n v="3442"/>
    <x v="2899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495"/>
    <b v="1"/>
    <x v="11"/>
    <n v="100"/>
    <x v="2529"/>
    <x v="6"/>
    <x v="11"/>
  </r>
  <r>
    <n v="3336"/>
    <x v="2900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428"/>
    <b v="1"/>
    <x v="11"/>
    <n v="100"/>
    <x v="2267"/>
    <x v="6"/>
    <x v="11"/>
  </r>
  <r>
    <n v="3203"/>
    <x v="2901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345"/>
    <b v="0"/>
    <x v="19"/>
    <n v="25"/>
    <x v="2168"/>
    <x v="6"/>
    <x v="19"/>
  </r>
  <r>
    <n v="2571"/>
    <x v="2902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x v="489"/>
    <b v="0"/>
    <x v="29"/>
    <n v="0"/>
    <x v="1356"/>
    <x v="4"/>
    <x v="29"/>
  </r>
  <r>
    <n v="1040"/>
    <x v="2903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497"/>
    <b v="0"/>
    <x v="30"/>
    <n v="0"/>
    <x v="1798"/>
    <x v="8"/>
    <x v="30"/>
  </r>
  <r>
    <n v="1008"/>
    <x v="2904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497"/>
    <b v="0"/>
    <x v="1"/>
    <n v="0"/>
    <x v="1798"/>
    <x v="0"/>
    <x v="1"/>
  </r>
  <r>
    <n v="592"/>
    <x v="2905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497"/>
    <b v="0"/>
    <x v="26"/>
    <n v="3"/>
    <x v="1798"/>
    <x v="0"/>
    <x v="26"/>
  </r>
  <r>
    <n v="506"/>
    <x v="29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497"/>
    <b v="0"/>
    <x v="23"/>
    <n v="0"/>
    <x v="1798"/>
    <x v="5"/>
    <x v="23"/>
  </r>
  <r>
    <n v="239"/>
    <x v="2907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x v="496"/>
    <b v="0"/>
    <x v="10"/>
    <n v="25"/>
    <x v="1631"/>
    <x v="5"/>
    <x v="10"/>
  </r>
  <r>
    <n v="226"/>
    <x v="2908"/>
    <s v="A TRUE STORY OF DOMESTIC VILOLENCE THAT SEEKS TO OFFER THE VIEWER OUTLEST OF SUPPORT."/>
    <n v="29000"/>
    <n v="250"/>
    <x v="2"/>
    <x v="1"/>
    <s v="GBP"/>
    <n v="1433064540"/>
    <n v="1428854344"/>
    <b v="0"/>
    <x v="499"/>
    <b v="0"/>
    <x v="10"/>
    <n v="1"/>
    <x v="1542"/>
    <x v="5"/>
    <x v="10"/>
  </r>
  <r>
    <n v="191"/>
    <x v="2909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x v="498"/>
    <b v="0"/>
    <x v="10"/>
    <n v="5"/>
    <x v="2266"/>
    <x v="5"/>
    <x v="10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x v="496"/>
    <b v="0"/>
    <x v="26"/>
    <n v="1"/>
    <x v="2530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182"/>
    <b v="0"/>
    <x v="18"/>
    <n v="2"/>
    <x v="2531"/>
    <x v="3"/>
    <x v="18"/>
  </r>
  <r>
    <n v="3670"/>
    <x v="2912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417"/>
    <b v="1"/>
    <x v="11"/>
    <n v="110"/>
    <x v="2532"/>
    <x v="6"/>
    <x v="11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496"/>
    <b v="0"/>
    <x v="31"/>
    <n v="2"/>
    <x v="2533"/>
    <x v="1"/>
    <x v="31"/>
  </r>
  <r>
    <n v="1240"/>
    <x v="2914"/>
    <s v="Sharing positive vibes of Peace, Love &amp; Unity with the World through conscious Reggae Music!"/>
    <n v="8000"/>
    <n v="241"/>
    <x v="1"/>
    <x v="0"/>
    <s v="USD"/>
    <n v="1373665860"/>
    <n v="1368579457"/>
    <b v="0"/>
    <x v="495"/>
    <b v="0"/>
    <x v="37"/>
    <n v="3"/>
    <x v="2419"/>
    <x v="7"/>
    <x v="37"/>
  </r>
  <r>
    <n v="4089"/>
    <x v="29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495"/>
    <b v="0"/>
    <x v="11"/>
    <n v="5"/>
    <x v="2421"/>
    <x v="6"/>
    <x v="11"/>
  </r>
  <r>
    <n v="1015"/>
    <x v="2916"/>
    <s v="SKIN - The wearable music remote control which makes your fitness lifestyle a bit easier"/>
    <n v="9000"/>
    <n v="240"/>
    <x v="1"/>
    <x v="19"/>
    <s v="CHF"/>
    <n v="1448489095"/>
    <n v="1445893495"/>
    <b v="0"/>
    <x v="345"/>
    <b v="0"/>
    <x v="1"/>
    <n v="3"/>
    <x v="2408"/>
    <x v="0"/>
    <x v="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495"/>
    <b v="0"/>
    <x v="6"/>
    <n v="47"/>
    <x v="2244"/>
    <x v="0"/>
    <x v="6"/>
  </r>
  <r>
    <n v="2129"/>
    <x v="2918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417"/>
    <b v="0"/>
    <x v="18"/>
    <n v="12"/>
    <x v="2534"/>
    <x v="3"/>
    <x v="18"/>
  </r>
  <r>
    <n v="1999"/>
    <x v="2919"/>
    <s v="This is a portrait photo project aiming to inspire women to explore themselves and live their passion"/>
    <n v="31000"/>
    <n v="236"/>
    <x v="2"/>
    <x v="1"/>
    <s v="GBP"/>
    <n v="1415882108"/>
    <n v="1413286508"/>
    <b v="0"/>
    <x v="480"/>
    <b v="0"/>
    <x v="36"/>
    <n v="1"/>
    <x v="2535"/>
    <x v="2"/>
    <x v="36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345"/>
    <b v="0"/>
    <x v="35"/>
    <n v="5"/>
    <x v="2536"/>
    <x v="1"/>
    <x v="35"/>
  </r>
  <r>
    <n v="3663"/>
    <x v="2921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428"/>
    <b v="1"/>
    <x v="11"/>
    <n v="104"/>
    <x v="2524"/>
    <x v="6"/>
    <x v="1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x v="345"/>
    <b v="0"/>
    <x v="39"/>
    <n v="12"/>
    <x v="2472"/>
    <x v="1"/>
    <x v="39"/>
  </r>
  <r>
    <n v="1006"/>
    <x v="2923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495"/>
    <b v="0"/>
    <x v="1"/>
    <n v="6"/>
    <x v="2537"/>
    <x v="0"/>
    <x v="1"/>
  </r>
  <r>
    <n v="2588"/>
    <x v="2924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495"/>
    <b v="0"/>
    <x v="29"/>
    <n v="4"/>
    <x v="2538"/>
    <x v="4"/>
    <x v="29"/>
  </r>
  <r>
    <n v="957"/>
    <x v="2925"/>
    <s v="A Leather Smart watch Band, that NEVER needs to be charged for only $37!"/>
    <n v="12000"/>
    <n v="233"/>
    <x v="2"/>
    <x v="0"/>
    <s v="USD"/>
    <n v="1479392133"/>
    <n v="1476710133"/>
    <b v="0"/>
    <x v="480"/>
    <b v="0"/>
    <x v="1"/>
    <n v="2"/>
    <x v="2539"/>
    <x v="0"/>
    <x v="1"/>
  </r>
  <r>
    <n v="3536"/>
    <x v="2926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411"/>
    <b v="1"/>
    <x v="11"/>
    <n v="153"/>
    <x v="2540"/>
    <x v="6"/>
    <x v="11"/>
  </r>
  <r>
    <n v="502"/>
    <x v="2927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489"/>
    <b v="0"/>
    <x v="23"/>
    <n v="1"/>
    <x v="1908"/>
    <x v="5"/>
    <x v="23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496"/>
    <b v="0"/>
    <x v="1"/>
    <n v="0"/>
    <x v="2541"/>
    <x v="0"/>
    <x v="1"/>
  </r>
  <r>
    <n v="4044"/>
    <x v="2929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489"/>
    <b v="0"/>
    <x v="11"/>
    <n v="38"/>
    <x v="1919"/>
    <x v="6"/>
    <x v="11"/>
  </r>
  <r>
    <n v="3830"/>
    <x v="2930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498"/>
    <b v="1"/>
    <x v="11"/>
    <n v="225"/>
    <x v="1319"/>
    <x v="6"/>
    <x v="11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417"/>
    <b v="0"/>
    <x v="11"/>
    <n v="23"/>
    <x v="2501"/>
    <x v="6"/>
    <x v="11"/>
  </r>
  <r>
    <n v="2143"/>
    <x v="2932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496"/>
    <b v="0"/>
    <x v="18"/>
    <n v="11"/>
    <x v="2518"/>
    <x v="3"/>
    <x v="18"/>
  </r>
  <r>
    <n v="1720"/>
    <x v="2933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495"/>
    <b v="0"/>
    <x v="14"/>
    <n v="6"/>
    <x v="2542"/>
    <x v="7"/>
    <x v="14"/>
  </r>
  <r>
    <n v="1573"/>
    <x v="2934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x v="498"/>
    <b v="0"/>
    <x v="32"/>
    <n v="2"/>
    <x v="2543"/>
    <x v="1"/>
    <x v="32"/>
  </r>
  <r>
    <n v="590"/>
    <x v="2935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428"/>
    <b v="0"/>
    <x v="26"/>
    <n v="4"/>
    <x v="2544"/>
    <x v="0"/>
    <x v="26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489"/>
    <b v="0"/>
    <x v="1"/>
    <n v="0"/>
    <x v="2373"/>
    <x v="0"/>
    <x v="1"/>
  </r>
  <r>
    <n v="4088"/>
    <x v="2937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498"/>
    <b v="0"/>
    <x v="11"/>
    <n v="11"/>
    <x v="1706"/>
    <x v="6"/>
    <x v="11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x v="499"/>
    <b v="0"/>
    <x v="19"/>
    <n v="7"/>
    <x v="47"/>
    <x v="6"/>
    <x v="19"/>
  </r>
  <r>
    <n v="1699"/>
    <x v="293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489"/>
    <b v="0"/>
    <x v="14"/>
    <n v="4"/>
    <x v="1754"/>
    <x v="7"/>
    <x v="14"/>
  </r>
  <r>
    <n v="4027"/>
    <x v="294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480"/>
    <b v="0"/>
    <x v="11"/>
    <n v="7"/>
    <x v="2428"/>
    <x v="6"/>
    <x v="11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489"/>
    <b v="0"/>
    <x v="23"/>
    <n v="3"/>
    <x v="1538"/>
    <x v="5"/>
    <x v="23"/>
  </r>
  <r>
    <n v="489"/>
    <x v="2942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498"/>
    <b v="0"/>
    <x v="23"/>
    <n v="0"/>
    <x v="1334"/>
    <x v="5"/>
    <x v="23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495"/>
    <b v="0"/>
    <x v="11"/>
    <n v="11"/>
    <x v="2545"/>
    <x v="6"/>
    <x v="11"/>
  </r>
  <r>
    <n v="1872"/>
    <x v="2944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493"/>
    <b v="0"/>
    <x v="28"/>
    <n v="1"/>
    <x v="2546"/>
    <x v="3"/>
    <x v="28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489"/>
    <b v="0"/>
    <x v="30"/>
    <n v="1"/>
    <x v="2547"/>
    <x v="8"/>
    <x v="30"/>
  </r>
  <r>
    <n v="991"/>
    <x v="2946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480"/>
    <b v="0"/>
    <x v="1"/>
    <n v="4"/>
    <x v="2548"/>
    <x v="0"/>
    <x v="1"/>
  </r>
  <r>
    <n v="3972"/>
    <x v="2947"/>
    <s v="We're a horror based theatre company in Oklahoma City beginning our first season of shows."/>
    <n v="1000"/>
    <n v="211"/>
    <x v="2"/>
    <x v="0"/>
    <s v="USD"/>
    <n v="1423186634"/>
    <n v="1418002634"/>
    <b v="0"/>
    <x v="495"/>
    <b v="0"/>
    <x v="11"/>
    <n v="21"/>
    <x v="2549"/>
    <x v="6"/>
    <x v="11"/>
  </r>
  <r>
    <n v="3969"/>
    <x v="2948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345"/>
    <b v="0"/>
    <x v="11"/>
    <n v="7"/>
    <x v="2550"/>
    <x v="6"/>
    <x v="11"/>
  </r>
  <r>
    <n v="2514"/>
    <x v="2949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489"/>
    <b v="0"/>
    <x v="40"/>
    <n v="2"/>
    <x v="2551"/>
    <x v="4"/>
    <x v="40"/>
  </r>
  <r>
    <n v="1235"/>
    <x v="2950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345"/>
    <b v="0"/>
    <x v="37"/>
    <n v="3"/>
    <x v="2239"/>
    <x v="7"/>
    <x v="37"/>
  </r>
  <r>
    <n v="1594"/>
    <x v="2951"/>
    <s v="I photograph my love of New Orleans, create canvases and share those memories with you."/>
    <n v="1000"/>
    <n v="205"/>
    <x v="2"/>
    <x v="0"/>
    <s v="USD"/>
    <n v="1463329260"/>
    <n v="1458147982"/>
    <b v="0"/>
    <x v="482"/>
    <b v="0"/>
    <x v="34"/>
    <n v="21"/>
    <x v="2552"/>
    <x v="2"/>
    <x v="34"/>
  </r>
  <r>
    <n v="1578"/>
    <x v="2952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489"/>
    <b v="0"/>
    <x v="32"/>
    <n v="11"/>
    <x v="2442"/>
    <x v="1"/>
    <x v="32"/>
  </r>
  <r>
    <n v="886"/>
    <x v="2953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480"/>
    <b v="0"/>
    <x v="12"/>
    <n v="41"/>
    <x v="2553"/>
    <x v="7"/>
    <x v="12"/>
  </r>
  <r>
    <n v="673"/>
    <x v="2954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498"/>
    <b v="0"/>
    <x v="1"/>
    <n v="0"/>
    <x v="2554"/>
    <x v="0"/>
    <x v="1"/>
  </r>
  <r>
    <n v="517"/>
    <x v="2955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498"/>
    <b v="0"/>
    <x v="23"/>
    <n v="1"/>
    <x v="2554"/>
    <x v="5"/>
    <x v="23"/>
  </r>
  <r>
    <n v="83"/>
    <x v="2956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493"/>
    <b v="1"/>
    <x v="27"/>
    <n v="103"/>
    <x v="2555"/>
    <x v="5"/>
    <x v="27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495"/>
    <b v="0"/>
    <x v="11"/>
    <n v="13"/>
    <x v="2556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496"/>
    <b v="0"/>
    <x v="23"/>
    <n v="7"/>
    <x v="1913"/>
    <x v="5"/>
    <x v="23"/>
  </r>
  <r>
    <n v="3746"/>
    <x v="2959"/>
    <s v="Generational curses CAN be broken...right?"/>
    <n v="8500"/>
    <n v="202"/>
    <x v="2"/>
    <x v="0"/>
    <s v="USD"/>
    <n v="1475918439"/>
    <n v="1473326439"/>
    <b v="0"/>
    <x v="497"/>
    <b v="0"/>
    <x v="11"/>
    <n v="2"/>
    <x v="2557"/>
    <x v="6"/>
    <x v="11"/>
  </r>
  <r>
    <n v="2403"/>
    <x v="2960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417"/>
    <b v="0"/>
    <x v="29"/>
    <n v="17"/>
    <x v="2558"/>
    <x v="4"/>
    <x v="29"/>
  </r>
  <r>
    <n v="4003"/>
    <x v="2961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499"/>
    <b v="0"/>
    <x v="11"/>
    <n v="10"/>
    <x v="797"/>
    <x v="6"/>
    <x v="11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398"/>
    <b v="1"/>
    <x v="11"/>
    <n v="101"/>
    <x v="2559"/>
    <x v="6"/>
    <x v="11"/>
  </r>
  <r>
    <n v="2401"/>
    <x v="2963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428"/>
    <b v="0"/>
    <x v="29"/>
    <n v="1"/>
    <x v="2560"/>
    <x v="4"/>
    <x v="29"/>
  </r>
  <r>
    <n v="4034"/>
    <x v="2964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499"/>
    <b v="0"/>
    <x v="11"/>
    <n v="1"/>
    <x v="1153"/>
    <x v="6"/>
    <x v="11"/>
  </r>
  <r>
    <n v="3415"/>
    <x v="2965"/>
    <s v="We are raising funds to allow for enhanced scenic, costume, and lighting design. Every dollar helps!"/>
    <n v="200"/>
    <n v="200"/>
    <x v="0"/>
    <x v="0"/>
    <s v="USD"/>
    <n v="1460935800"/>
    <n v="1459999656"/>
    <b v="0"/>
    <x v="428"/>
    <b v="1"/>
    <x v="11"/>
    <n v="100"/>
    <x v="2561"/>
    <x v="6"/>
    <x v="11"/>
  </r>
  <r>
    <n v="3067"/>
    <x v="2966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x v="497"/>
    <b v="0"/>
    <x v="9"/>
    <n v="3"/>
    <x v="2245"/>
    <x v="6"/>
    <x v="9"/>
  </r>
  <r>
    <n v="1421"/>
    <x v="2967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x v="499"/>
    <b v="0"/>
    <x v="31"/>
    <n v="0"/>
    <x v="1153"/>
    <x v="1"/>
    <x v="31"/>
  </r>
  <r>
    <n v="1363"/>
    <x v="2968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496"/>
    <b v="1"/>
    <x v="17"/>
    <n v="100"/>
    <x v="2408"/>
    <x v="1"/>
    <x v="17"/>
  </r>
  <r>
    <n v="893"/>
    <x v="2969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496"/>
    <b v="0"/>
    <x v="12"/>
    <n v="10"/>
    <x v="2408"/>
    <x v="7"/>
    <x v="12"/>
  </r>
  <r>
    <n v="556"/>
    <x v="2970"/>
    <s v="An educational platform for learning Unified English Braille Code"/>
    <n v="8000"/>
    <n v="200"/>
    <x v="2"/>
    <x v="0"/>
    <s v="USD"/>
    <n v="1452112717"/>
    <n v="1449520717"/>
    <b v="0"/>
    <x v="497"/>
    <b v="0"/>
    <x v="26"/>
    <n v="3"/>
    <x v="2245"/>
    <x v="0"/>
    <x v="26"/>
  </r>
  <r>
    <n v="179"/>
    <x v="2971"/>
    <s v="A feature-length film about how three people survive in a diseased world."/>
    <n v="1000"/>
    <n v="200"/>
    <x v="2"/>
    <x v="0"/>
    <s v="USD"/>
    <n v="1457056555"/>
    <n v="1454464555"/>
    <b v="0"/>
    <x v="499"/>
    <b v="0"/>
    <x v="10"/>
    <n v="20"/>
    <x v="1153"/>
    <x v="5"/>
    <x v="10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x v="497"/>
    <b v="0"/>
    <x v="1"/>
    <n v="1"/>
    <x v="2562"/>
    <x v="0"/>
    <x v="1"/>
  </r>
  <r>
    <n v="918"/>
    <x v="2973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482"/>
    <b v="0"/>
    <x v="33"/>
    <n v="5"/>
    <x v="2563"/>
    <x v="7"/>
    <x v="33"/>
  </r>
  <r>
    <n v="905"/>
    <x v="2974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345"/>
    <b v="0"/>
    <x v="33"/>
    <n v="3"/>
    <x v="2564"/>
    <x v="7"/>
    <x v="33"/>
  </r>
  <r>
    <n v="3946"/>
    <x v="2975"/>
    <s v="Dr. Mecurio's is an original work of fantasy designed and written for the stage."/>
    <n v="6000"/>
    <n v="195"/>
    <x v="2"/>
    <x v="0"/>
    <s v="USD"/>
    <n v="1425110400"/>
    <n v="1422388822"/>
    <b v="0"/>
    <x v="496"/>
    <b v="0"/>
    <x v="11"/>
    <n v="3"/>
    <x v="2472"/>
    <x v="6"/>
    <x v="11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417"/>
    <b v="1"/>
    <x v="11"/>
    <n v="130"/>
    <x v="2565"/>
    <x v="6"/>
    <x v="11"/>
  </r>
  <r>
    <n v="895"/>
    <x v="2977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480"/>
    <b v="0"/>
    <x v="12"/>
    <n v="2"/>
    <x v="2161"/>
    <x v="7"/>
    <x v="12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482"/>
    <b v="0"/>
    <x v="1"/>
    <n v="1"/>
    <x v="2566"/>
    <x v="0"/>
    <x v="1"/>
  </r>
  <r>
    <n v="1062"/>
    <x v="2979"/>
    <s v="SEE US ON PATREON www.badgirlartwork.com"/>
    <n v="199"/>
    <n v="190"/>
    <x v="1"/>
    <x v="0"/>
    <s v="USD"/>
    <n v="1468351341"/>
    <n v="1467746541"/>
    <b v="0"/>
    <x v="489"/>
    <b v="0"/>
    <x v="30"/>
    <n v="95"/>
    <x v="2456"/>
    <x v="8"/>
    <x v="30"/>
  </r>
  <r>
    <n v="127"/>
    <x v="2980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489"/>
    <b v="0"/>
    <x v="21"/>
    <n v="2"/>
    <x v="2456"/>
    <x v="5"/>
    <x v="21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495"/>
    <b v="0"/>
    <x v="11"/>
    <n v="3"/>
    <x v="2229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495"/>
    <b v="0"/>
    <x v="29"/>
    <n v="1"/>
    <x v="2567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182"/>
    <b v="0"/>
    <x v="3"/>
    <n v="4"/>
    <x v="2568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495"/>
    <b v="0"/>
    <x v="28"/>
    <n v="0"/>
    <x v="2569"/>
    <x v="3"/>
    <x v="28"/>
  </r>
  <r>
    <n v="3910"/>
    <x v="298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498"/>
    <b v="0"/>
    <x v="11"/>
    <n v="3"/>
    <x v="2570"/>
    <x v="6"/>
    <x v="11"/>
  </r>
  <r>
    <n v="2884"/>
    <x v="2986"/>
    <s v="Come explore the dream world of Jim Morrison, rock singer, mystic, poet, shaman."/>
    <n v="45000"/>
    <n v="185"/>
    <x v="2"/>
    <x v="0"/>
    <s v="USD"/>
    <n v="1417800435"/>
    <n v="1415208435"/>
    <b v="0"/>
    <x v="489"/>
    <b v="0"/>
    <x v="11"/>
    <n v="0"/>
    <x v="2571"/>
    <x v="6"/>
    <x v="11"/>
  </r>
  <r>
    <n v="3508"/>
    <x v="2987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182"/>
    <b v="1"/>
    <x v="11"/>
    <n v="180"/>
    <x v="2572"/>
    <x v="6"/>
    <x v="11"/>
  </r>
  <r>
    <n v="2372"/>
    <x v="2988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x v="345"/>
    <b v="0"/>
    <x v="26"/>
    <n v="3"/>
    <x v="2421"/>
    <x v="0"/>
    <x v="26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x v="495"/>
    <b v="1"/>
    <x v="15"/>
    <n v="120"/>
    <x v="2573"/>
    <x v="7"/>
    <x v="15"/>
  </r>
  <r>
    <n v="1439"/>
    <x v="2990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x v="345"/>
    <b v="0"/>
    <x v="31"/>
    <n v="7"/>
    <x v="2421"/>
    <x v="1"/>
    <x v="31"/>
  </r>
  <r>
    <n v="177"/>
    <x v="2991"/>
    <s v="I'm making a modern day version of the bible story &quot; The Good Samaritan&quot;"/>
    <n v="450"/>
    <n v="180"/>
    <x v="2"/>
    <x v="0"/>
    <s v="USD"/>
    <n v="1427155726"/>
    <n v="1425690526"/>
    <b v="0"/>
    <x v="480"/>
    <b v="0"/>
    <x v="10"/>
    <n v="40"/>
    <x v="2574"/>
    <x v="5"/>
    <x v="10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x v="482"/>
    <b v="0"/>
    <x v="18"/>
    <n v="0"/>
    <x v="2575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498"/>
    <b v="0"/>
    <x v="37"/>
    <n v="18"/>
    <x v="2576"/>
    <x v="7"/>
    <x v="37"/>
  </r>
  <r>
    <n v="2869"/>
    <x v="2994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496"/>
    <b v="0"/>
    <x v="11"/>
    <n v="1"/>
    <x v="2205"/>
    <x v="6"/>
    <x v="11"/>
  </r>
  <r>
    <n v="767"/>
    <x v="2995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498"/>
    <b v="0"/>
    <x v="35"/>
    <n v="4"/>
    <x v="2439"/>
    <x v="1"/>
    <x v="35"/>
  </r>
  <r>
    <n v="3068"/>
    <x v="2996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499"/>
    <b v="0"/>
    <x v="9"/>
    <n v="0"/>
    <x v="2577"/>
    <x v="6"/>
    <x v="9"/>
  </r>
  <r>
    <n v="579"/>
    <x v="2997"/>
    <s v="Learn classic and public key cryptography with a full proof-of-concept system in JavaScript."/>
    <n v="12000"/>
    <n v="175"/>
    <x v="2"/>
    <x v="0"/>
    <s v="USD"/>
    <n v="1419539223"/>
    <n v="1416947223"/>
    <b v="0"/>
    <x v="496"/>
    <b v="0"/>
    <x v="26"/>
    <n v="1"/>
    <x v="2239"/>
    <x v="0"/>
    <x v="26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480"/>
    <b v="0"/>
    <x v="11"/>
    <n v="12"/>
    <x v="2578"/>
    <x v="6"/>
    <x v="11"/>
  </r>
  <r>
    <n v="3982"/>
    <x v="2999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496"/>
    <b v="0"/>
    <x v="11"/>
    <n v="20"/>
    <x v="2222"/>
    <x v="6"/>
    <x v="11"/>
  </r>
  <r>
    <n v="3896"/>
    <x v="3000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489"/>
    <b v="0"/>
    <x v="11"/>
    <n v="11"/>
    <x v="2579"/>
    <x v="6"/>
    <x v="11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345"/>
    <b v="0"/>
    <x v="38"/>
    <n v="34"/>
    <x v="2580"/>
    <x v="2"/>
    <x v="38"/>
  </r>
  <r>
    <n v="862"/>
    <x v="300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489"/>
    <b v="0"/>
    <x v="33"/>
    <n v="0"/>
    <x v="2579"/>
    <x v="7"/>
    <x v="33"/>
  </r>
  <r>
    <n v="775"/>
    <x v="3003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496"/>
    <b v="0"/>
    <x v="35"/>
    <n v="2"/>
    <x v="2222"/>
    <x v="1"/>
    <x v="35"/>
  </r>
  <r>
    <n v="4070"/>
    <x v="3004"/>
    <s v="V-Day Southern Utah University 2015 and Second Studio Players presents: The Vagina Monologues"/>
    <n v="1000"/>
    <n v="165"/>
    <x v="2"/>
    <x v="0"/>
    <s v="USD"/>
    <n v="1425178800"/>
    <n v="1422374420"/>
    <b v="0"/>
    <x v="345"/>
    <b v="0"/>
    <x v="11"/>
    <n v="17"/>
    <x v="2282"/>
    <x v="6"/>
    <x v="11"/>
  </r>
  <r>
    <n v="1106"/>
    <x v="3005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480"/>
    <b v="0"/>
    <x v="18"/>
    <n v="41"/>
    <x v="2581"/>
    <x v="3"/>
    <x v="18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480"/>
    <b v="0"/>
    <x v="11"/>
    <n v="21"/>
    <x v="2582"/>
    <x v="6"/>
    <x v="11"/>
  </r>
  <r>
    <n v="925"/>
    <x v="3007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496"/>
    <b v="0"/>
    <x v="33"/>
    <n v="3"/>
    <x v="2583"/>
    <x v="7"/>
    <x v="33"/>
  </r>
  <r>
    <n v="903"/>
    <x v="3008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489"/>
    <b v="0"/>
    <x v="33"/>
    <n v="3"/>
    <x v="2408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x v="489"/>
    <b v="0"/>
    <x v="1"/>
    <n v="0"/>
    <x v="2472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x v="498"/>
    <b v="1"/>
    <x v="3"/>
    <n v="155"/>
    <x v="1686"/>
    <x v="2"/>
    <x v="3"/>
  </r>
  <r>
    <n v="3907"/>
    <x v="3011"/>
    <s v="Burqa&amp;Rifle dramatizes the  encounter between two women -- a vigilante and a convert to Islam."/>
    <n v="1000"/>
    <n v="153"/>
    <x v="2"/>
    <x v="0"/>
    <s v="USD"/>
    <n v="1414354080"/>
    <n v="1411587606"/>
    <b v="0"/>
    <x v="489"/>
    <b v="0"/>
    <x v="11"/>
    <n v="15"/>
    <x v="2584"/>
    <x v="6"/>
    <x v="11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480"/>
    <b v="1"/>
    <x v="15"/>
    <n v="100"/>
    <x v="2585"/>
    <x v="7"/>
    <x v="15"/>
  </r>
  <r>
    <n v="423"/>
    <x v="301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493"/>
    <b v="0"/>
    <x v="23"/>
    <n v="1"/>
    <x v="2586"/>
    <x v="5"/>
    <x v="23"/>
  </r>
  <r>
    <n v="3987"/>
    <x v="3014"/>
    <s v="Write Now 5 is a new writing festival in south east London promoting new work from emerging playwrights."/>
    <n v="400"/>
    <n v="151"/>
    <x v="2"/>
    <x v="1"/>
    <s v="GBP"/>
    <n v="1400278290"/>
    <n v="1399414290"/>
    <b v="0"/>
    <x v="493"/>
    <b v="0"/>
    <x v="11"/>
    <n v="38"/>
    <x v="2587"/>
    <x v="6"/>
    <x v="11"/>
  </r>
  <r>
    <n v="3191"/>
    <x v="3015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489"/>
    <b v="0"/>
    <x v="19"/>
    <n v="4"/>
    <x v="2588"/>
    <x v="6"/>
    <x v="19"/>
  </r>
  <r>
    <n v="2411"/>
    <x v="3016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498"/>
    <b v="0"/>
    <x v="29"/>
    <n v="1"/>
    <x v="2589"/>
    <x v="4"/>
    <x v="29"/>
  </r>
  <r>
    <n v="1157"/>
    <x v="301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498"/>
    <b v="0"/>
    <x v="29"/>
    <n v="2"/>
    <x v="2589"/>
    <x v="4"/>
    <x v="29"/>
  </r>
  <r>
    <n v="904"/>
    <x v="3018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498"/>
    <b v="0"/>
    <x v="33"/>
    <n v="0"/>
    <x v="2589"/>
    <x v="7"/>
    <x v="33"/>
  </r>
  <r>
    <n v="123"/>
    <x v="3019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345"/>
    <b v="0"/>
    <x v="21"/>
    <n v="0"/>
    <x v="2590"/>
    <x v="5"/>
    <x v="21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x v="489"/>
    <b v="0"/>
    <x v="11"/>
    <n v="21"/>
    <x v="2591"/>
    <x v="6"/>
    <x v="11"/>
  </r>
  <r>
    <n v="2775"/>
    <x v="3020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499"/>
    <b v="0"/>
    <x v="39"/>
    <n v="3"/>
    <x v="1319"/>
    <x v="1"/>
    <x v="39"/>
  </r>
  <r>
    <n v="1716"/>
    <x v="3021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498"/>
    <b v="0"/>
    <x v="14"/>
    <n v="8"/>
    <x v="1631"/>
    <x v="7"/>
    <x v="14"/>
  </r>
  <r>
    <n v="1485"/>
    <x v="3022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498"/>
    <b v="0"/>
    <x v="35"/>
    <n v="2"/>
    <x v="1631"/>
    <x v="1"/>
    <x v="35"/>
  </r>
  <r>
    <n v="511"/>
    <x v="3023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496"/>
    <b v="0"/>
    <x v="23"/>
    <n v="3"/>
    <x v="2421"/>
    <x v="5"/>
    <x v="23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398"/>
    <b v="0"/>
    <x v="23"/>
    <n v="0"/>
    <x v="2592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345"/>
    <b v="0"/>
    <x v="11"/>
    <n v="5"/>
    <x v="2504"/>
    <x v="6"/>
    <x v="11"/>
  </r>
  <r>
    <n v="2916"/>
    <x v="3026"/>
    <s v="The moving dramatisation of one man's journey to find the truth behind the Libyan regime change."/>
    <n v="1850"/>
    <n v="145"/>
    <x v="2"/>
    <x v="1"/>
    <s v="GBP"/>
    <n v="1400498789"/>
    <n v="1398511589"/>
    <b v="0"/>
    <x v="480"/>
    <b v="0"/>
    <x v="11"/>
    <n v="8"/>
    <x v="2593"/>
    <x v="6"/>
    <x v="1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499"/>
    <b v="0"/>
    <x v="29"/>
    <n v="2"/>
    <x v="2594"/>
    <x v="4"/>
    <x v="29"/>
  </r>
  <r>
    <n v="1456"/>
    <x v="3028"/>
    <s v="English Version of my auto-published novel"/>
    <n v="5000"/>
    <n v="145"/>
    <x v="1"/>
    <x v="6"/>
    <s v="EUR"/>
    <n v="1483459365"/>
    <n v="1480867365"/>
    <b v="0"/>
    <x v="498"/>
    <b v="0"/>
    <x v="31"/>
    <n v="3"/>
    <x v="839"/>
    <x v="1"/>
    <x v="3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x v="497"/>
    <b v="0"/>
    <x v="26"/>
    <n v="0"/>
    <x v="2595"/>
    <x v="0"/>
    <x v="26"/>
  </r>
  <r>
    <n v="3069"/>
    <x v="3030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480"/>
    <b v="0"/>
    <x v="9"/>
    <n v="14"/>
    <x v="2596"/>
    <x v="6"/>
    <x v="9"/>
  </r>
  <r>
    <n v="472"/>
    <x v="3031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496"/>
    <b v="0"/>
    <x v="23"/>
    <n v="18"/>
    <x v="2597"/>
    <x v="5"/>
    <x v="23"/>
  </r>
  <r>
    <n v="2747"/>
    <x v="3032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489"/>
    <b v="0"/>
    <x v="39"/>
    <n v="28"/>
    <x v="2239"/>
    <x v="1"/>
    <x v="39"/>
  </r>
  <r>
    <n v="1991"/>
    <x v="3033"/>
    <s v="Taking (and giving) professional portraits of survivors of human trafficking in Myanmar."/>
    <n v="2000"/>
    <n v="140"/>
    <x v="2"/>
    <x v="0"/>
    <s v="USD"/>
    <n v="1435958786"/>
    <n v="1434144386"/>
    <b v="0"/>
    <x v="498"/>
    <b v="0"/>
    <x v="36"/>
    <n v="7"/>
    <x v="960"/>
    <x v="2"/>
    <x v="36"/>
  </r>
  <r>
    <n v="601"/>
    <x v="3034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x v="345"/>
    <b v="0"/>
    <x v="26"/>
    <n v="1"/>
    <x v="2598"/>
    <x v="0"/>
    <x v="26"/>
  </r>
  <r>
    <n v="151"/>
    <x v="3035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x v="496"/>
    <b v="0"/>
    <x v="21"/>
    <n v="0"/>
    <x v="2135"/>
    <x v="5"/>
    <x v="21"/>
  </r>
  <r>
    <n v="465"/>
    <x v="3036"/>
    <s v="&quot;Amp&quot; is a short film about a robot with needs."/>
    <n v="512"/>
    <n v="138"/>
    <x v="2"/>
    <x v="0"/>
    <s v="USD"/>
    <n v="1403837574"/>
    <n v="1402455174"/>
    <b v="0"/>
    <x v="495"/>
    <b v="0"/>
    <x v="23"/>
    <n v="27"/>
    <x v="2208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x v="345"/>
    <b v="0"/>
    <x v="11"/>
    <n v="27"/>
    <x v="2599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345"/>
    <b v="0"/>
    <x v="11"/>
    <n v="1"/>
    <x v="2600"/>
    <x v="6"/>
    <x v="11"/>
  </r>
  <r>
    <n v="4063"/>
    <x v="3039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428"/>
    <b v="0"/>
    <x v="11"/>
    <n v="1"/>
    <x v="2384"/>
    <x v="6"/>
    <x v="11"/>
  </r>
  <r>
    <n v="3920"/>
    <x v="3040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498"/>
    <b v="0"/>
    <x v="11"/>
    <n v="5"/>
    <x v="2518"/>
    <x v="6"/>
    <x v="11"/>
  </r>
  <r>
    <n v="3909"/>
    <x v="3041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489"/>
    <b v="0"/>
    <x v="11"/>
    <n v="0"/>
    <x v="2106"/>
    <x v="6"/>
    <x v="11"/>
  </r>
  <r>
    <n v="3900"/>
    <x v="3042"/>
    <s v="HUB Theatre Group collaborates with local artists to present John Logan's RED to the community."/>
    <n v="2500"/>
    <n v="135"/>
    <x v="2"/>
    <x v="0"/>
    <s v="USD"/>
    <n v="1433988791"/>
    <n v="1431396791"/>
    <b v="0"/>
    <x v="496"/>
    <b v="0"/>
    <x v="11"/>
    <n v="5"/>
    <x v="2601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495"/>
    <b v="0"/>
    <x v="23"/>
    <n v="1"/>
    <x v="2602"/>
    <x v="5"/>
    <x v="23"/>
  </r>
  <r>
    <n v="2679"/>
    <x v="3044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498"/>
    <b v="0"/>
    <x v="24"/>
    <n v="0"/>
    <x v="2186"/>
    <x v="0"/>
    <x v="24"/>
  </r>
  <r>
    <n v="1225"/>
    <x v="304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498"/>
    <b v="0"/>
    <x v="37"/>
    <n v="4"/>
    <x v="2186"/>
    <x v="7"/>
    <x v="37"/>
  </r>
  <r>
    <n v="3732"/>
    <x v="3046"/>
    <s v="Mijn solo voorstelling gaat over Elektra (Sophokles) en hoe zij als jongere alles beleeft en meemaakt!"/>
    <n v="850"/>
    <n v="131"/>
    <x v="2"/>
    <x v="13"/>
    <s v="EUR"/>
    <n v="1422100800"/>
    <n v="1416932133"/>
    <b v="0"/>
    <x v="489"/>
    <b v="0"/>
    <x v="11"/>
    <n v="15"/>
    <x v="2521"/>
    <x v="6"/>
    <x v="11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480"/>
    <b v="0"/>
    <x v="33"/>
    <n v="7"/>
    <x v="2603"/>
    <x v="7"/>
    <x v="33"/>
  </r>
  <r>
    <n v="605"/>
    <x v="3048"/>
    <s v="An iPad support care package for your parents / seniors."/>
    <n v="5000"/>
    <n v="131"/>
    <x v="1"/>
    <x v="0"/>
    <s v="USD"/>
    <n v="1440318908"/>
    <n v="1436430908"/>
    <b v="0"/>
    <x v="495"/>
    <b v="0"/>
    <x v="26"/>
    <n v="3"/>
    <x v="2604"/>
    <x v="0"/>
    <x v="26"/>
  </r>
  <r>
    <n v="4018"/>
    <x v="3049"/>
    <s v="Funding for a production of Time Please at the Brighton Fringe 2017... and beyond."/>
    <n v="1500"/>
    <n v="130"/>
    <x v="2"/>
    <x v="1"/>
    <s v="GBP"/>
    <n v="1475877108"/>
    <n v="1473285108"/>
    <b v="0"/>
    <x v="489"/>
    <b v="0"/>
    <x v="11"/>
    <n v="9"/>
    <x v="2387"/>
    <x v="6"/>
    <x v="11"/>
  </r>
  <r>
    <n v="3188"/>
    <x v="3050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428"/>
    <b v="0"/>
    <x v="19"/>
    <n v="65"/>
    <x v="2605"/>
    <x v="6"/>
    <x v="19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x v="496"/>
    <b v="0"/>
    <x v="11"/>
    <n v="33"/>
    <x v="2524"/>
    <x v="6"/>
    <x v="11"/>
  </r>
  <r>
    <n v="1067"/>
    <x v="3052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482"/>
    <b v="0"/>
    <x v="18"/>
    <n v="26"/>
    <x v="2447"/>
    <x v="3"/>
    <x v="18"/>
  </r>
  <r>
    <n v="222"/>
    <x v="3053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499"/>
    <b v="0"/>
    <x v="10"/>
    <n v="13"/>
    <x v="431"/>
    <x v="5"/>
    <x v="10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x v="498"/>
    <b v="1"/>
    <x v="19"/>
    <n v="129"/>
    <x v="2366"/>
    <x v="6"/>
    <x v="19"/>
  </r>
  <r>
    <n v="3120"/>
    <x v="3055"/>
    <s v="Wij willen Tropicana het subtropisch zwemparadijs van Rotterdam op een nieuwe locatie gaan bouwen."/>
    <n v="1300000"/>
    <n v="128"/>
    <x v="2"/>
    <x v="13"/>
    <s v="EUR"/>
    <n v="1462484196"/>
    <n v="1457303796"/>
    <b v="0"/>
    <x v="482"/>
    <b v="0"/>
    <x v="9"/>
    <n v="0"/>
    <x v="2606"/>
    <x v="6"/>
    <x v="9"/>
  </r>
  <r>
    <n v="2138"/>
    <x v="3056"/>
    <s v="A game with a mixture of a few genres from RPG, Simulation and to adventure elements."/>
    <n v="1000"/>
    <n v="128"/>
    <x v="2"/>
    <x v="1"/>
    <s v="GBP"/>
    <n v="1383959939"/>
    <n v="1381364339"/>
    <b v="0"/>
    <x v="417"/>
    <b v="0"/>
    <x v="18"/>
    <n v="13"/>
    <x v="2607"/>
    <x v="3"/>
    <x v="18"/>
  </r>
  <r>
    <n v="3964"/>
    <x v="3057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498"/>
    <b v="0"/>
    <x v="11"/>
    <n v="6"/>
    <x v="2124"/>
    <x v="6"/>
    <x v="1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x v="498"/>
    <b v="0"/>
    <x v="9"/>
    <n v="0"/>
    <x v="2124"/>
    <x v="6"/>
    <x v="9"/>
  </r>
  <r>
    <n v="953"/>
    <x v="3059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496"/>
    <b v="0"/>
    <x v="1"/>
    <n v="1"/>
    <x v="2608"/>
    <x v="0"/>
    <x v="1"/>
  </r>
  <r>
    <n v="4021"/>
    <x v="3060"/>
    <s v="Help a group of actors end bigotry in Houston, TX by supporting a  full production of Angels in America."/>
    <n v="15000"/>
    <n v="125"/>
    <x v="2"/>
    <x v="0"/>
    <s v="USD"/>
    <n v="1414360358"/>
    <n v="1409176358"/>
    <b v="0"/>
    <x v="499"/>
    <b v="0"/>
    <x v="11"/>
    <n v="1"/>
    <x v="1356"/>
    <x v="6"/>
    <x v="11"/>
  </r>
  <r>
    <n v="3899"/>
    <x v="3061"/>
    <s v="More than just a play, RAIN is an outreach to hurting people who feel disengaged or rejected by others."/>
    <n v="10000"/>
    <n v="125"/>
    <x v="2"/>
    <x v="0"/>
    <s v="USD"/>
    <n v="1407868561"/>
    <n v="1406140561"/>
    <b v="0"/>
    <x v="499"/>
    <b v="0"/>
    <x v="11"/>
    <n v="1"/>
    <x v="1356"/>
    <x v="6"/>
    <x v="11"/>
  </r>
  <r>
    <n v="3087"/>
    <x v="3062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499"/>
    <b v="0"/>
    <x v="9"/>
    <n v="1"/>
    <x v="1356"/>
    <x v="6"/>
    <x v="9"/>
  </r>
  <r>
    <n v="1866"/>
    <x v="3063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499"/>
    <b v="0"/>
    <x v="28"/>
    <n v="1"/>
    <x v="1356"/>
    <x v="3"/>
    <x v="28"/>
  </r>
  <r>
    <n v="1572"/>
    <x v="3064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498"/>
    <b v="0"/>
    <x v="32"/>
    <n v="5"/>
    <x v="2168"/>
    <x v="1"/>
    <x v="32"/>
  </r>
  <r>
    <n v="1138"/>
    <x v="3065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489"/>
    <b v="0"/>
    <x v="28"/>
    <n v="0"/>
    <x v="2529"/>
    <x v="3"/>
    <x v="28"/>
  </r>
  <r>
    <n v="890"/>
    <x v="3066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489"/>
    <b v="0"/>
    <x v="12"/>
    <n v="4"/>
    <x v="2529"/>
    <x v="7"/>
    <x v="12"/>
  </r>
  <r>
    <n v="434"/>
    <x v="3067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499"/>
    <b v="0"/>
    <x v="23"/>
    <n v="5"/>
    <x v="1356"/>
    <x v="5"/>
    <x v="23"/>
  </r>
  <r>
    <n v="2823"/>
    <x v="3068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484"/>
    <b v="1"/>
    <x v="11"/>
    <n v="124"/>
    <x v="2609"/>
    <x v="6"/>
    <x v="11"/>
  </r>
  <r>
    <n v="2649"/>
    <x v="3069"/>
    <s v="They have launched a Kickstarter."/>
    <n v="125000"/>
    <n v="124"/>
    <x v="1"/>
    <x v="0"/>
    <s v="USD"/>
    <n v="1454370941"/>
    <n v="1449186941"/>
    <b v="0"/>
    <x v="498"/>
    <b v="0"/>
    <x v="4"/>
    <n v="0"/>
    <x v="2610"/>
    <x v="0"/>
    <x v="4"/>
  </r>
  <r>
    <n v="910"/>
    <x v="307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496"/>
    <b v="0"/>
    <x v="33"/>
    <n v="22"/>
    <x v="2611"/>
    <x v="7"/>
    <x v="33"/>
  </r>
  <r>
    <n v="553"/>
    <x v="3071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345"/>
    <b v="0"/>
    <x v="26"/>
    <n v="0"/>
    <x v="2552"/>
    <x v="0"/>
    <x v="26"/>
  </r>
  <r>
    <n v="3918"/>
    <x v="3072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498"/>
    <b v="0"/>
    <x v="11"/>
    <n v="0"/>
    <x v="2408"/>
    <x v="6"/>
    <x v="11"/>
  </r>
  <r>
    <n v="2976"/>
    <x v="3073"/>
    <s v="A play that addresses an important social issue, brought to light by members of the UoM Drama Society."/>
    <n v="70"/>
    <n v="120"/>
    <x v="0"/>
    <x v="1"/>
    <s v="GBP"/>
    <n v="1457870400"/>
    <n v="1456421530"/>
    <b v="0"/>
    <x v="484"/>
    <b v="1"/>
    <x v="11"/>
    <n v="171"/>
    <x v="2612"/>
    <x v="6"/>
    <x v="11"/>
  </r>
  <r>
    <n v="2567"/>
    <x v="3074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499"/>
    <b v="0"/>
    <x v="29"/>
    <n v="0"/>
    <x v="1338"/>
    <x v="4"/>
    <x v="29"/>
  </r>
  <r>
    <n v="2362"/>
    <x v="3075"/>
    <s v="The Columbus Ruby Brigade has brought monthly ruby goodness and camaraderie to all participants."/>
    <n v="420"/>
    <n v="120"/>
    <x v="1"/>
    <x v="0"/>
    <s v="USD"/>
    <n v="1418315470"/>
    <n v="1415723470"/>
    <b v="0"/>
    <x v="499"/>
    <b v="0"/>
    <x v="26"/>
    <n v="29"/>
    <x v="1338"/>
    <x v="0"/>
    <x v="26"/>
  </r>
  <r>
    <n v="2323"/>
    <x v="3076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489"/>
    <b v="0"/>
    <x v="7"/>
    <n v="48"/>
    <x v="2421"/>
    <x v="4"/>
    <x v="7"/>
  </r>
  <r>
    <n v="933"/>
    <x v="3077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499"/>
    <b v="0"/>
    <x v="33"/>
    <n v="6"/>
    <x v="1338"/>
    <x v="7"/>
    <x v="33"/>
  </r>
  <r>
    <n v="3889"/>
    <x v="3078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428"/>
    <b v="0"/>
    <x v="11"/>
    <n v="1"/>
    <x v="2613"/>
    <x v="6"/>
    <x v="11"/>
  </r>
  <r>
    <n v="2151"/>
    <x v="3079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345"/>
    <b v="0"/>
    <x v="18"/>
    <n v="0"/>
    <x v="2534"/>
    <x v="3"/>
    <x v="18"/>
  </r>
  <r>
    <n v="3789"/>
    <x v="3080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489"/>
    <b v="0"/>
    <x v="19"/>
    <n v="3"/>
    <x v="2254"/>
    <x v="6"/>
    <x v="19"/>
  </r>
  <r>
    <n v="3122"/>
    <x v="3081"/>
    <s v="cancelled until further notice"/>
    <n v="199"/>
    <n v="116"/>
    <x v="1"/>
    <x v="0"/>
    <s v="USD"/>
    <n v="1478733732"/>
    <n v="1478298132"/>
    <b v="0"/>
    <x v="499"/>
    <b v="0"/>
    <x v="9"/>
    <n v="58"/>
    <x v="2614"/>
    <x v="6"/>
    <x v="9"/>
  </r>
  <r>
    <n v="1233"/>
    <x v="3082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345"/>
    <b v="0"/>
    <x v="37"/>
    <n v="12"/>
    <x v="2505"/>
    <x v="7"/>
    <x v="37"/>
  </r>
  <r>
    <n v="2155"/>
    <x v="3083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496"/>
    <b v="0"/>
    <x v="18"/>
    <n v="2"/>
    <x v="2615"/>
    <x v="3"/>
    <x v="18"/>
  </r>
  <r>
    <n v="2124"/>
    <x v="308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496"/>
    <b v="0"/>
    <x v="18"/>
    <n v="10"/>
    <x v="2615"/>
    <x v="3"/>
    <x v="18"/>
  </r>
  <r>
    <n v="593"/>
    <x v="3085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480"/>
    <b v="0"/>
    <x v="26"/>
    <n v="23"/>
    <x v="2616"/>
    <x v="0"/>
    <x v="26"/>
  </r>
  <r>
    <n v="146"/>
    <x v="308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498"/>
    <b v="0"/>
    <x v="21"/>
    <n v="1"/>
    <x v="2138"/>
    <x v="5"/>
    <x v="21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428"/>
    <b v="0"/>
    <x v="23"/>
    <n v="2"/>
    <x v="261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495"/>
    <b v="0"/>
    <x v="12"/>
    <n v="3"/>
    <x v="2618"/>
    <x v="7"/>
    <x v="12"/>
  </r>
  <r>
    <n v="4053"/>
    <x v="3089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499"/>
    <b v="0"/>
    <x v="11"/>
    <n v="22"/>
    <x v="2373"/>
    <x v="6"/>
    <x v="11"/>
  </r>
  <r>
    <n v="4047"/>
    <x v="309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489"/>
    <b v="0"/>
    <x v="11"/>
    <n v="2"/>
    <x v="2282"/>
    <x v="6"/>
    <x v="11"/>
  </r>
  <r>
    <n v="3979"/>
    <x v="3091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345"/>
    <b v="0"/>
    <x v="11"/>
    <n v="2"/>
    <x v="2619"/>
    <x v="6"/>
    <x v="11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x v="498"/>
    <b v="0"/>
    <x v="19"/>
    <n v="0"/>
    <x v="2300"/>
    <x v="6"/>
    <x v="19"/>
  </r>
  <r>
    <n v="2749"/>
    <x v="3093"/>
    <s v="Self-publishing my children's book."/>
    <n v="10000"/>
    <n v="110"/>
    <x v="2"/>
    <x v="0"/>
    <s v="USD"/>
    <n v="1428171037"/>
    <n v="1425582637"/>
    <b v="0"/>
    <x v="499"/>
    <b v="0"/>
    <x v="39"/>
    <n v="1"/>
    <x v="2373"/>
    <x v="1"/>
    <x v="39"/>
  </r>
  <r>
    <n v="1735"/>
    <x v="3094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499"/>
    <b v="0"/>
    <x v="14"/>
    <n v="11"/>
    <x v="2373"/>
    <x v="7"/>
    <x v="14"/>
  </r>
  <r>
    <n v="232"/>
    <x v="3095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480"/>
    <b v="0"/>
    <x v="10"/>
    <n v="3"/>
    <x v="2620"/>
    <x v="5"/>
    <x v="10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x v="498"/>
    <b v="0"/>
    <x v="18"/>
    <n v="2"/>
    <x v="902"/>
    <x v="3"/>
    <x v="18"/>
  </r>
  <r>
    <n v="2351"/>
    <x v="3097"/>
    <s v="Donate $30 or more and receive a free selfie stick."/>
    <n v="18900"/>
    <n v="108"/>
    <x v="1"/>
    <x v="15"/>
    <s v="NZD"/>
    <n v="1430360739"/>
    <n v="1427768739"/>
    <b v="0"/>
    <x v="480"/>
    <b v="0"/>
    <x v="26"/>
    <n v="1"/>
    <x v="2621"/>
    <x v="0"/>
    <x v="26"/>
  </r>
  <r>
    <n v="2326"/>
    <x v="3098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497"/>
    <b v="0"/>
    <x v="7"/>
    <n v="1"/>
    <x v="47"/>
    <x v="4"/>
    <x v="7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x v="489"/>
    <b v="0"/>
    <x v="3"/>
    <n v="4"/>
    <x v="2545"/>
    <x v="2"/>
    <x v="3"/>
  </r>
  <r>
    <n v="2648"/>
    <x v="3100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345"/>
    <b v="0"/>
    <x v="4"/>
    <n v="1"/>
    <x v="2622"/>
    <x v="0"/>
    <x v="4"/>
  </r>
  <r>
    <n v="1380"/>
    <x v="3101"/>
    <s v="A DIY MUSIC FESTIVAL FROM ST. LOUIS MO! Bands make their own festival, help make it legit!"/>
    <n v="25"/>
    <n v="106"/>
    <x v="0"/>
    <x v="0"/>
    <s v="USD"/>
    <n v="1433815200"/>
    <n v="1431886706"/>
    <b v="0"/>
    <x v="496"/>
    <b v="1"/>
    <x v="15"/>
    <n v="424"/>
    <x v="2623"/>
    <x v="7"/>
    <x v="15"/>
  </r>
  <r>
    <n v="1322"/>
    <x v="310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489"/>
    <b v="0"/>
    <x v="1"/>
    <n v="0"/>
    <x v="2624"/>
    <x v="0"/>
    <x v="1"/>
  </r>
  <r>
    <n v="984"/>
    <x v="3103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498"/>
    <b v="0"/>
    <x v="1"/>
    <n v="1"/>
    <x v="2625"/>
    <x v="0"/>
    <x v="1"/>
  </r>
  <r>
    <n v="968"/>
    <x v="3104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489"/>
    <b v="0"/>
    <x v="1"/>
    <n v="1"/>
    <x v="2624"/>
    <x v="0"/>
    <x v="1"/>
  </r>
  <r>
    <n v="571"/>
    <x v="3105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499"/>
    <b v="0"/>
    <x v="26"/>
    <n v="0"/>
    <x v="2547"/>
    <x v="0"/>
    <x v="26"/>
  </r>
  <r>
    <n v="4017"/>
    <x v="3106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499"/>
    <b v="0"/>
    <x v="11"/>
    <n v="1"/>
    <x v="2551"/>
    <x v="6"/>
    <x v="11"/>
  </r>
  <r>
    <n v="3077"/>
    <x v="3107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x v="499"/>
    <b v="0"/>
    <x v="9"/>
    <n v="0"/>
    <x v="2551"/>
    <x v="6"/>
    <x v="9"/>
  </r>
  <r>
    <n v="2759"/>
    <x v="3108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x v="499"/>
    <b v="0"/>
    <x v="39"/>
    <n v="11"/>
    <x v="2551"/>
    <x v="1"/>
    <x v="39"/>
  </r>
  <r>
    <n v="1481"/>
    <x v="3109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x v="345"/>
    <b v="0"/>
    <x v="35"/>
    <n v="2"/>
    <x v="2626"/>
    <x v="1"/>
    <x v="35"/>
  </r>
  <r>
    <n v="1405"/>
    <x v="3110"/>
    <s v="Will more people read the Bible if it were translated into Emoticons?"/>
    <n v="25000"/>
    <n v="105"/>
    <x v="2"/>
    <x v="0"/>
    <s v="USD"/>
    <n v="1417195201"/>
    <n v="1414599601"/>
    <b v="1"/>
    <x v="411"/>
    <b v="0"/>
    <x v="31"/>
    <n v="0"/>
    <x v="2627"/>
    <x v="1"/>
    <x v="31"/>
  </r>
  <r>
    <n v="712"/>
    <x v="3111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489"/>
    <b v="0"/>
    <x v="1"/>
    <n v="0"/>
    <x v="2628"/>
    <x v="0"/>
    <x v="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498"/>
    <b v="0"/>
    <x v="18"/>
    <n v="2"/>
    <x v="2629"/>
    <x v="3"/>
    <x v="18"/>
  </r>
  <r>
    <n v="3192"/>
    <x v="3113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495"/>
    <b v="0"/>
    <x v="19"/>
    <n v="1"/>
    <x v="2630"/>
    <x v="6"/>
    <x v="19"/>
  </r>
  <r>
    <n v="1916"/>
    <x v="3114"/>
    <s v="The Paint Can Holder Makes Painting Easier and Safer on Extension Ladders."/>
    <n v="20000"/>
    <n v="102"/>
    <x v="2"/>
    <x v="0"/>
    <s v="USD"/>
    <n v="1478542375"/>
    <n v="1476378775"/>
    <b v="0"/>
    <x v="345"/>
    <b v="0"/>
    <x v="6"/>
    <n v="1"/>
    <x v="2631"/>
    <x v="0"/>
    <x v="6"/>
  </r>
  <r>
    <n v="3947"/>
    <x v="3115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499"/>
    <b v="0"/>
    <x v="11"/>
    <n v="3"/>
    <x v="2632"/>
    <x v="6"/>
    <x v="11"/>
  </r>
  <r>
    <n v="1550"/>
    <x v="3116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480"/>
    <b v="0"/>
    <x v="38"/>
    <n v="13"/>
    <x v="2633"/>
    <x v="2"/>
    <x v="38"/>
  </r>
  <r>
    <n v="861"/>
    <x v="3117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499"/>
    <b v="0"/>
    <x v="33"/>
    <n v="2"/>
    <x v="2632"/>
    <x v="7"/>
    <x v="33"/>
  </r>
  <r>
    <n v="640"/>
    <x v="3118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x v="499"/>
    <b v="1"/>
    <x v="1"/>
    <n v="144"/>
    <x v="2632"/>
    <x v="0"/>
    <x v="1"/>
  </r>
  <r>
    <n v="4103"/>
    <x v="3119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345"/>
    <b v="0"/>
    <x v="11"/>
    <n v="10"/>
    <x v="2634"/>
    <x v="6"/>
    <x v="11"/>
  </r>
  <r>
    <n v="4020"/>
    <x v="3120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498"/>
    <b v="0"/>
    <x v="11"/>
    <n v="17"/>
    <x v="1959"/>
    <x v="6"/>
    <x v="11"/>
  </r>
  <r>
    <n v="3991"/>
    <x v="3121"/>
    <s v="North Texas first actor-driven theatre company needs your help"/>
    <n v="500"/>
    <n v="100"/>
    <x v="2"/>
    <x v="0"/>
    <s v="USD"/>
    <n v="1433086082"/>
    <n v="1430494082"/>
    <b v="0"/>
    <x v="497"/>
    <b v="0"/>
    <x v="11"/>
    <n v="20"/>
    <x v="1153"/>
    <x v="6"/>
    <x v="11"/>
  </r>
  <r>
    <n v="3861"/>
    <x v="3122"/>
    <s v="THE COMING OF THE LORD!"/>
    <n v="2000"/>
    <n v="100"/>
    <x v="2"/>
    <x v="0"/>
    <s v="USD"/>
    <n v="1415828820"/>
    <n v="1412258977"/>
    <b v="0"/>
    <x v="497"/>
    <b v="0"/>
    <x v="11"/>
    <n v="5"/>
    <x v="1153"/>
    <x v="6"/>
    <x v="11"/>
  </r>
  <r>
    <n v="3742"/>
    <x v="3123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489"/>
    <b v="0"/>
    <x v="11"/>
    <n v="2"/>
    <x v="1647"/>
    <x v="6"/>
    <x v="11"/>
  </r>
  <r>
    <n v="3730"/>
    <x v="3124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497"/>
    <b v="0"/>
    <x v="11"/>
    <n v="10"/>
    <x v="1153"/>
    <x v="6"/>
    <x v="11"/>
  </r>
  <r>
    <n v="3632"/>
    <x v="3125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497"/>
    <b v="0"/>
    <x v="19"/>
    <n v="20"/>
    <x v="1153"/>
    <x v="6"/>
    <x v="19"/>
  </r>
  <r>
    <n v="3576"/>
    <x v="312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496"/>
    <b v="1"/>
    <x v="11"/>
    <n v="100"/>
    <x v="2478"/>
    <x v="6"/>
    <x v="11"/>
  </r>
  <r>
    <n v="2944"/>
    <x v="3127"/>
    <s v="Our vision: build and operate a Theater Arts Center for south-central Washington state in Goldendale."/>
    <n v="10000"/>
    <n v="100"/>
    <x v="2"/>
    <x v="0"/>
    <s v="USD"/>
    <n v="1433714198"/>
    <n v="1431122198"/>
    <b v="0"/>
    <x v="497"/>
    <b v="0"/>
    <x v="9"/>
    <n v="1"/>
    <x v="1153"/>
    <x v="6"/>
    <x v="9"/>
  </r>
  <r>
    <n v="2766"/>
    <x v="3128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489"/>
    <b v="0"/>
    <x v="39"/>
    <n v="2"/>
    <x v="1647"/>
    <x v="1"/>
    <x v="39"/>
  </r>
  <r>
    <n v="2565"/>
    <x v="3129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497"/>
    <b v="0"/>
    <x v="29"/>
    <n v="1"/>
    <x v="1153"/>
    <x v="4"/>
    <x v="29"/>
  </r>
  <r>
    <n v="2368"/>
    <x v="3130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499"/>
    <b v="0"/>
    <x v="26"/>
    <n v="0"/>
    <x v="1631"/>
    <x v="0"/>
    <x v="26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497"/>
    <b v="0"/>
    <x v="32"/>
    <n v="3"/>
    <x v="1153"/>
    <x v="1"/>
    <x v="32"/>
  </r>
  <r>
    <n v="1557"/>
    <x v="3132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497"/>
    <b v="0"/>
    <x v="38"/>
    <n v="4"/>
    <x v="1153"/>
    <x v="2"/>
    <x v="38"/>
  </r>
  <r>
    <n v="1491"/>
    <x v="3133"/>
    <s v="What do you get when you take outlaws, guns, gold and and old beagle in the old west? Adventure!"/>
    <n v="1200"/>
    <n v="100"/>
    <x v="2"/>
    <x v="0"/>
    <s v="USD"/>
    <n v="1424014680"/>
    <n v="1418922443"/>
    <b v="0"/>
    <x v="497"/>
    <b v="0"/>
    <x v="35"/>
    <n v="8"/>
    <x v="1153"/>
    <x v="1"/>
    <x v="35"/>
  </r>
  <r>
    <n v="1423"/>
    <x v="3134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x v="497"/>
    <b v="0"/>
    <x v="31"/>
    <n v="0"/>
    <x v="1153"/>
    <x v="1"/>
    <x v="31"/>
  </r>
  <r>
    <n v="1413"/>
    <x v="3135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x v="497"/>
    <b v="0"/>
    <x v="31"/>
    <n v="5"/>
    <x v="1153"/>
    <x v="1"/>
    <x v="31"/>
  </r>
  <r>
    <n v="1342"/>
    <x v="313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497"/>
    <b v="0"/>
    <x v="1"/>
    <n v="0"/>
    <x v="1153"/>
    <x v="0"/>
    <x v="1"/>
  </r>
  <r>
    <n v="1183"/>
    <x v="3137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498"/>
    <b v="0"/>
    <x v="29"/>
    <n v="4"/>
    <x v="1959"/>
    <x v="4"/>
    <x v="29"/>
  </r>
  <r>
    <n v="1170"/>
    <x v="3138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499"/>
    <b v="0"/>
    <x v="29"/>
    <n v="0"/>
    <x v="1631"/>
    <x v="4"/>
    <x v="29"/>
  </r>
  <r>
    <n v="1145"/>
    <x v="3139"/>
    <s v="Emphasizing locally and responsibly raised ingredients, serving delicious food! I need your help."/>
    <n v="80000"/>
    <n v="100"/>
    <x v="2"/>
    <x v="0"/>
    <s v="USD"/>
    <n v="1412272592"/>
    <n v="1407088592"/>
    <b v="0"/>
    <x v="497"/>
    <b v="0"/>
    <x v="29"/>
    <n v="0"/>
    <x v="1153"/>
    <x v="4"/>
    <x v="29"/>
  </r>
  <r>
    <n v="1100"/>
    <x v="3140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x v="482"/>
    <b v="0"/>
    <x v="18"/>
    <n v="3"/>
    <x v="2635"/>
    <x v="3"/>
    <x v="18"/>
  </r>
  <r>
    <n v="919"/>
    <x v="3141"/>
    <s v="Cool jazz with a New Orleans flavor."/>
    <n v="20000"/>
    <n v="100"/>
    <x v="2"/>
    <x v="0"/>
    <s v="USD"/>
    <n v="1355930645"/>
    <n v="1352906645"/>
    <b v="0"/>
    <x v="497"/>
    <b v="0"/>
    <x v="33"/>
    <n v="1"/>
    <x v="1153"/>
    <x v="7"/>
    <x v="33"/>
  </r>
  <r>
    <n v="600"/>
    <x v="3142"/>
    <s v="Science Technology Engineering and Math + youth = a brighter tomorrow."/>
    <n v="5000"/>
    <n v="100"/>
    <x v="1"/>
    <x v="0"/>
    <s v="USD"/>
    <n v="1431198562"/>
    <n v="1426014562"/>
    <b v="0"/>
    <x v="497"/>
    <b v="0"/>
    <x v="26"/>
    <n v="2"/>
    <x v="1153"/>
    <x v="0"/>
    <x v="26"/>
  </r>
  <r>
    <n v="218"/>
    <x v="3143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497"/>
    <b v="0"/>
    <x v="10"/>
    <n v="2"/>
    <x v="1153"/>
    <x v="5"/>
    <x v="10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x v="489"/>
    <b v="0"/>
    <x v="11"/>
    <n v="1"/>
    <x v="2464"/>
    <x v="6"/>
    <x v="11"/>
  </r>
  <r>
    <n v="4058"/>
    <x v="3145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489"/>
    <b v="0"/>
    <x v="11"/>
    <n v="3"/>
    <x v="2636"/>
    <x v="6"/>
    <x v="11"/>
  </r>
  <r>
    <n v="3984"/>
    <x v="3146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482"/>
    <b v="0"/>
    <x v="11"/>
    <n v="6"/>
    <x v="2637"/>
    <x v="6"/>
    <x v="11"/>
  </r>
  <r>
    <n v="2852"/>
    <x v="3147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345"/>
    <b v="0"/>
    <x v="11"/>
    <n v="2"/>
    <x v="2638"/>
    <x v="6"/>
    <x v="11"/>
  </r>
  <r>
    <n v="661"/>
    <x v="3148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428"/>
    <b v="0"/>
    <x v="1"/>
    <n v="1"/>
    <x v="2639"/>
    <x v="0"/>
    <x v="1"/>
  </r>
  <r>
    <n v="4111"/>
    <x v="3149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345"/>
    <b v="0"/>
    <x v="11"/>
    <n v="3"/>
    <x v="2640"/>
    <x v="6"/>
    <x v="11"/>
  </r>
  <r>
    <n v="1560"/>
    <x v="315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489"/>
    <b v="0"/>
    <x v="38"/>
    <n v="4"/>
    <x v="2567"/>
    <x v="2"/>
    <x v="38"/>
  </r>
  <r>
    <n v="1582"/>
    <x v="3151"/>
    <s v="I create canvas prints of images from in and around New Orleans"/>
    <n v="1000"/>
    <n v="93"/>
    <x v="2"/>
    <x v="0"/>
    <s v="USD"/>
    <n v="1445894400"/>
    <n v="1440961053"/>
    <b v="0"/>
    <x v="498"/>
    <b v="0"/>
    <x v="34"/>
    <n v="9"/>
    <x v="1666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345"/>
    <b v="0"/>
    <x v="21"/>
    <n v="1"/>
    <x v="2641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489"/>
    <b v="0"/>
    <x v="4"/>
    <n v="0"/>
    <x v="2514"/>
    <x v="0"/>
    <x v="4"/>
  </r>
  <r>
    <n v="3919"/>
    <x v="315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498"/>
    <b v="0"/>
    <x v="11"/>
    <n v="2"/>
    <x v="2421"/>
    <x v="6"/>
    <x v="11"/>
  </r>
  <r>
    <n v="2763"/>
    <x v="3155"/>
    <s v="How Santa finds childrens homes without getting lost by following certain stars."/>
    <n v="39400"/>
    <n v="90"/>
    <x v="2"/>
    <x v="0"/>
    <s v="USD"/>
    <n v="1369403684"/>
    <n v="1365515684"/>
    <b v="0"/>
    <x v="498"/>
    <b v="0"/>
    <x v="39"/>
    <n v="0"/>
    <x v="2421"/>
    <x v="1"/>
    <x v="39"/>
  </r>
  <r>
    <n v="2599"/>
    <x v="3156"/>
    <s v="The Empty Ramekins Catering Group is looking for your help to start up in Miami Florida!!!!"/>
    <n v="9041"/>
    <n v="90"/>
    <x v="2"/>
    <x v="0"/>
    <s v="USD"/>
    <n v="1407089147"/>
    <n v="1403201147"/>
    <b v="0"/>
    <x v="496"/>
    <b v="0"/>
    <x v="29"/>
    <n v="1"/>
    <x v="2367"/>
    <x v="4"/>
    <x v="29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498"/>
    <b v="0"/>
    <x v="33"/>
    <n v="0"/>
    <x v="2421"/>
    <x v="7"/>
    <x v="33"/>
  </r>
  <r>
    <n v="863"/>
    <x v="3158"/>
    <s v="I'm making the move from a side man in local groups to the leader with this debut jazz CD project."/>
    <n v="2000"/>
    <n v="90"/>
    <x v="2"/>
    <x v="0"/>
    <s v="USD"/>
    <n v="1329014966"/>
    <n v="1326422966"/>
    <b v="0"/>
    <x v="496"/>
    <b v="0"/>
    <x v="33"/>
    <n v="5"/>
    <x v="2367"/>
    <x v="7"/>
    <x v="33"/>
  </r>
  <r>
    <n v="718"/>
    <x v="3159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489"/>
    <b v="0"/>
    <x v="1"/>
    <n v="1"/>
    <x v="2573"/>
    <x v="0"/>
    <x v="1"/>
  </r>
  <r>
    <n v="627"/>
    <x v="3160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x v="497"/>
    <b v="0"/>
    <x v="26"/>
    <n v="0"/>
    <x v="657"/>
    <x v="0"/>
    <x v="26"/>
  </r>
  <r>
    <n v="4110"/>
    <x v="3161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345"/>
    <b v="0"/>
    <x v="11"/>
    <n v="29"/>
    <x v="2642"/>
    <x v="6"/>
    <x v="11"/>
  </r>
  <r>
    <n v="2502"/>
    <x v="3162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496"/>
    <b v="0"/>
    <x v="40"/>
    <n v="0"/>
    <x v="2643"/>
    <x v="4"/>
    <x v="40"/>
  </r>
  <r>
    <n v="2597"/>
    <x v="3163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480"/>
    <b v="0"/>
    <x v="29"/>
    <n v="6"/>
    <x v="2644"/>
    <x v="4"/>
    <x v="29"/>
  </r>
  <r>
    <n v="2322"/>
    <x v="3164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489"/>
    <b v="0"/>
    <x v="7"/>
    <n v="3"/>
    <x v="2645"/>
    <x v="4"/>
    <x v="7"/>
  </r>
  <r>
    <n v="2160"/>
    <x v="3165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485"/>
    <b v="0"/>
    <x v="18"/>
    <n v="1"/>
    <x v="2646"/>
    <x v="3"/>
    <x v="18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x v="489"/>
    <b v="0"/>
    <x v="18"/>
    <n v="0"/>
    <x v="2645"/>
    <x v="3"/>
    <x v="18"/>
  </r>
  <r>
    <n v="1907"/>
    <x v="316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489"/>
    <b v="0"/>
    <x v="6"/>
    <n v="0"/>
    <x v="2645"/>
    <x v="0"/>
    <x v="6"/>
  </r>
  <r>
    <n v="1709"/>
    <x v="3168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489"/>
    <b v="0"/>
    <x v="14"/>
    <n v="5"/>
    <x v="2645"/>
    <x v="7"/>
    <x v="14"/>
  </r>
  <r>
    <n v="1563"/>
    <x v="3169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499"/>
    <b v="0"/>
    <x v="32"/>
    <n v="1"/>
    <x v="2579"/>
    <x v="1"/>
    <x v="32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x v="495"/>
    <b v="0"/>
    <x v="18"/>
    <n v="8"/>
    <x v="2647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489"/>
    <b v="0"/>
    <x v="23"/>
    <n v="3"/>
    <x v="2552"/>
    <x v="5"/>
    <x v="23"/>
  </r>
  <r>
    <n v="2370"/>
    <x v="3172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489"/>
    <b v="0"/>
    <x v="26"/>
    <n v="0"/>
    <x v="2552"/>
    <x v="0"/>
    <x v="26"/>
  </r>
  <r>
    <n v="454"/>
    <x v="3173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496"/>
    <b v="0"/>
    <x v="23"/>
    <n v="1"/>
    <x v="2648"/>
    <x v="5"/>
    <x v="23"/>
  </r>
  <r>
    <n v="1065"/>
    <x v="3174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x v="496"/>
    <b v="0"/>
    <x v="18"/>
    <n v="3"/>
    <x v="2531"/>
    <x v="3"/>
    <x v="18"/>
  </r>
  <r>
    <n v="155"/>
    <x v="317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489"/>
    <b v="0"/>
    <x v="21"/>
    <n v="0"/>
    <x v="2649"/>
    <x v="5"/>
    <x v="21"/>
  </r>
  <r>
    <n v="4037"/>
    <x v="3176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499"/>
    <b v="0"/>
    <x v="11"/>
    <n v="11"/>
    <x v="2408"/>
    <x v="6"/>
    <x v="11"/>
  </r>
  <r>
    <n v="2861"/>
    <x v="3177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x v="498"/>
    <b v="0"/>
    <x v="11"/>
    <n v="32"/>
    <x v="2279"/>
    <x v="6"/>
    <x v="11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480"/>
    <b v="0"/>
    <x v="7"/>
    <n v="8"/>
    <x v="2650"/>
    <x v="4"/>
    <x v="7"/>
  </r>
  <r>
    <n v="1571"/>
    <x v="3179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489"/>
    <b v="0"/>
    <x v="32"/>
    <n v="1"/>
    <x v="2478"/>
    <x v="1"/>
    <x v="32"/>
  </r>
  <r>
    <n v="574"/>
    <x v="3180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489"/>
    <b v="0"/>
    <x v="26"/>
    <n v="1"/>
    <x v="2478"/>
    <x v="0"/>
    <x v="26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x v="498"/>
    <b v="0"/>
    <x v="36"/>
    <n v="8"/>
    <x v="2524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x v="499"/>
    <b v="0"/>
    <x v="31"/>
    <n v="1"/>
    <x v="1790"/>
    <x v="1"/>
    <x v="31"/>
  </r>
  <r>
    <n v="1788"/>
    <x v="3183"/>
    <s v="A photo book celebrating Goths, exploring their lives and giving an insight into what Goth is for them."/>
    <n v="5500"/>
    <n v="76"/>
    <x v="2"/>
    <x v="1"/>
    <s v="GBP"/>
    <n v="1414795542"/>
    <n v="1412203542"/>
    <b v="1"/>
    <x v="489"/>
    <b v="0"/>
    <x v="3"/>
    <n v="1"/>
    <x v="2651"/>
    <x v="2"/>
    <x v="3"/>
  </r>
  <r>
    <n v="466"/>
    <x v="3184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496"/>
    <b v="0"/>
    <x v="23"/>
    <n v="1"/>
    <x v="2652"/>
    <x v="5"/>
    <x v="23"/>
  </r>
  <r>
    <n v="4009"/>
    <x v="3185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498"/>
    <b v="0"/>
    <x v="11"/>
    <n v="4"/>
    <x v="1647"/>
    <x v="6"/>
    <x v="11"/>
  </r>
  <r>
    <n v="3052"/>
    <x v="3186"/>
    <s v="To let the arts continue in Walker Minnesota We need a performing arts space and art gallery"/>
    <n v="50000"/>
    <n v="75"/>
    <x v="2"/>
    <x v="0"/>
    <s v="USD"/>
    <n v="1432828740"/>
    <n v="1430237094"/>
    <b v="0"/>
    <x v="499"/>
    <b v="0"/>
    <x v="9"/>
    <n v="0"/>
    <x v="2591"/>
    <x v="6"/>
    <x v="9"/>
  </r>
  <r>
    <n v="2904"/>
    <x v="3187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489"/>
    <b v="0"/>
    <x v="11"/>
    <n v="5"/>
    <x v="2501"/>
    <x v="6"/>
    <x v="11"/>
  </r>
  <r>
    <n v="2794"/>
    <x v="3188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498"/>
    <b v="1"/>
    <x v="11"/>
    <n v="150"/>
    <x v="1647"/>
    <x v="6"/>
    <x v="11"/>
  </r>
  <r>
    <n v="2562"/>
    <x v="3189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x v="498"/>
    <b v="0"/>
    <x v="29"/>
    <n v="1"/>
    <x v="1647"/>
    <x v="4"/>
    <x v="29"/>
  </r>
  <r>
    <n v="2510"/>
    <x v="3190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499"/>
    <b v="0"/>
    <x v="40"/>
    <n v="0"/>
    <x v="2591"/>
    <x v="4"/>
    <x v="40"/>
  </r>
  <r>
    <n v="2382"/>
    <x v="3191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499"/>
    <b v="0"/>
    <x v="26"/>
    <n v="3"/>
    <x v="2591"/>
    <x v="0"/>
    <x v="26"/>
  </r>
  <r>
    <n v="1718"/>
    <x v="3192"/>
    <s v="A melody for the galaxy."/>
    <n v="35000"/>
    <n v="75"/>
    <x v="2"/>
    <x v="0"/>
    <s v="USD"/>
    <n v="1463201940"/>
    <n v="1459435149"/>
    <b v="0"/>
    <x v="499"/>
    <b v="0"/>
    <x v="14"/>
    <n v="0"/>
    <x v="2591"/>
    <x v="7"/>
    <x v="14"/>
  </r>
  <r>
    <n v="1596"/>
    <x v="3193"/>
    <s v="London is beautiful. I want to create a book of stunning images from in and around our great city"/>
    <n v="3250"/>
    <n v="75"/>
    <x v="2"/>
    <x v="1"/>
    <s v="GBP"/>
    <n v="1418469569"/>
    <n v="1414577969"/>
    <b v="0"/>
    <x v="498"/>
    <b v="0"/>
    <x v="34"/>
    <n v="2"/>
    <x v="1647"/>
    <x v="2"/>
    <x v="34"/>
  </r>
  <r>
    <n v="1447"/>
    <x v="3194"/>
    <s v="I'm creating a dictionary of multiple Indian languages."/>
    <n v="500000"/>
    <n v="75"/>
    <x v="2"/>
    <x v="0"/>
    <s v="USD"/>
    <n v="1467999134"/>
    <n v="1465407134"/>
    <b v="0"/>
    <x v="498"/>
    <b v="0"/>
    <x v="31"/>
    <n v="0"/>
    <x v="1647"/>
    <x v="1"/>
    <x v="31"/>
  </r>
  <r>
    <n v="1149"/>
    <x v="3195"/>
    <s v="Bringing culturally diverse Floridian cuisine to the people!"/>
    <n v="50000"/>
    <n v="75"/>
    <x v="2"/>
    <x v="0"/>
    <s v="USD"/>
    <n v="1466096566"/>
    <n v="1463504566"/>
    <b v="0"/>
    <x v="499"/>
    <b v="0"/>
    <x v="29"/>
    <n v="0"/>
    <x v="2591"/>
    <x v="4"/>
    <x v="29"/>
  </r>
  <r>
    <n v="1011"/>
    <x v="3196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497"/>
    <b v="0"/>
    <x v="1"/>
    <n v="0"/>
    <x v="1319"/>
    <x v="0"/>
    <x v="1"/>
  </r>
  <r>
    <n v="2688"/>
    <x v="3197"/>
    <s v="The amazing gourmet Mac N Cheez Food Truck Campaigne!"/>
    <n v="50000"/>
    <n v="74"/>
    <x v="2"/>
    <x v="0"/>
    <s v="USD"/>
    <n v="1424746800"/>
    <n v="1422067870"/>
    <b v="0"/>
    <x v="484"/>
    <b v="0"/>
    <x v="29"/>
    <n v="0"/>
    <x v="2653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x v="498"/>
    <b v="0"/>
    <x v="29"/>
    <n v="0"/>
    <x v="2504"/>
    <x v="4"/>
    <x v="29"/>
  </r>
  <r>
    <n v="1408"/>
    <x v="3199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345"/>
    <b v="0"/>
    <x v="31"/>
    <n v="7"/>
    <x v="2572"/>
    <x v="1"/>
    <x v="31"/>
  </r>
  <r>
    <n v="888"/>
    <x v="3200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489"/>
    <b v="0"/>
    <x v="12"/>
    <n v="7"/>
    <x v="2367"/>
    <x v="7"/>
    <x v="12"/>
  </r>
  <r>
    <n v="3078"/>
    <x v="3201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498"/>
    <b v="0"/>
    <x v="9"/>
    <n v="0"/>
    <x v="2654"/>
    <x v="6"/>
    <x v="9"/>
  </r>
  <r>
    <n v="2695"/>
    <x v="3202"/>
    <s v="I am creating food magic on the go! Amazing food isn't just for sitdown restaraunts anymore!"/>
    <n v="15000"/>
    <n v="71"/>
    <x v="2"/>
    <x v="0"/>
    <s v="USD"/>
    <n v="1428981718"/>
    <n v="1423801318"/>
    <b v="0"/>
    <x v="498"/>
    <b v="0"/>
    <x v="29"/>
    <n v="0"/>
    <x v="2654"/>
    <x v="4"/>
    <x v="29"/>
  </r>
  <r>
    <n v="4016"/>
    <x v="3203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480"/>
    <b v="0"/>
    <x v="11"/>
    <n v="14"/>
    <x v="2635"/>
    <x v="6"/>
    <x v="11"/>
  </r>
  <r>
    <n v="3995"/>
    <x v="3204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489"/>
    <b v="0"/>
    <x v="11"/>
    <n v="35"/>
    <x v="2626"/>
    <x v="6"/>
    <x v="11"/>
  </r>
  <r>
    <n v="3675"/>
    <x v="3205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498"/>
    <b v="1"/>
    <x v="11"/>
    <n v="140"/>
    <x v="2598"/>
    <x v="6"/>
    <x v="11"/>
  </r>
  <r>
    <n v="2848"/>
    <x v="3206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498"/>
    <b v="0"/>
    <x v="11"/>
    <n v="0"/>
    <x v="2598"/>
    <x v="6"/>
    <x v="11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489"/>
    <b v="0"/>
    <x v="29"/>
    <n v="1"/>
    <x v="2626"/>
    <x v="4"/>
    <x v="29"/>
  </r>
  <r>
    <n v="1070"/>
    <x v="3208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499"/>
    <b v="0"/>
    <x v="18"/>
    <n v="1"/>
    <x v="2239"/>
    <x v="3"/>
    <x v="18"/>
  </r>
  <r>
    <n v="898"/>
    <x v="3209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499"/>
    <b v="0"/>
    <x v="12"/>
    <n v="3"/>
    <x v="2239"/>
    <x v="7"/>
    <x v="12"/>
  </r>
  <r>
    <n v="543"/>
    <x v="3210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x v="499"/>
    <b v="0"/>
    <x v="26"/>
    <n v="0"/>
    <x v="2239"/>
    <x v="0"/>
    <x v="26"/>
  </r>
  <r>
    <n v="125"/>
    <x v="3211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x v="345"/>
    <b v="0"/>
    <x v="21"/>
    <n v="14"/>
    <x v="1673"/>
    <x v="5"/>
    <x v="2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x v="345"/>
    <b v="0"/>
    <x v="3"/>
    <n v="2"/>
    <x v="2655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498"/>
    <b v="0"/>
    <x v="11"/>
    <n v="4"/>
    <x v="2615"/>
    <x v="6"/>
    <x v="11"/>
  </r>
  <r>
    <n v="563"/>
    <x v="3214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x v="499"/>
    <b v="0"/>
    <x v="26"/>
    <n v="0"/>
    <x v="2222"/>
    <x v="0"/>
    <x v="26"/>
  </r>
  <r>
    <n v="549"/>
    <x v="3215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495"/>
    <b v="0"/>
    <x v="26"/>
    <n v="3"/>
    <x v="2656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497"/>
    <b v="0"/>
    <x v="32"/>
    <n v="1"/>
    <x v="2481"/>
    <x v="1"/>
    <x v="32"/>
  </r>
  <r>
    <n v="3908"/>
    <x v="3217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489"/>
    <b v="0"/>
    <x v="11"/>
    <n v="9"/>
    <x v="2565"/>
    <x v="6"/>
    <x v="11"/>
  </r>
  <r>
    <n v="3840"/>
    <x v="3218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498"/>
    <b v="1"/>
    <x v="11"/>
    <n v="6500"/>
    <x v="2525"/>
    <x v="6"/>
    <x v="11"/>
  </r>
  <r>
    <n v="2519"/>
    <x v="3219"/>
    <s v="Better than your mom's, better than Cracker Barrel, only at Kelli's Kitchen (all from scratch)."/>
    <n v="150000"/>
    <n v="65"/>
    <x v="2"/>
    <x v="0"/>
    <s v="USD"/>
    <n v="1405741404"/>
    <n v="1403149404"/>
    <b v="0"/>
    <x v="489"/>
    <b v="0"/>
    <x v="40"/>
    <n v="0"/>
    <x v="2565"/>
    <x v="4"/>
    <x v="40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x v="495"/>
    <b v="0"/>
    <x v="1"/>
    <n v="1"/>
    <x v="2657"/>
    <x v="0"/>
    <x v="1"/>
  </r>
  <r>
    <n v="996"/>
    <x v="3221"/>
    <s v="Study the behaviour of technical communities by tracking their movement  through wearables"/>
    <n v="4000"/>
    <n v="65"/>
    <x v="2"/>
    <x v="0"/>
    <s v="USD"/>
    <n v="1406474820"/>
    <n v="1403902060"/>
    <b v="0"/>
    <x v="496"/>
    <b v="0"/>
    <x v="1"/>
    <n v="2"/>
    <x v="2447"/>
    <x v="0"/>
    <x v="1"/>
  </r>
  <r>
    <n v="878"/>
    <x v="3222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499"/>
    <b v="0"/>
    <x v="33"/>
    <n v="1"/>
    <x v="2387"/>
    <x v="7"/>
    <x v="33"/>
  </r>
  <r>
    <n v="872"/>
    <x v="3223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499"/>
    <b v="0"/>
    <x v="33"/>
    <n v="1"/>
    <x v="2387"/>
    <x v="7"/>
    <x v="33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493"/>
    <b v="1"/>
    <x v="17"/>
    <n v="160"/>
    <x v="2658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489"/>
    <b v="0"/>
    <x v="11"/>
    <n v="2"/>
    <x v="2659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496"/>
    <b v="0"/>
    <x v="33"/>
    <n v="0"/>
    <x v="2660"/>
    <x v="7"/>
    <x v="33"/>
  </r>
  <r>
    <n v="3922"/>
    <x v="322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345"/>
    <b v="0"/>
    <x v="11"/>
    <n v="8"/>
    <x v="2661"/>
    <x v="6"/>
    <x v="11"/>
  </r>
  <r>
    <n v="709"/>
    <x v="3228"/>
    <s v="A &quot;handheld&quot; light, which eases the way you illuminate objects and/or paths."/>
    <n v="15000"/>
    <n v="61"/>
    <x v="2"/>
    <x v="0"/>
    <s v="USD"/>
    <n v="1417741159"/>
    <n v="1415149159"/>
    <b v="0"/>
    <x v="499"/>
    <b v="0"/>
    <x v="1"/>
    <n v="0"/>
    <x v="2662"/>
    <x v="0"/>
    <x v="1"/>
  </r>
  <r>
    <n v="591"/>
    <x v="3229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499"/>
    <b v="0"/>
    <x v="26"/>
    <n v="0"/>
    <x v="2662"/>
    <x v="0"/>
    <x v="26"/>
  </r>
  <r>
    <n v="456"/>
    <x v="3230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498"/>
    <b v="0"/>
    <x v="23"/>
    <n v="1"/>
    <x v="2663"/>
    <x v="5"/>
    <x v="23"/>
  </r>
  <r>
    <n v="4093"/>
    <x v="3231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489"/>
    <b v="0"/>
    <x v="11"/>
    <n v="2"/>
    <x v="2384"/>
    <x v="6"/>
    <x v="11"/>
  </r>
  <r>
    <n v="4008"/>
    <x v="3232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489"/>
    <b v="0"/>
    <x v="11"/>
    <n v="6"/>
    <x v="2384"/>
    <x v="6"/>
    <x v="11"/>
  </r>
  <r>
    <n v="3864"/>
    <x v="3233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498"/>
    <b v="0"/>
    <x v="11"/>
    <n v="1"/>
    <x v="2478"/>
    <x v="6"/>
    <x v="11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499"/>
    <b v="0"/>
    <x v="6"/>
    <n v="9"/>
    <x v="2421"/>
    <x v="0"/>
    <x v="6"/>
  </r>
  <r>
    <n v="1548"/>
    <x v="3235"/>
    <s v="Beauty is in the eye of the beholder and I want to inspire conservation through color."/>
    <n v="700"/>
    <n v="60"/>
    <x v="2"/>
    <x v="0"/>
    <s v="USD"/>
    <n v="1447020620"/>
    <n v="1444425020"/>
    <b v="0"/>
    <x v="497"/>
    <b v="0"/>
    <x v="38"/>
    <n v="9"/>
    <x v="1338"/>
    <x v="2"/>
    <x v="38"/>
  </r>
  <r>
    <n v="617"/>
    <x v="3236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498"/>
    <b v="0"/>
    <x v="26"/>
    <n v="3"/>
    <x v="2478"/>
    <x v="0"/>
    <x v="26"/>
  </r>
  <r>
    <n v="230"/>
    <x v="3237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499"/>
    <b v="0"/>
    <x v="10"/>
    <n v="0"/>
    <x v="2421"/>
    <x v="5"/>
    <x v="10"/>
  </r>
  <r>
    <n v="4108"/>
    <x v="3238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497"/>
    <b v="0"/>
    <x v="11"/>
    <n v="2"/>
    <x v="2439"/>
    <x v="6"/>
    <x v="11"/>
  </r>
  <r>
    <n v="2570"/>
    <x v="323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499"/>
    <b v="0"/>
    <x v="29"/>
    <n v="1"/>
    <x v="2664"/>
    <x v="4"/>
    <x v="29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498"/>
    <b v="0"/>
    <x v="35"/>
    <n v="2"/>
    <x v="2651"/>
    <x v="1"/>
    <x v="35"/>
  </r>
  <r>
    <n v="3083"/>
    <x v="3241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498"/>
    <b v="0"/>
    <x v="9"/>
    <n v="0"/>
    <x v="2665"/>
    <x v="6"/>
    <x v="9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x v="498"/>
    <b v="0"/>
    <x v="18"/>
    <n v="1"/>
    <x v="2665"/>
    <x v="3"/>
    <x v="18"/>
  </r>
  <r>
    <n v="586"/>
    <x v="3243"/>
    <s v="Employ College is a movement for companies to hire college graduates from their respected institutions."/>
    <n v="10000"/>
    <n v="56"/>
    <x v="2"/>
    <x v="0"/>
    <s v="USD"/>
    <n v="1424032207"/>
    <n v="1421440207"/>
    <b v="0"/>
    <x v="489"/>
    <b v="0"/>
    <x v="26"/>
    <n v="1"/>
    <x v="2666"/>
    <x v="0"/>
    <x v="26"/>
  </r>
  <r>
    <n v="3640"/>
    <x v="3244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498"/>
    <b v="0"/>
    <x v="19"/>
    <n v="6"/>
    <x v="2619"/>
    <x v="6"/>
    <x v="19"/>
  </r>
  <r>
    <n v="2862"/>
    <x v="3245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498"/>
    <b v="0"/>
    <x v="11"/>
    <n v="0"/>
    <x v="2619"/>
    <x v="6"/>
    <x v="11"/>
  </r>
  <r>
    <n v="2681"/>
    <x v="3246"/>
    <s v="Jolly's Hot Dogs: A beef hot dog topped with deliciously seasoned ground beef, mustard and minced onions."/>
    <n v="8000"/>
    <n v="55"/>
    <x v="2"/>
    <x v="0"/>
    <s v="USD"/>
    <n v="1405027750"/>
    <n v="1402867750"/>
    <b v="0"/>
    <x v="499"/>
    <b v="0"/>
    <x v="29"/>
    <n v="1"/>
    <x v="2282"/>
    <x v="4"/>
    <x v="29"/>
  </r>
  <r>
    <n v="2380"/>
    <x v="3247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498"/>
    <b v="0"/>
    <x v="26"/>
    <n v="0"/>
    <x v="2619"/>
    <x v="0"/>
    <x v="26"/>
  </r>
  <r>
    <n v="2355"/>
    <x v="3248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x v="499"/>
    <b v="0"/>
    <x v="26"/>
    <n v="1"/>
    <x v="2282"/>
    <x v="0"/>
    <x v="26"/>
  </r>
  <r>
    <n v="1577"/>
    <x v="3249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499"/>
    <b v="0"/>
    <x v="32"/>
    <n v="1"/>
    <x v="2282"/>
    <x v="1"/>
    <x v="32"/>
  </r>
  <r>
    <n v="1417"/>
    <x v="3250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499"/>
    <b v="0"/>
    <x v="31"/>
    <n v="1"/>
    <x v="2282"/>
    <x v="1"/>
    <x v="31"/>
  </r>
  <r>
    <n v="561"/>
    <x v="325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499"/>
    <b v="0"/>
    <x v="26"/>
    <n v="0"/>
    <x v="2282"/>
    <x v="0"/>
    <x v="26"/>
  </r>
  <r>
    <n v="2779"/>
    <x v="3252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497"/>
    <b v="0"/>
    <x v="39"/>
    <n v="2"/>
    <x v="2547"/>
    <x v="1"/>
    <x v="39"/>
  </r>
  <r>
    <n v="2748"/>
    <x v="3253"/>
    <s v="Interactive Book with Audio to learn the Ojibwe Language for Children.  Website, Ebook and more!"/>
    <n v="5000"/>
    <n v="53"/>
    <x v="2"/>
    <x v="0"/>
    <s v="USD"/>
    <n v="1472835802"/>
    <n v="1470243802"/>
    <b v="0"/>
    <x v="489"/>
    <b v="0"/>
    <x v="39"/>
    <n v="1"/>
    <x v="2667"/>
    <x v="1"/>
    <x v="39"/>
  </r>
  <r>
    <n v="1115"/>
    <x v="3254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489"/>
    <b v="0"/>
    <x v="18"/>
    <n v="0"/>
    <x v="2667"/>
    <x v="3"/>
    <x v="18"/>
  </r>
  <r>
    <n v="682"/>
    <x v="3255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489"/>
    <b v="0"/>
    <x v="1"/>
    <n v="0"/>
    <x v="2667"/>
    <x v="0"/>
    <x v="1"/>
  </r>
  <r>
    <n v="2402"/>
    <x v="3256"/>
    <s v="Small town, delicious treats, and a mobile truck"/>
    <n v="12000"/>
    <n v="52"/>
    <x v="2"/>
    <x v="0"/>
    <s v="USD"/>
    <n v="1431533931"/>
    <n v="1428941931"/>
    <b v="0"/>
    <x v="497"/>
    <b v="0"/>
    <x v="29"/>
    <n v="0"/>
    <x v="2024"/>
    <x v="4"/>
    <x v="29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499"/>
    <b v="0"/>
    <x v="26"/>
    <n v="0"/>
    <x v="2524"/>
    <x v="0"/>
    <x v="26"/>
  </r>
  <r>
    <n v="505"/>
    <x v="3258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484"/>
    <b v="0"/>
    <x v="23"/>
    <n v="0"/>
    <x v="2668"/>
    <x v="5"/>
    <x v="23"/>
  </r>
  <r>
    <n v="2919"/>
    <x v="3259"/>
    <s v="A full staged reading of a new play about a boy who learns how to be happy from the most unexpected person."/>
    <n v="600"/>
    <n v="51"/>
    <x v="2"/>
    <x v="0"/>
    <s v="USD"/>
    <n v="1407250329"/>
    <n v="1404658329"/>
    <b v="0"/>
    <x v="345"/>
    <b v="0"/>
    <x v="11"/>
    <n v="9"/>
    <x v="2656"/>
    <x v="6"/>
    <x v="11"/>
  </r>
  <r>
    <n v="2654"/>
    <x v="3260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345"/>
    <b v="0"/>
    <x v="4"/>
    <n v="0"/>
    <x v="2656"/>
    <x v="0"/>
    <x v="4"/>
  </r>
  <r>
    <n v="2580"/>
    <x v="3261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499"/>
    <b v="0"/>
    <x v="29"/>
    <n v="1"/>
    <x v="2556"/>
    <x v="4"/>
    <x v="29"/>
  </r>
  <r>
    <n v="1985"/>
    <x v="3262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489"/>
    <b v="0"/>
    <x v="36"/>
    <n v="3"/>
    <x v="2630"/>
    <x v="2"/>
    <x v="36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x v="498"/>
    <b v="0"/>
    <x v="28"/>
    <n v="1"/>
    <x v="2631"/>
    <x v="3"/>
    <x v="28"/>
  </r>
  <r>
    <n v="1703"/>
    <x v="3264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499"/>
    <b v="0"/>
    <x v="14"/>
    <n v="1"/>
    <x v="2556"/>
    <x v="7"/>
    <x v="14"/>
  </r>
  <r>
    <n v="1072"/>
    <x v="3265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489"/>
    <b v="0"/>
    <x v="18"/>
    <n v="0"/>
    <x v="2630"/>
    <x v="3"/>
    <x v="18"/>
  </r>
  <r>
    <n v="470"/>
    <x v="3266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499"/>
    <b v="0"/>
    <x v="23"/>
    <n v="1"/>
    <x v="2556"/>
    <x v="5"/>
    <x v="23"/>
  </r>
  <r>
    <n v="184"/>
    <x v="3267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x v="499"/>
    <b v="0"/>
    <x v="10"/>
    <n v="3"/>
    <x v="2556"/>
    <x v="5"/>
    <x v="10"/>
  </r>
  <r>
    <n v="4099"/>
    <x v="3268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497"/>
    <b v="0"/>
    <x v="11"/>
    <n v="1"/>
    <x v="1631"/>
    <x v="6"/>
    <x v="11"/>
  </r>
  <r>
    <n v="3941"/>
    <x v="3269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499"/>
    <b v="0"/>
    <x v="11"/>
    <n v="1"/>
    <x v="1647"/>
    <x v="6"/>
    <x v="11"/>
  </r>
  <r>
    <n v="3895"/>
    <x v="327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497"/>
    <b v="0"/>
    <x v="11"/>
    <n v="5"/>
    <x v="1631"/>
    <x v="6"/>
    <x v="11"/>
  </r>
  <r>
    <n v="3794"/>
    <x v="3271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497"/>
    <b v="0"/>
    <x v="19"/>
    <n v="1"/>
    <x v="1631"/>
    <x v="6"/>
    <x v="19"/>
  </r>
  <r>
    <n v="3137"/>
    <x v="3272"/>
    <s v="Set in 1930s Chinatown, evocative of old world South Jackson Street during the Jazz era."/>
    <n v="1500"/>
    <n v="50"/>
    <x v="3"/>
    <x v="0"/>
    <s v="USD"/>
    <n v="1493838720"/>
    <n v="1489439669"/>
    <b v="0"/>
    <x v="497"/>
    <b v="0"/>
    <x v="11"/>
    <n v="3"/>
    <x v="1631"/>
    <x v="6"/>
    <x v="11"/>
  </r>
  <r>
    <n v="3095"/>
    <x v="3273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497"/>
    <b v="0"/>
    <x v="9"/>
    <n v="0"/>
    <x v="1631"/>
    <x v="6"/>
    <x v="9"/>
  </r>
  <r>
    <n v="3086"/>
    <x v="3274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x v="498"/>
    <b v="0"/>
    <x v="9"/>
    <n v="0"/>
    <x v="2634"/>
    <x v="6"/>
    <x v="9"/>
  </r>
  <r>
    <n v="2592"/>
    <x v="3275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497"/>
    <b v="0"/>
    <x v="29"/>
    <n v="0"/>
    <x v="1631"/>
    <x v="4"/>
    <x v="29"/>
  </r>
  <r>
    <n v="2585"/>
    <x v="3276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497"/>
    <b v="0"/>
    <x v="29"/>
    <n v="0"/>
    <x v="1631"/>
    <x v="4"/>
    <x v="29"/>
  </r>
  <r>
    <n v="2568"/>
    <x v="327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497"/>
    <b v="0"/>
    <x v="29"/>
    <n v="1"/>
    <x v="1631"/>
    <x v="4"/>
    <x v="29"/>
  </r>
  <r>
    <n v="2438"/>
    <x v="327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497"/>
    <b v="0"/>
    <x v="29"/>
    <n v="0"/>
    <x v="1631"/>
    <x v="4"/>
    <x v="29"/>
  </r>
  <r>
    <n v="2393"/>
    <x v="3279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497"/>
    <b v="0"/>
    <x v="26"/>
    <n v="0"/>
    <x v="1631"/>
    <x v="0"/>
    <x v="26"/>
  </r>
  <r>
    <n v="2373"/>
    <x v="3280"/>
    <s v="We want to create a safe marketplace for buying and selling bicycles."/>
    <n v="850000"/>
    <n v="50"/>
    <x v="1"/>
    <x v="10"/>
    <s v="SEK"/>
    <n v="1440863624"/>
    <n v="1438271624"/>
    <b v="0"/>
    <x v="497"/>
    <b v="0"/>
    <x v="26"/>
    <n v="0"/>
    <x v="1631"/>
    <x v="0"/>
    <x v="26"/>
  </r>
  <r>
    <n v="2152"/>
    <x v="3281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489"/>
    <b v="0"/>
    <x v="18"/>
    <n v="0"/>
    <x v="2669"/>
    <x v="3"/>
    <x v="18"/>
  </r>
  <r>
    <n v="2123"/>
    <x v="3282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496"/>
    <b v="0"/>
    <x v="18"/>
    <n v="10"/>
    <x v="2635"/>
    <x v="3"/>
    <x v="18"/>
  </r>
  <r>
    <n v="1989"/>
    <x v="3283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497"/>
    <b v="0"/>
    <x v="36"/>
    <n v="1"/>
    <x v="1631"/>
    <x v="2"/>
    <x v="36"/>
  </r>
  <r>
    <n v="1904"/>
    <x v="328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499"/>
    <b v="0"/>
    <x v="6"/>
    <n v="0"/>
    <x v="1647"/>
    <x v="0"/>
    <x v="6"/>
  </r>
  <r>
    <n v="1713"/>
    <x v="3285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497"/>
    <b v="0"/>
    <x v="14"/>
    <n v="2"/>
    <x v="1631"/>
    <x v="7"/>
    <x v="14"/>
  </r>
  <r>
    <n v="1559"/>
    <x v="3286"/>
    <s v="The goal of this project is to provide scientific evidence of bigfoot in the North Cascades."/>
    <n v="15000"/>
    <n v="50"/>
    <x v="2"/>
    <x v="0"/>
    <s v="USD"/>
    <n v="1430270199"/>
    <n v="1428974199"/>
    <b v="0"/>
    <x v="497"/>
    <b v="0"/>
    <x v="38"/>
    <n v="0"/>
    <x v="1631"/>
    <x v="2"/>
    <x v="38"/>
  </r>
  <r>
    <n v="1483"/>
    <x v="3287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499"/>
    <b v="0"/>
    <x v="35"/>
    <n v="1"/>
    <x v="1647"/>
    <x v="1"/>
    <x v="35"/>
  </r>
  <r>
    <n v="1153"/>
    <x v="3288"/>
    <s v="A mobile concession trailer for snow cones, ice cream, smoothies and more"/>
    <n v="8000"/>
    <n v="50"/>
    <x v="2"/>
    <x v="0"/>
    <s v="USD"/>
    <n v="1434647305"/>
    <n v="1432055305"/>
    <b v="0"/>
    <x v="497"/>
    <b v="0"/>
    <x v="29"/>
    <n v="1"/>
    <x v="1631"/>
    <x v="4"/>
    <x v="29"/>
  </r>
  <r>
    <n v="1135"/>
    <x v="3289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x v="497"/>
    <b v="0"/>
    <x v="28"/>
    <n v="5"/>
    <x v="1631"/>
    <x v="3"/>
    <x v="28"/>
  </r>
  <r>
    <n v="1060"/>
    <x v="329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497"/>
    <b v="0"/>
    <x v="30"/>
    <n v="1"/>
    <x v="1631"/>
    <x v="8"/>
    <x v="30"/>
  </r>
  <r>
    <n v="935"/>
    <x v="3291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499"/>
    <b v="0"/>
    <x v="33"/>
    <n v="1"/>
    <x v="1647"/>
    <x v="7"/>
    <x v="33"/>
  </r>
  <r>
    <n v="868"/>
    <x v="3292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497"/>
    <b v="0"/>
    <x v="33"/>
    <n v="0"/>
    <x v="1631"/>
    <x v="7"/>
    <x v="33"/>
  </r>
  <r>
    <n v="772"/>
    <x v="3293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497"/>
    <b v="0"/>
    <x v="35"/>
    <n v="3"/>
    <x v="1631"/>
    <x v="1"/>
    <x v="35"/>
  </r>
  <r>
    <n v="559"/>
    <x v="3294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497"/>
    <b v="0"/>
    <x v="26"/>
    <n v="0"/>
    <x v="1631"/>
    <x v="0"/>
    <x v="26"/>
  </r>
  <r>
    <n v="514"/>
    <x v="3295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x v="498"/>
    <b v="0"/>
    <x v="23"/>
    <n v="3"/>
    <x v="2634"/>
    <x v="5"/>
    <x v="23"/>
  </r>
  <r>
    <n v="486"/>
    <x v="3296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x v="497"/>
    <b v="0"/>
    <x v="23"/>
    <n v="0"/>
    <x v="1631"/>
    <x v="5"/>
    <x v="23"/>
  </r>
  <r>
    <n v="444"/>
    <x v="3297"/>
    <s v="An upcoming animated web sitcom series centered around dealing with life, love, and relationships."/>
    <n v="1000"/>
    <n v="50"/>
    <x v="2"/>
    <x v="0"/>
    <s v="USD"/>
    <n v="1329342361"/>
    <n v="1324158361"/>
    <b v="0"/>
    <x v="497"/>
    <b v="0"/>
    <x v="23"/>
    <n v="5"/>
    <x v="1631"/>
    <x v="5"/>
    <x v="23"/>
  </r>
  <r>
    <n v="237"/>
    <x v="3298"/>
    <s v="Making The Choice is a christian short film series."/>
    <n v="15000"/>
    <n v="50"/>
    <x v="2"/>
    <x v="0"/>
    <s v="USD"/>
    <n v="1457445069"/>
    <n v="1452261069"/>
    <b v="0"/>
    <x v="497"/>
    <b v="0"/>
    <x v="10"/>
    <n v="0"/>
    <x v="1631"/>
    <x v="5"/>
    <x v="10"/>
  </r>
  <r>
    <n v="190"/>
    <x v="3299"/>
    <s v="Because hope can be a 4 letter word"/>
    <n v="12000"/>
    <n v="50"/>
    <x v="2"/>
    <x v="0"/>
    <s v="USD"/>
    <n v="1466091446"/>
    <n v="1465227446"/>
    <b v="0"/>
    <x v="497"/>
    <b v="0"/>
    <x v="10"/>
    <n v="0"/>
    <x v="1631"/>
    <x v="5"/>
    <x v="10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498"/>
    <b v="0"/>
    <x v="35"/>
    <n v="0"/>
    <x v="2670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489"/>
    <b v="0"/>
    <x v="18"/>
    <n v="0"/>
    <x v="2671"/>
    <x v="3"/>
    <x v="18"/>
  </r>
  <r>
    <n v="4086"/>
    <x v="3302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496"/>
    <b v="0"/>
    <x v="11"/>
    <n v="5"/>
    <x v="2672"/>
    <x v="6"/>
    <x v="11"/>
  </r>
  <r>
    <n v="1097"/>
    <x v="3303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480"/>
    <b v="0"/>
    <x v="18"/>
    <n v="0"/>
    <x v="2673"/>
    <x v="3"/>
    <x v="18"/>
  </r>
  <r>
    <n v="3966"/>
    <x v="3304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499"/>
    <b v="0"/>
    <x v="11"/>
    <n v="1"/>
    <x v="2573"/>
    <x v="6"/>
    <x v="11"/>
  </r>
  <r>
    <n v="3962"/>
    <x v="3305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498"/>
    <b v="0"/>
    <x v="11"/>
    <n v="3"/>
    <x v="2384"/>
    <x v="6"/>
    <x v="11"/>
  </r>
  <r>
    <n v="3960"/>
    <x v="3306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489"/>
    <b v="0"/>
    <x v="11"/>
    <n v="2"/>
    <x v="2674"/>
    <x v="6"/>
    <x v="11"/>
  </r>
  <r>
    <n v="3142"/>
    <x v="3307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498"/>
    <b v="0"/>
    <x v="11"/>
    <n v="2"/>
    <x v="2384"/>
    <x v="6"/>
    <x v="11"/>
  </r>
  <r>
    <n v="2866"/>
    <x v="3308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499"/>
    <b v="0"/>
    <x v="11"/>
    <n v="1"/>
    <x v="2573"/>
    <x v="6"/>
    <x v="11"/>
  </r>
  <r>
    <n v="2764"/>
    <x v="3309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489"/>
    <b v="0"/>
    <x v="39"/>
    <n v="1"/>
    <x v="2674"/>
    <x v="1"/>
    <x v="39"/>
  </r>
  <r>
    <n v="2436"/>
    <x v="3310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x v="499"/>
    <b v="0"/>
    <x v="29"/>
    <n v="0"/>
    <x v="2573"/>
    <x v="4"/>
    <x v="29"/>
  </r>
  <r>
    <n v="1428"/>
    <x v="3311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x v="498"/>
    <b v="0"/>
    <x v="31"/>
    <n v="5"/>
    <x v="2384"/>
    <x v="1"/>
    <x v="31"/>
  </r>
  <r>
    <n v="1109"/>
    <x v="3312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498"/>
    <b v="0"/>
    <x v="18"/>
    <n v="0"/>
    <x v="2384"/>
    <x v="3"/>
    <x v="18"/>
  </r>
  <r>
    <n v="1078"/>
    <x v="3313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496"/>
    <b v="0"/>
    <x v="18"/>
    <n v="8"/>
    <x v="2675"/>
    <x v="3"/>
    <x v="18"/>
  </r>
  <r>
    <n v="1075"/>
    <x v="3314"/>
    <s v="Fully 3D, post Apocalyptic themed tower defense video game. New take on the genre."/>
    <n v="1000"/>
    <n v="45"/>
    <x v="2"/>
    <x v="0"/>
    <s v="USD"/>
    <n v="1336340516"/>
    <n v="1333748516"/>
    <b v="0"/>
    <x v="498"/>
    <b v="0"/>
    <x v="18"/>
    <n v="5"/>
    <x v="2384"/>
    <x v="3"/>
    <x v="18"/>
  </r>
  <r>
    <n v="1068"/>
    <x v="3315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489"/>
    <b v="0"/>
    <x v="18"/>
    <n v="0"/>
    <x v="2674"/>
    <x v="3"/>
    <x v="18"/>
  </r>
  <r>
    <n v="873"/>
    <x v="3316"/>
    <s v="Fall in love with &quot;The Dreamer&quot;, new original music from trumpeter Freddie Dunn!"/>
    <n v="3500"/>
    <n v="45"/>
    <x v="2"/>
    <x v="0"/>
    <s v="USD"/>
    <n v="1352610040"/>
    <n v="1349150440"/>
    <b v="0"/>
    <x v="496"/>
    <b v="0"/>
    <x v="33"/>
    <n v="1"/>
    <x v="2675"/>
    <x v="7"/>
    <x v="33"/>
  </r>
  <r>
    <n v="865"/>
    <x v="3317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499"/>
    <b v="0"/>
    <x v="33"/>
    <n v="2"/>
    <x v="2573"/>
    <x v="7"/>
    <x v="33"/>
  </r>
  <r>
    <n v="455"/>
    <x v="3318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499"/>
    <b v="0"/>
    <x v="23"/>
    <n v="0"/>
    <x v="2573"/>
    <x v="5"/>
    <x v="23"/>
  </r>
  <r>
    <n v="449"/>
    <x v="331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496"/>
    <b v="0"/>
    <x v="23"/>
    <n v="2"/>
    <x v="2675"/>
    <x v="5"/>
    <x v="23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x v="489"/>
    <b v="0"/>
    <x v="18"/>
    <n v="14"/>
    <x v="2639"/>
    <x v="3"/>
    <x v="18"/>
  </r>
  <r>
    <n v="1905"/>
    <x v="3321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489"/>
    <b v="0"/>
    <x v="6"/>
    <n v="0"/>
    <x v="2676"/>
    <x v="0"/>
    <x v="6"/>
  </r>
  <r>
    <n v="1182"/>
    <x v="332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489"/>
    <b v="0"/>
    <x v="29"/>
    <n v="4"/>
    <x v="2676"/>
    <x v="4"/>
    <x v="29"/>
  </r>
  <r>
    <n v="4107"/>
    <x v="3323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489"/>
    <b v="0"/>
    <x v="11"/>
    <n v="2"/>
    <x v="2677"/>
    <x v="6"/>
    <x v="11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489"/>
    <b v="0"/>
    <x v="9"/>
    <n v="4"/>
    <x v="2677"/>
    <x v="6"/>
    <x v="9"/>
  </r>
  <r>
    <n v="1101"/>
    <x v="3325"/>
    <s v="Different strains of marijuana leafs battling to the death to see which one is the top strain."/>
    <n v="100000"/>
    <n v="41"/>
    <x v="2"/>
    <x v="0"/>
    <s v="USD"/>
    <n v="1468519920"/>
    <n v="1466188338"/>
    <b v="0"/>
    <x v="345"/>
    <b v="0"/>
    <x v="18"/>
    <n v="0"/>
    <x v="2678"/>
    <x v="3"/>
    <x v="18"/>
  </r>
  <r>
    <n v="4005"/>
    <x v="3326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499"/>
    <b v="0"/>
    <x v="11"/>
    <n v="1"/>
    <x v="2478"/>
    <x v="6"/>
    <x v="11"/>
  </r>
  <r>
    <n v="3871"/>
    <x v="3327"/>
    <s v="Our musical is finally ready to come to life, and we're raising funds to help make that happen!"/>
    <n v="1500"/>
    <n v="40"/>
    <x v="1"/>
    <x v="0"/>
    <s v="USD"/>
    <n v="1490809450"/>
    <n v="1485629050"/>
    <b v="0"/>
    <x v="498"/>
    <b v="0"/>
    <x v="19"/>
    <n v="3"/>
    <x v="2679"/>
    <x v="6"/>
    <x v="19"/>
  </r>
  <r>
    <n v="3053"/>
    <x v="3328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498"/>
    <b v="0"/>
    <x v="9"/>
    <n v="0"/>
    <x v="2679"/>
    <x v="6"/>
    <x v="9"/>
  </r>
  <r>
    <n v="2864"/>
    <x v="3329"/>
    <s v="Accessible, original theatre for all!"/>
    <n v="2500"/>
    <n v="40"/>
    <x v="2"/>
    <x v="1"/>
    <s v="GBP"/>
    <n v="1437139080"/>
    <n v="1434552207"/>
    <b v="0"/>
    <x v="498"/>
    <b v="0"/>
    <x v="11"/>
    <n v="2"/>
    <x v="2679"/>
    <x v="6"/>
    <x v="11"/>
  </r>
  <r>
    <n v="2693"/>
    <x v="3330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498"/>
    <b v="0"/>
    <x v="29"/>
    <n v="1"/>
    <x v="2679"/>
    <x v="4"/>
    <x v="29"/>
  </r>
  <r>
    <n v="1811"/>
    <x v="3331"/>
    <s v="A collection of 365 color photographs of sunsets in 2014, beautifully presented in a hardcover book."/>
    <n v="54000"/>
    <n v="40"/>
    <x v="2"/>
    <x v="0"/>
    <s v="USD"/>
    <n v="1414123200"/>
    <n v="1408962270"/>
    <b v="0"/>
    <x v="407"/>
    <b v="0"/>
    <x v="3"/>
    <n v="0"/>
    <x v="268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x v="499"/>
    <b v="0"/>
    <x v="3"/>
    <n v="1"/>
    <x v="2478"/>
    <x v="2"/>
    <x v="3"/>
  </r>
  <r>
    <n v="1789"/>
    <x v="3333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489"/>
    <b v="0"/>
    <x v="3"/>
    <n v="1"/>
    <x v="2635"/>
    <x v="2"/>
    <x v="3"/>
  </r>
  <r>
    <n v="1232"/>
    <x v="3334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497"/>
    <b v="0"/>
    <x v="37"/>
    <n v="1"/>
    <x v="2408"/>
    <x v="7"/>
    <x v="37"/>
  </r>
  <r>
    <n v="939"/>
    <x v="3335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499"/>
    <b v="0"/>
    <x v="33"/>
    <n v="1"/>
    <x v="2478"/>
    <x v="7"/>
    <x v="33"/>
  </r>
  <r>
    <n v="937"/>
    <x v="3336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499"/>
    <b v="0"/>
    <x v="33"/>
    <n v="1"/>
    <x v="2478"/>
    <x v="7"/>
    <x v="33"/>
  </r>
  <r>
    <n v="154"/>
    <x v="3337"/>
    <s v="Fiction Becomes Reality in this non-profit science fiction, stop motion, and fantasy fan film."/>
    <n v="1500"/>
    <n v="40"/>
    <x v="1"/>
    <x v="0"/>
    <s v="USD"/>
    <n v="1433336895"/>
    <n v="1429621695"/>
    <b v="0"/>
    <x v="498"/>
    <b v="0"/>
    <x v="21"/>
    <n v="3"/>
    <x v="2679"/>
    <x v="5"/>
    <x v="21"/>
  </r>
  <r>
    <n v="148"/>
    <x v="333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499"/>
    <b v="0"/>
    <x v="21"/>
    <n v="0"/>
    <x v="2478"/>
    <x v="5"/>
    <x v="21"/>
  </r>
  <r>
    <n v="2903"/>
    <x v="3339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489"/>
    <b v="0"/>
    <x v="11"/>
    <n v="1"/>
    <x v="2681"/>
    <x v="6"/>
    <x v="11"/>
  </r>
  <r>
    <n v="2346"/>
    <x v="3340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498"/>
    <b v="0"/>
    <x v="26"/>
    <n v="0"/>
    <x v="2447"/>
    <x v="0"/>
    <x v="26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x v="489"/>
    <b v="0"/>
    <x v="11"/>
    <n v="4"/>
    <x v="2637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499"/>
    <b v="0"/>
    <x v="11"/>
    <n v="1"/>
    <x v="2682"/>
    <x v="6"/>
    <x v="11"/>
  </r>
  <r>
    <n v="2761"/>
    <x v="3343"/>
    <s v="Help me give away 500 copies of my picture book so more kids will know US geography!"/>
    <n v="5000"/>
    <n v="36"/>
    <x v="2"/>
    <x v="0"/>
    <s v="USD"/>
    <n v="1357176693"/>
    <n v="1354584693"/>
    <b v="0"/>
    <x v="489"/>
    <b v="0"/>
    <x v="39"/>
    <n v="1"/>
    <x v="2675"/>
    <x v="1"/>
    <x v="39"/>
  </r>
  <r>
    <n v="2683"/>
    <x v="3344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498"/>
    <b v="0"/>
    <x v="29"/>
    <n v="0"/>
    <x v="2572"/>
    <x v="4"/>
    <x v="29"/>
  </r>
  <r>
    <n v="2647"/>
    <x v="3345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x v="498"/>
    <b v="0"/>
    <x v="4"/>
    <n v="1"/>
    <x v="2572"/>
    <x v="0"/>
    <x v="4"/>
  </r>
  <r>
    <n v="1873"/>
    <x v="3346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x v="499"/>
    <b v="0"/>
    <x v="28"/>
    <n v="0"/>
    <x v="2367"/>
    <x v="3"/>
    <x v="28"/>
  </r>
  <r>
    <n v="3887"/>
    <x v="334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499"/>
    <b v="0"/>
    <x v="19"/>
    <n v="2"/>
    <x v="2626"/>
    <x v="6"/>
    <x v="19"/>
  </r>
  <r>
    <n v="3792"/>
    <x v="3348"/>
    <s v="A cultural and historic journey through Puerto Rico's music and dance!"/>
    <n v="12500"/>
    <n v="35"/>
    <x v="2"/>
    <x v="0"/>
    <s v="USD"/>
    <n v="1436957022"/>
    <n v="1434365022"/>
    <b v="0"/>
    <x v="499"/>
    <b v="0"/>
    <x v="19"/>
    <n v="0"/>
    <x v="2626"/>
    <x v="6"/>
    <x v="19"/>
  </r>
  <r>
    <n v="2859"/>
    <x v="3349"/>
    <s v="A theatre company that will create works to inspire young people and get everyone involved."/>
    <n v="2000"/>
    <n v="35"/>
    <x v="2"/>
    <x v="8"/>
    <s v="AUD"/>
    <n v="1444984904"/>
    <n v="1439800904"/>
    <b v="0"/>
    <x v="497"/>
    <b v="0"/>
    <x v="11"/>
    <n v="2"/>
    <x v="2239"/>
    <x v="6"/>
    <x v="11"/>
  </r>
  <r>
    <n v="2741"/>
    <x v="3350"/>
    <s v="Help me publish my 1st children's book as an aspiring author!"/>
    <n v="8000"/>
    <n v="35"/>
    <x v="2"/>
    <x v="0"/>
    <s v="USD"/>
    <n v="1413770820"/>
    <n v="1412005602"/>
    <b v="0"/>
    <x v="489"/>
    <b v="0"/>
    <x v="39"/>
    <n v="0"/>
    <x v="2683"/>
    <x v="1"/>
    <x v="39"/>
  </r>
  <r>
    <n v="2691"/>
    <x v="3351"/>
    <s v="A Great New local Food Truck serving up ethnic fusion inspired eats in Ottawa."/>
    <n v="65000"/>
    <n v="35"/>
    <x v="2"/>
    <x v="11"/>
    <s v="CAD"/>
    <n v="1431278557"/>
    <n v="1427390557"/>
    <b v="0"/>
    <x v="499"/>
    <b v="0"/>
    <x v="29"/>
    <n v="0"/>
    <x v="2626"/>
    <x v="4"/>
    <x v="29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489"/>
    <b v="0"/>
    <x v="14"/>
    <n v="1"/>
    <x v="2683"/>
    <x v="7"/>
    <x v="14"/>
  </r>
  <r>
    <n v="1719"/>
    <x v="3353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498"/>
    <b v="0"/>
    <x v="14"/>
    <n v="1"/>
    <x v="1673"/>
    <x v="7"/>
    <x v="14"/>
  </r>
  <r>
    <n v="1558"/>
    <x v="3354"/>
    <s v="A large 2016 wall-calendar (A3 when open) featuring 12 stunning photographs by Lucy Wood."/>
    <n v="750"/>
    <n v="35"/>
    <x v="2"/>
    <x v="1"/>
    <s v="GBP"/>
    <n v="1440763920"/>
    <n v="1435656759"/>
    <b v="0"/>
    <x v="498"/>
    <b v="0"/>
    <x v="38"/>
    <n v="5"/>
    <x v="1673"/>
    <x v="2"/>
    <x v="38"/>
  </r>
  <r>
    <n v="1162"/>
    <x v="3355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499"/>
    <b v="0"/>
    <x v="29"/>
    <n v="0"/>
    <x v="2626"/>
    <x v="4"/>
    <x v="29"/>
  </r>
  <r>
    <n v="1158"/>
    <x v="3356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498"/>
    <b v="0"/>
    <x v="29"/>
    <n v="0"/>
    <x v="1673"/>
    <x v="4"/>
    <x v="29"/>
  </r>
  <r>
    <n v="550"/>
    <x v="335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x v="489"/>
    <b v="0"/>
    <x v="26"/>
    <n v="1"/>
    <x v="2683"/>
    <x v="0"/>
    <x v="26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497"/>
    <b v="0"/>
    <x v="11"/>
    <n v="1"/>
    <x v="2684"/>
    <x v="6"/>
    <x v="11"/>
  </r>
  <r>
    <n v="2767"/>
    <x v="3359"/>
    <s v="An animated bedtime story with Dedka, Babka and the rest of the family working together on a BIG problem"/>
    <n v="4000"/>
    <n v="34"/>
    <x v="2"/>
    <x v="11"/>
    <s v="CAD"/>
    <n v="1439766050"/>
    <n v="1434582050"/>
    <b v="0"/>
    <x v="498"/>
    <b v="0"/>
    <x v="39"/>
    <n v="1"/>
    <x v="2685"/>
    <x v="1"/>
    <x v="39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489"/>
    <b v="0"/>
    <x v="18"/>
    <n v="0"/>
    <x v="2656"/>
    <x v="3"/>
    <x v="18"/>
  </r>
  <r>
    <n v="1710"/>
    <x v="3361"/>
    <s v="We want to create a gospel live album which has never been produced before."/>
    <n v="5000"/>
    <n v="34"/>
    <x v="2"/>
    <x v="4"/>
    <s v="EUR"/>
    <n v="1453122000"/>
    <n v="1449151888"/>
    <b v="0"/>
    <x v="497"/>
    <b v="0"/>
    <x v="14"/>
    <n v="1"/>
    <x v="2222"/>
    <x v="7"/>
    <x v="14"/>
  </r>
  <r>
    <n v="4090"/>
    <x v="3362"/>
    <s v="A gripping re-enactment of a true breast cancer survival story, highlighted with inspiration and laughter!"/>
    <n v="1000"/>
    <n v="32"/>
    <x v="2"/>
    <x v="0"/>
    <s v="USD"/>
    <n v="1438959600"/>
    <n v="1437754137"/>
    <b v="0"/>
    <x v="498"/>
    <b v="0"/>
    <x v="11"/>
    <n v="3"/>
    <x v="2607"/>
    <x v="6"/>
    <x v="11"/>
  </r>
  <r>
    <n v="3988"/>
    <x v="3363"/>
    <s v="An evening of of stories based both in myth and truth."/>
    <n v="1500"/>
    <n v="32"/>
    <x v="2"/>
    <x v="0"/>
    <s v="USD"/>
    <n v="1440813413"/>
    <n v="1439517413"/>
    <b v="0"/>
    <x v="489"/>
    <b v="0"/>
    <x v="11"/>
    <n v="2"/>
    <x v="2686"/>
    <x v="6"/>
    <x v="11"/>
  </r>
  <r>
    <n v="773"/>
    <x v="3364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499"/>
    <b v="0"/>
    <x v="35"/>
    <n v="1"/>
    <x v="2670"/>
    <x v="1"/>
    <x v="35"/>
  </r>
  <r>
    <n v="599"/>
    <x v="3365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499"/>
    <b v="0"/>
    <x v="26"/>
    <n v="0"/>
    <x v="2687"/>
    <x v="0"/>
    <x v="26"/>
  </r>
  <r>
    <n v="494"/>
    <x v="3366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498"/>
    <b v="0"/>
    <x v="23"/>
    <n v="0"/>
    <x v="2688"/>
    <x v="5"/>
    <x v="23"/>
  </r>
  <r>
    <n v="3647"/>
    <x v="3367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499"/>
    <b v="0"/>
    <x v="19"/>
    <n v="6"/>
    <x v="2384"/>
    <x v="6"/>
    <x v="19"/>
  </r>
  <r>
    <n v="2844"/>
    <x v="336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x v="497"/>
    <b v="0"/>
    <x v="11"/>
    <n v="5"/>
    <x v="2421"/>
    <x v="6"/>
    <x v="11"/>
  </r>
  <r>
    <n v="2506"/>
    <x v="3369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499"/>
    <b v="0"/>
    <x v="40"/>
    <n v="1"/>
    <x v="2384"/>
    <x v="4"/>
    <x v="40"/>
  </r>
  <r>
    <n v="2408"/>
    <x v="3370"/>
    <s v="A US Army Vet trying to get a Peruvian food truck going! Really good Peruvian food now mobile!"/>
    <n v="15000"/>
    <n v="30"/>
    <x v="2"/>
    <x v="0"/>
    <s v="USD"/>
    <n v="1415247757"/>
    <n v="1412652157"/>
    <b v="0"/>
    <x v="499"/>
    <b v="0"/>
    <x v="29"/>
    <n v="0"/>
    <x v="2384"/>
    <x v="4"/>
    <x v="29"/>
  </r>
  <r>
    <n v="2389"/>
    <x v="3371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x v="497"/>
    <b v="0"/>
    <x v="26"/>
    <n v="0"/>
    <x v="2421"/>
    <x v="0"/>
    <x v="26"/>
  </r>
  <r>
    <n v="1755"/>
    <x v="3372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489"/>
    <b v="1"/>
    <x v="3"/>
    <n v="120"/>
    <x v="2689"/>
    <x v="2"/>
    <x v="3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499"/>
    <b v="0"/>
    <x v="35"/>
    <n v="1"/>
    <x v="2384"/>
    <x v="1"/>
    <x v="35"/>
  </r>
  <r>
    <n v="1173"/>
    <x v="3374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497"/>
    <b v="0"/>
    <x v="29"/>
    <n v="0"/>
    <x v="2421"/>
    <x v="4"/>
    <x v="29"/>
  </r>
  <r>
    <n v="917"/>
    <x v="3375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497"/>
    <b v="0"/>
    <x v="33"/>
    <n v="1"/>
    <x v="2421"/>
    <x v="7"/>
    <x v="33"/>
  </r>
  <r>
    <n v="912"/>
    <x v="3376"/>
    <s v="My new album will be called Triad, an album of original music performed by me &amp; guest musical artists."/>
    <n v="3500"/>
    <n v="30"/>
    <x v="2"/>
    <x v="0"/>
    <s v="USD"/>
    <n v="1355197047"/>
    <n v="1350009447"/>
    <b v="0"/>
    <x v="499"/>
    <b v="0"/>
    <x v="33"/>
    <n v="1"/>
    <x v="2384"/>
    <x v="7"/>
    <x v="33"/>
  </r>
  <r>
    <n v="881"/>
    <x v="3377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497"/>
    <b v="0"/>
    <x v="12"/>
    <n v="1"/>
    <x v="2421"/>
    <x v="7"/>
    <x v="12"/>
  </r>
  <r>
    <n v="497"/>
    <x v="3378"/>
    <s v="live-action/animated series pilot."/>
    <n v="4480"/>
    <n v="30"/>
    <x v="2"/>
    <x v="0"/>
    <s v="USD"/>
    <n v="1419483600"/>
    <n v="1414889665"/>
    <b v="0"/>
    <x v="498"/>
    <b v="0"/>
    <x v="23"/>
    <n v="1"/>
    <x v="2635"/>
    <x v="5"/>
    <x v="23"/>
  </r>
  <r>
    <n v="152"/>
    <x v="3379"/>
    <s v="The Great Dark is a journey through the unimaginable...and un foreseeable..."/>
    <n v="380000"/>
    <n v="30"/>
    <x v="1"/>
    <x v="0"/>
    <s v="USD"/>
    <n v="1411437100"/>
    <n v="1408845100"/>
    <b v="0"/>
    <x v="499"/>
    <b v="0"/>
    <x v="21"/>
    <n v="0"/>
    <x v="2384"/>
    <x v="5"/>
    <x v="21"/>
  </r>
  <r>
    <n v="4019"/>
    <x v="3380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489"/>
    <b v="0"/>
    <x v="11"/>
    <n v="1"/>
    <x v="2690"/>
    <x v="6"/>
    <x v="11"/>
  </r>
  <r>
    <n v="2879"/>
    <x v="3381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497"/>
    <b v="0"/>
    <x v="11"/>
    <n v="0"/>
    <x v="2254"/>
    <x v="6"/>
    <x v="11"/>
  </r>
  <r>
    <n v="2536"/>
    <x v="3382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489"/>
    <b v="1"/>
    <x v="25"/>
    <n v="116"/>
    <x v="2690"/>
    <x v="7"/>
    <x v="25"/>
  </r>
  <r>
    <n v="1121"/>
    <x v="3383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496"/>
    <b v="0"/>
    <x v="18"/>
    <n v="0"/>
    <x v="2691"/>
    <x v="3"/>
    <x v="18"/>
  </r>
  <r>
    <n v="1579"/>
    <x v="3384"/>
    <s v="'Compilation of visual and literary art through fine art photography, graphic art, and poetry."/>
    <n v="3333"/>
    <n v="28"/>
    <x v="1"/>
    <x v="0"/>
    <s v="USD"/>
    <n v="1377734091"/>
    <n v="1374882891"/>
    <b v="0"/>
    <x v="499"/>
    <b v="0"/>
    <x v="32"/>
    <n v="1"/>
    <x v="2666"/>
    <x v="1"/>
    <x v="32"/>
  </r>
  <r>
    <n v="1312"/>
    <x v="3385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497"/>
    <b v="0"/>
    <x v="1"/>
    <n v="1"/>
    <x v="2135"/>
    <x v="0"/>
    <x v="1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x v="489"/>
    <b v="0"/>
    <x v="11"/>
    <n v="1"/>
    <x v="2692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499"/>
    <b v="0"/>
    <x v="29"/>
    <n v="0"/>
    <x v="2693"/>
    <x v="4"/>
    <x v="29"/>
  </r>
  <r>
    <n v="4013"/>
    <x v="3388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499"/>
    <b v="0"/>
    <x v="11"/>
    <n v="1"/>
    <x v="2447"/>
    <x v="6"/>
    <x v="11"/>
  </r>
  <r>
    <n v="3853"/>
    <x v="3389"/>
    <s v="A dose of One-woman &quot;Dramedy&quot; to cure those daily blues is just what the doctor ordered!"/>
    <n v="100000"/>
    <n v="26"/>
    <x v="2"/>
    <x v="0"/>
    <s v="USD"/>
    <n v="1409602178"/>
    <n v="1406578178"/>
    <b v="0"/>
    <x v="499"/>
    <b v="0"/>
    <x v="11"/>
    <n v="0"/>
    <x v="2447"/>
    <x v="6"/>
    <x v="11"/>
  </r>
  <r>
    <n v="3124"/>
    <x v="3390"/>
    <s v="A place where kids/ teens' dreams come true, and one finds there home without sparkly red shoes!"/>
    <n v="800000"/>
    <n v="26"/>
    <x v="1"/>
    <x v="0"/>
    <s v="USD"/>
    <n v="1422902601"/>
    <n v="1417718601"/>
    <b v="0"/>
    <x v="489"/>
    <b v="0"/>
    <x v="9"/>
    <n v="0"/>
    <x v="2020"/>
    <x v="6"/>
    <x v="9"/>
  </r>
  <r>
    <n v="3108"/>
    <x v="3391"/>
    <s v="We need a permanent home for the theater!"/>
    <n v="50000"/>
    <n v="26"/>
    <x v="2"/>
    <x v="0"/>
    <s v="USD"/>
    <n v="1430234394"/>
    <n v="1425053994"/>
    <b v="0"/>
    <x v="499"/>
    <b v="0"/>
    <x v="9"/>
    <n v="0"/>
    <x v="2447"/>
    <x v="6"/>
    <x v="9"/>
  </r>
  <r>
    <n v="2591"/>
    <x v="3392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499"/>
    <b v="0"/>
    <x v="29"/>
    <n v="2"/>
    <x v="2447"/>
    <x v="4"/>
    <x v="29"/>
  </r>
  <r>
    <n v="2434"/>
    <x v="3393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499"/>
    <b v="0"/>
    <x v="29"/>
    <n v="0"/>
    <x v="2447"/>
    <x v="4"/>
    <x v="29"/>
  </r>
  <r>
    <n v="2159"/>
    <x v="3394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499"/>
    <b v="0"/>
    <x v="18"/>
    <n v="1"/>
    <x v="2447"/>
    <x v="3"/>
    <x v="18"/>
  </r>
  <r>
    <n v="1874"/>
    <x v="3395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499"/>
    <b v="0"/>
    <x v="28"/>
    <n v="0"/>
    <x v="2447"/>
    <x v="3"/>
    <x v="28"/>
  </r>
  <r>
    <n v="1422"/>
    <x v="3396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x v="499"/>
    <b v="0"/>
    <x v="31"/>
    <n v="0"/>
    <x v="2447"/>
    <x v="1"/>
    <x v="31"/>
  </r>
  <r>
    <n v="990"/>
    <x v="3397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499"/>
    <b v="0"/>
    <x v="1"/>
    <n v="0"/>
    <x v="2447"/>
    <x v="0"/>
    <x v="1"/>
  </r>
  <r>
    <n v="594"/>
    <x v="3398"/>
    <s v="Creating a fitness site that will change the fitness game forever!"/>
    <n v="25000"/>
    <n v="26"/>
    <x v="2"/>
    <x v="0"/>
    <s v="USD"/>
    <n v="1460832206"/>
    <n v="1458240206"/>
    <b v="0"/>
    <x v="499"/>
    <b v="0"/>
    <x v="26"/>
    <n v="0"/>
    <x v="2447"/>
    <x v="0"/>
    <x v="26"/>
  </r>
  <r>
    <n v="453"/>
    <x v="3399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499"/>
    <b v="0"/>
    <x v="23"/>
    <n v="0"/>
    <x v="2447"/>
    <x v="5"/>
    <x v="23"/>
  </r>
  <r>
    <n v="4066"/>
    <x v="3400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497"/>
    <b v="0"/>
    <x v="11"/>
    <n v="0"/>
    <x v="1647"/>
    <x v="6"/>
    <x v="11"/>
  </r>
  <r>
    <n v="3952"/>
    <x v="3401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497"/>
    <b v="0"/>
    <x v="11"/>
    <n v="0"/>
    <x v="1647"/>
    <x v="6"/>
    <x v="11"/>
  </r>
  <r>
    <n v="3950"/>
    <x v="3402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497"/>
    <b v="0"/>
    <x v="11"/>
    <n v="1"/>
    <x v="1647"/>
    <x v="6"/>
    <x v="11"/>
  </r>
  <r>
    <n v="3927"/>
    <x v="3403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499"/>
    <b v="0"/>
    <x v="11"/>
    <n v="1"/>
    <x v="2669"/>
    <x v="6"/>
    <x v="11"/>
  </r>
  <r>
    <n v="3901"/>
    <x v="3404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497"/>
    <b v="0"/>
    <x v="11"/>
    <n v="1"/>
    <x v="1647"/>
    <x v="6"/>
    <x v="11"/>
  </r>
  <r>
    <n v="3881"/>
    <x v="3405"/>
    <s v="A musical journey coming to the Blue Venue at the 2017 Orlando Fringe Festival!"/>
    <n v="500"/>
    <n v="25"/>
    <x v="1"/>
    <x v="0"/>
    <s v="USD"/>
    <n v="1487550399"/>
    <n v="1484958399"/>
    <b v="0"/>
    <x v="497"/>
    <b v="0"/>
    <x v="19"/>
    <n v="5"/>
    <x v="1647"/>
    <x v="6"/>
    <x v="19"/>
  </r>
  <r>
    <n v="3855"/>
    <x v="3406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497"/>
    <b v="0"/>
    <x v="11"/>
    <n v="3"/>
    <x v="1647"/>
    <x v="6"/>
    <x v="11"/>
  </r>
  <r>
    <n v="3747"/>
    <x v="3407"/>
    <s v="The world premiere of an astonishing new play by acclaimed writer Atiha Sen Gupta."/>
    <n v="2500"/>
    <n v="25"/>
    <x v="2"/>
    <x v="1"/>
    <s v="GBP"/>
    <n v="1436137140"/>
    <n v="1433833896"/>
    <b v="0"/>
    <x v="497"/>
    <b v="0"/>
    <x v="11"/>
    <n v="1"/>
    <x v="1647"/>
    <x v="6"/>
    <x v="11"/>
  </r>
  <r>
    <n v="3201"/>
    <x v="3408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499"/>
    <b v="0"/>
    <x v="19"/>
    <n v="1"/>
    <x v="2669"/>
    <x v="6"/>
    <x v="19"/>
  </r>
  <r>
    <n v="3094"/>
    <x v="3409"/>
    <s v="This is a Kickstarter to help with the start up costs for Illusionist, Chris Lengyel's Summer 2016 Tour!"/>
    <n v="100000"/>
    <n v="25"/>
    <x v="2"/>
    <x v="0"/>
    <s v="USD"/>
    <n v="1442775956"/>
    <n v="1437591956"/>
    <b v="0"/>
    <x v="497"/>
    <b v="0"/>
    <x v="9"/>
    <n v="0"/>
    <x v="1647"/>
    <x v="6"/>
    <x v="9"/>
  </r>
  <r>
    <n v="2949"/>
    <x v="3410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499"/>
    <b v="0"/>
    <x v="9"/>
    <n v="3"/>
    <x v="2669"/>
    <x v="6"/>
    <x v="9"/>
  </r>
  <r>
    <n v="2902"/>
    <x v="3411"/>
    <s v="Help me honor and bring &quot;The American Soprano&quot; Leontyne Price back to the stage one more time."/>
    <n v="150000"/>
    <n v="25"/>
    <x v="2"/>
    <x v="0"/>
    <s v="USD"/>
    <n v="1440412396"/>
    <n v="1437820396"/>
    <b v="0"/>
    <x v="497"/>
    <b v="0"/>
    <x v="11"/>
    <n v="0"/>
    <x v="1647"/>
    <x v="6"/>
    <x v="11"/>
  </r>
  <r>
    <n v="2893"/>
    <x v="3412"/>
    <s v="Fundraising for REDISCOVERING KIA THE PLAY"/>
    <n v="5000"/>
    <n v="25"/>
    <x v="2"/>
    <x v="0"/>
    <s v="USD"/>
    <n v="1420768800"/>
    <n v="1415644395"/>
    <b v="0"/>
    <x v="499"/>
    <b v="0"/>
    <x v="11"/>
    <n v="1"/>
    <x v="2669"/>
    <x v="6"/>
    <x v="11"/>
  </r>
  <r>
    <n v="2762"/>
    <x v="3413"/>
    <s v="How-to book of toys and games constructed from materials found in nature, recyclable and easily available."/>
    <n v="3250"/>
    <n v="25"/>
    <x v="2"/>
    <x v="0"/>
    <s v="USD"/>
    <n v="1332114795"/>
    <n v="1326934395"/>
    <b v="0"/>
    <x v="497"/>
    <b v="0"/>
    <x v="39"/>
    <n v="1"/>
    <x v="1647"/>
    <x v="1"/>
    <x v="39"/>
  </r>
  <r>
    <n v="2692"/>
    <x v="3414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497"/>
    <b v="0"/>
    <x v="29"/>
    <n v="1"/>
    <x v="1647"/>
    <x v="4"/>
    <x v="29"/>
  </r>
  <r>
    <n v="2413"/>
    <x v="3415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498"/>
    <b v="0"/>
    <x v="29"/>
    <n v="1"/>
    <x v="2694"/>
    <x v="4"/>
    <x v="29"/>
  </r>
  <r>
    <n v="2391"/>
    <x v="3416"/>
    <s v="Using the power of internet to help people save hundreds in car repair."/>
    <n v="20000"/>
    <n v="25"/>
    <x v="1"/>
    <x v="0"/>
    <s v="USD"/>
    <n v="1427825044"/>
    <n v="1425236644"/>
    <b v="0"/>
    <x v="497"/>
    <b v="0"/>
    <x v="26"/>
    <n v="0"/>
    <x v="1647"/>
    <x v="0"/>
    <x v="26"/>
  </r>
  <r>
    <n v="2354"/>
    <x v="3417"/>
    <s v="Almost done with doctorate degree but need funding of $35,000 to complete research of project."/>
    <n v="35000"/>
    <n v="25"/>
    <x v="1"/>
    <x v="0"/>
    <s v="USD"/>
    <n v="1420910460"/>
    <n v="1415726460"/>
    <b v="0"/>
    <x v="497"/>
    <b v="0"/>
    <x v="26"/>
    <n v="0"/>
    <x v="1647"/>
    <x v="0"/>
    <x v="26"/>
  </r>
  <r>
    <n v="2131"/>
    <x v="3418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498"/>
    <b v="0"/>
    <x v="18"/>
    <n v="5"/>
    <x v="2694"/>
    <x v="3"/>
    <x v="18"/>
  </r>
  <r>
    <n v="2128"/>
    <x v="3419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x v="497"/>
    <b v="0"/>
    <x v="18"/>
    <n v="0"/>
    <x v="1647"/>
    <x v="3"/>
    <x v="18"/>
  </r>
  <r>
    <n v="1988"/>
    <x v="3420"/>
    <s v="Expressing art in an image!"/>
    <n v="6000"/>
    <n v="25"/>
    <x v="2"/>
    <x v="0"/>
    <s v="USD"/>
    <n v="1440094742"/>
    <n v="1437502742"/>
    <b v="0"/>
    <x v="497"/>
    <b v="0"/>
    <x v="36"/>
    <n v="0"/>
    <x v="1647"/>
    <x v="2"/>
    <x v="36"/>
  </r>
  <r>
    <n v="1819"/>
    <x v="3421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489"/>
    <b v="0"/>
    <x v="3"/>
    <n v="2"/>
    <x v="2695"/>
    <x v="2"/>
    <x v="3"/>
  </r>
  <r>
    <n v="1229"/>
    <x v="3422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497"/>
    <b v="0"/>
    <x v="37"/>
    <n v="1"/>
    <x v="1647"/>
    <x v="7"/>
    <x v="37"/>
  </r>
  <r>
    <n v="1171"/>
    <x v="3423"/>
    <s v="Tulsa's first true biodiesel, alternative energy powered food truck! Oh yeah, and delicious food!"/>
    <n v="25000"/>
    <n v="25"/>
    <x v="2"/>
    <x v="0"/>
    <s v="USD"/>
    <n v="1415909927"/>
    <n v="1414351127"/>
    <b v="0"/>
    <x v="497"/>
    <b v="0"/>
    <x v="29"/>
    <n v="0"/>
    <x v="1647"/>
    <x v="4"/>
    <x v="29"/>
  </r>
  <r>
    <n v="1099"/>
    <x v="3424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497"/>
    <b v="0"/>
    <x v="18"/>
    <n v="1"/>
    <x v="1647"/>
    <x v="3"/>
    <x v="18"/>
  </r>
  <r>
    <n v="1091"/>
    <x v="3425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499"/>
    <b v="0"/>
    <x v="18"/>
    <n v="13"/>
    <x v="2669"/>
    <x v="3"/>
    <x v="18"/>
  </r>
  <r>
    <n v="938"/>
    <x v="3426"/>
    <s v="Creating new avenues of exposure for young Jazz &amp; Soul artists_x000a_to express their Art of Music."/>
    <n v="7000"/>
    <n v="25"/>
    <x v="2"/>
    <x v="0"/>
    <s v="USD"/>
    <n v="1346585448"/>
    <n v="1343993448"/>
    <b v="0"/>
    <x v="497"/>
    <b v="0"/>
    <x v="33"/>
    <n v="0"/>
    <x v="1647"/>
    <x v="7"/>
    <x v="33"/>
  </r>
  <r>
    <n v="541"/>
    <x v="3427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497"/>
    <b v="0"/>
    <x v="26"/>
    <n v="1"/>
    <x v="1647"/>
    <x v="0"/>
    <x v="26"/>
  </r>
  <r>
    <n v="460"/>
    <x v="3428"/>
    <s v="An animated web series about biological evolution gone haywire."/>
    <n v="8500"/>
    <n v="25"/>
    <x v="2"/>
    <x v="0"/>
    <s v="USD"/>
    <n v="1401595200"/>
    <n v="1398862875"/>
    <b v="0"/>
    <x v="499"/>
    <b v="0"/>
    <x v="23"/>
    <n v="0"/>
    <x v="2669"/>
    <x v="5"/>
    <x v="23"/>
  </r>
  <r>
    <n v="459"/>
    <x v="342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497"/>
    <b v="0"/>
    <x v="23"/>
    <n v="0"/>
    <x v="1647"/>
    <x v="5"/>
    <x v="23"/>
  </r>
  <r>
    <n v="2948"/>
    <x v="3430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428"/>
    <b v="0"/>
    <x v="9"/>
    <n v="0"/>
    <x v="2696"/>
    <x v="6"/>
    <x v="9"/>
  </r>
  <r>
    <n v="430"/>
    <x v="3431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496"/>
    <b v="0"/>
    <x v="23"/>
    <n v="2"/>
    <x v="2697"/>
    <x v="5"/>
    <x v="23"/>
  </r>
  <r>
    <n v="4002"/>
    <x v="3432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489"/>
    <b v="0"/>
    <x v="11"/>
    <n v="2"/>
    <x v="2698"/>
    <x v="6"/>
    <x v="11"/>
  </r>
  <r>
    <n v="2895"/>
    <x v="3433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489"/>
    <b v="0"/>
    <x v="11"/>
    <n v="5"/>
    <x v="2698"/>
    <x v="6"/>
    <x v="11"/>
  </r>
  <r>
    <n v="3074"/>
    <x v="3434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x v="498"/>
    <b v="0"/>
    <x v="9"/>
    <n v="0"/>
    <x v="2699"/>
    <x v="6"/>
    <x v="9"/>
  </r>
  <r>
    <n v="1736"/>
    <x v="3435"/>
    <s v="A unique meditative album reflecting on the life of Christ, inviting Him into your presence"/>
    <n v="3000"/>
    <n v="22"/>
    <x v="2"/>
    <x v="0"/>
    <s v="USD"/>
    <n v="1447018833"/>
    <n v="1444423233"/>
    <b v="0"/>
    <x v="497"/>
    <b v="0"/>
    <x v="14"/>
    <n v="1"/>
    <x v="2700"/>
    <x v="7"/>
    <x v="14"/>
  </r>
  <r>
    <n v="4042"/>
    <x v="3436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498"/>
    <b v="0"/>
    <x v="11"/>
    <n v="0"/>
    <x v="2701"/>
    <x v="6"/>
    <x v="11"/>
  </r>
  <r>
    <n v="4041"/>
    <x v="3437"/>
    <s v="A bold, colouful, vibrant play centred around the last remaining monarchy of Africa."/>
    <n v="5000"/>
    <n v="21"/>
    <x v="2"/>
    <x v="1"/>
    <s v="GBP"/>
    <n v="1473160954"/>
    <n v="1467976954"/>
    <b v="0"/>
    <x v="499"/>
    <b v="0"/>
    <x v="11"/>
    <n v="0"/>
    <x v="2676"/>
    <x v="6"/>
    <x v="11"/>
  </r>
  <r>
    <n v="3961"/>
    <x v="3438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499"/>
    <b v="0"/>
    <x v="11"/>
    <n v="0"/>
    <x v="2676"/>
    <x v="6"/>
    <x v="11"/>
  </r>
  <r>
    <n v="2890"/>
    <x v="343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498"/>
    <b v="0"/>
    <x v="11"/>
    <n v="1"/>
    <x v="2701"/>
    <x v="6"/>
    <x v="11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499"/>
    <b v="0"/>
    <x v="29"/>
    <n v="1"/>
    <x v="2676"/>
    <x v="4"/>
    <x v="29"/>
  </r>
  <r>
    <n v="1129"/>
    <x v="3441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499"/>
    <b v="0"/>
    <x v="28"/>
    <n v="0"/>
    <x v="2676"/>
    <x v="3"/>
    <x v="28"/>
  </r>
  <r>
    <n v="1092"/>
    <x v="344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480"/>
    <b v="0"/>
    <x v="18"/>
    <n v="1"/>
    <x v="2702"/>
    <x v="3"/>
    <x v="18"/>
  </r>
  <r>
    <n v="900"/>
    <x v="3443"/>
    <s v="With Project Revive, I aim to protect and nurture the creative impulse through music."/>
    <n v="5000"/>
    <n v="21"/>
    <x v="2"/>
    <x v="0"/>
    <s v="USD"/>
    <n v="1459365802"/>
    <n v="1456777402"/>
    <b v="0"/>
    <x v="499"/>
    <b v="0"/>
    <x v="33"/>
    <n v="0"/>
    <x v="2676"/>
    <x v="7"/>
    <x v="33"/>
  </r>
  <r>
    <n v="777"/>
    <x v="3444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498"/>
    <b v="0"/>
    <x v="35"/>
    <n v="1"/>
    <x v="2701"/>
    <x v="1"/>
    <x v="35"/>
  </r>
  <r>
    <n v="4092"/>
    <x v="344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497"/>
    <b v="0"/>
    <x v="11"/>
    <n v="0"/>
    <x v="2478"/>
    <x v="6"/>
    <x v="11"/>
  </r>
  <r>
    <n v="3852"/>
    <x v="3446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499"/>
    <b v="0"/>
    <x v="11"/>
    <n v="0"/>
    <x v="2635"/>
    <x v="6"/>
    <x v="11"/>
  </r>
  <r>
    <n v="3735"/>
    <x v="3447"/>
    <s v="Young Actor's taking on a Jacobean tragedy. Family, betrayal, love, lust, sex and death."/>
    <n v="150"/>
    <n v="20"/>
    <x v="2"/>
    <x v="1"/>
    <s v="GBP"/>
    <n v="1432831089"/>
    <n v="1430239089"/>
    <b v="0"/>
    <x v="499"/>
    <b v="0"/>
    <x v="11"/>
    <n v="13"/>
    <x v="2635"/>
    <x v="6"/>
    <x v="11"/>
  </r>
  <r>
    <n v="2909"/>
    <x v="344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497"/>
    <b v="0"/>
    <x v="11"/>
    <n v="0"/>
    <x v="2478"/>
    <x v="6"/>
    <x v="11"/>
  </r>
  <r>
    <n v="2863"/>
    <x v="3449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497"/>
    <b v="0"/>
    <x v="11"/>
    <n v="0"/>
    <x v="2478"/>
    <x v="6"/>
    <x v="11"/>
  </r>
  <r>
    <n v="1738"/>
    <x v="3450"/>
    <s v="Music that inspires and gives hope for overcoming and change. And it is good music."/>
    <n v="5000"/>
    <n v="20"/>
    <x v="2"/>
    <x v="0"/>
    <s v="USD"/>
    <n v="1412283542"/>
    <n v="1409691542"/>
    <b v="0"/>
    <x v="497"/>
    <b v="0"/>
    <x v="14"/>
    <n v="0"/>
    <x v="2478"/>
    <x v="7"/>
    <x v="14"/>
  </r>
  <r>
    <n v="1542"/>
    <x v="3451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x v="497"/>
    <b v="0"/>
    <x v="38"/>
    <n v="4"/>
    <x v="2478"/>
    <x v="2"/>
    <x v="38"/>
  </r>
  <r>
    <n v="1133"/>
    <x v="3452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497"/>
    <b v="0"/>
    <x v="28"/>
    <n v="1"/>
    <x v="2478"/>
    <x v="3"/>
    <x v="28"/>
  </r>
  <r>
    <n v="884"/>
    <x v="3453"/>
    <s v="We need to hire an animal trainer to have a chimpanzee actor perform in our music video with us!"/>
    <n v="2000"/>
    <n v="20"/>
    <x v="2"/>
    <x v="0"/>
    <s v="USD"/>
    <n v="1336789860"/>
    <n v="1331666146"/>
    <b v="0"/>
    <x v="499"/>
    <b v="0"/>
    <x v="12"/>
    <n v="1"/>
    <x v="2635"/>
    <x v="7"/>
    <x v="12"/>
  </r>
  <r>
    <n v="597"/>
    <x v="3454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499"/>
    <b v="0"/>
    <x v="26"/>
    <n v="0"/>
    <x v="2635"/>
    <x v="0"/>
    <x v="26"/>
  </r>
  <r>
    <n v="569"/>
    <x v="3455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x v="497"/>
    <b v="0"/>
    <x v="26"/>
    <n v="1"/>
    <x v="2478"/>
    <x v="0"/>
    <x v="26"/>
  </r>
  <r>
    <n v="213"/>
    <x v="3456"/>
    <s v="A family dramedy about a grandfather  and grandson who are both on their path to redemption."/>
    <n v="50000"/>
    <n v="20"/>
    <x v="2"/>
    <x v="0"/>
    <s v="USD"/>
    <n v="1439734001"/>
    <n v="1437142547"/>
    <b v="0"/>
    <x v="497"/>
    <b v="0"/>
    <x v="10"/>
    <n v="0"/>
    <x v="2478"/>
    <x v="5"/>
    <x v="10"/>
  </r>
  <r>
    <n v="4011"/>
    <x v="3457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489"/>
    <b v="0"/>
    <x v="11"/>
    <n v="8"/>
    <x v="2703"/>
    <x v="6"/>
    <x v="11"/>
  </r>
  <r>
    <n v="2660"/>
    <x v="3458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496"/>
    <b v="0"/>
    <x v="4"/>
    <n v="0"/>
    <x v="2704"/>
    <x v="0"/>
    <x v="4"/>
  </r>
  <r>
    <n v="1686"/>
    <x v="3459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x v="497"/>
    <b v="0"/>
    <x v="14"/>
    <n v="0"/>
    <x v="2367"/>
    <x v="7"/>
    <x v="14"/>
  </r>
  <r>
    <n v="638"/>
    <x v="3460"/>
    <s v="O0"/>
    <n v="200000"/>
    <n v="18"/>
    <x v="1"/>
    <x v="4"/>
    <s v="EUR"/>
    <n v="1490447662"/>
    <n v="1485267262"/>
    <b v="0"/>
    <x v="345"/>
    <b v="0"/>
    <x v="26"/>
    <n v="0"/>
    <x v="2702"/>
    <x v="0"/>
    <x v="26"/>
  </r>
  <r>
    <n v="1169"/>
    <x v="3461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498"/>
    <b v="0"/>
    <x v="29"/>
    <n v="0"/>
    <x v="2705"/>
    <x v="4"/>
    <x v="29"/>
  </r>
  <r>
    <n v="192"/>
    <x v="346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498"/>
    <b v="0"/>
    <x v="10"/>
    <n v="0"/>
    <x v="2705"/>
    <x v="5"/>
    <x v="10"/>
  </r>
  <r>
    <n v="4049"/>
    <x v="3463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497"/>
    <b v="0"/>
    <x v="11"/>
    <n v="0"/>
    <x v="2670"/>
    <x v="6"/>
    <x v="11"/>
  </r>
  <r>
    <n v="2133"/>
    <x v="3464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498"/>
    <b v="0"/>
    <x v="18"/>
    <n v="2"/>
    <x v="2706"/>
    <x v="3"/>
    <x v="18"/>
  </r>
  <r>
    <n v="3926"/>
    <x v="3465"/>
    <s v="Producing syllabus-relevant theatre targeted to HSC students on the NSW Central Coast"/>
    <n v="5000"/>
    <n v="15"/>
    <x v="2"/>
    <x v="8"/>
    <s v="AUD"/>
    <n v="1419645748"/>
    <n v="1417053748"/>
    <b v="0"/>
    <x v="497"/>
    <b v="0"/>
    <x v="11"/>
    <n v="0"/>
    <x v="2384"/>
    <x v="6"/>
    <x v="11"/>
  </r>
  <r>
    <n v="3925"/>
    <x v="3466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498"/>
    <b v="0"/>
    <x v="11"/>
    <n v="10"/>
    <x v="2707"/>
    <x v="6"/>
    <x v="11"/>
  </r>
  <r>
    <n v="3642"/>
    <x v="3467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x v="499"/>
    <b v="0"/>
    <x v="19"/>
    <n v="2"/>
    <x v="2689"/>
    <x v="6"/>
    <x v="19"/>
  </r>
  <r>
    <n v="2641"/>
    <x v="3468"/>
    <s v="Building a Flying saucer that has Artificial Intelligent made from sea shell."/>
    <n v="1500"/>
    <n v="15"/>
    <x v="2"/>
    <x v="0"/>
    <s v="USD"/>
    <n v="1410811740"/>
    <n v="1409341863"/>
    <b v="0"/>
    <x v="497"/>
    <b v="0"/>
    <x v="4"/>
    <n v="1"/>
    <x v="2384"/>
    <x v="0"/>
    <x v="4"/>
  </r>
  <r>
    <n v="2347"/>
    <x v="3469"/>
    <s v="Back this project and get access to a course about building COMPLETE web applications without coding."/>
    <n v="1000"/>
    <n v="15"/>
    <x v="1"/>
    <x v="0"/>
    <s v="USD"/>
    <n v="1472135676"/>
    <n v="1469543676"/>
    <b v="0"/>
    <x v="497"/>
    <b v="0"/>
    <x v="26"/>
    <n v="2"/>
    <x v="2384"/>
    <x v="0"/>
    <x v="26"/>
  </r>
  <r>
    <n v="1810"/>
    <x v="3470"/>
    <s v="Film Speed is a series of Zines focusing on architecture shot completely on 35 and 120mm film."/>
    <n v="450"/>
    <n v="15"/>
    <x v="2"/>
    <x v="0"/>
    <s v="USD"/>
    <n v="1408657826"/>
    <n v="1407621026"/>
    <b v="0"/>
    <x v="499"/>
    <b v="0"/>
    <x v="3"/>
    <n v="3"/>
    <x v="2689"/>
    <x v="2"/>
    <x v="3"/>
  </r>
  <r>
    <n v="1583"/>
    <x v="3471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497"/>
    <b v="0"/>
    <x v="34"/>
    <n v="0"/>
    <x v="2384"/>
    <x v="2"/>
    <x v="34"/>
  </r>
  <r>
    <n v="1454"/>
    <x v="3472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x v="497"/>
    <b v="0"/>
    <x v="31"/>
    <n v="1"/>
    <x v="2384"/>
    <x v="1"/>
    <x v="31"/>
  </r>
  <r>
    <n v="1435"/>
    <x v="3473"/>
    <s v="English translation of the first book from a sword and sorcery Fantasy trilogy, by Paolo Parente"/>
    <n v="15000"/>
    <n v="15"/>
    <x v="2"/>
    <x v="6"/>
    <s v="EUR"/>
    <n v="1444589020"/>
    <n v="1441997020"/>
    <b v="0"/>
    <x v="499"/>
    <b v="0"/>
    <x v="31"/>
    <n v="0"/>
    <x v="2689"/>
    <x v="1"/>
    <x v="31"/>
  </r>
  <r>
    <n v="1407"/>
    <x v="3474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499"/>
    <b v="0"/>
    <x v="31"/>
    <n v="1"/>
    <x v="2689"/>
    <x v="1"/>
    <x v="31"/>
  </r>
  <r>
    <n v="1406"/>
    <x v="3475"/>
    <s v="The White coat and the battle dress uniform"/>
    <n v="12000"/>
    <n v="15"/>
    <x v="2"/>
    <x v="6"/>
    <s v="EUR"/>
    <n v="1449914400"/>
    <n v="1445336607"/>
    <b v="0"/>
    <x v="498"/>
    <b v="0"/>
    <x v="31"/>
    <n v="0"/>
    <x v="2707"/>
    <x v="1"/>
    <x v="31"/>
  </r>
  <r>
    <n v="1086"/>
    <x v="3476"/>
    <s v="Humanity's future in the Galaxy"/>
    <n v="18000"/>
    <n v="15"/>
    <x v="2"/>
    <x v="0"/>
    <s v="USD"/>
    <n v="1408913291"/>
    <n v="1406321291"/>
    <b v="0"/>
    <x v="499"/>
    <b v="0"/>
    <x v="18"/>
    <n v="0"/>
    <x v="2689"/>
    <x v="3"/>
    <x v="18"/>
  </r>
  <r>
    <n v="1053"/>
    <x v="3477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497"/>
    <b v="0"/>
    <x v="30"/>
    <n v="1"/>
    <x v="2384"/>
    <x v="8"/>
    <x v="30"/>
  </r>
  <r>
    <n v="674"/>
    <x v="3478"/>
    <s v="Listen to sounds by feeling an array of vibrational patterns against your body."/>
    <n v="50000"/>
    <n v="15"/>
    <x v="2"/>
    <x v="0"/>
    <s v="USD"/>
    <n v="1407811627"/>
    <n v="1402627627"/>
    <b v="0"/>
    <x v="499"/>
    <b v="0"/>
    <x v="1"/>
    <n v="0"/>
    <x v="2689"/>
    <x v="0"/>
    <x v="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498"/>
    <b v="0"/>
    <x v="23"/>
    <n v="0"/>
    <x v="2708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x v="480"/>
    <b v="0"/>
    <x v="26"/>
    <n v="0"/>
    <x v="2709"/>
    <x v="0"/>
    <x v="26"/>
  </r>
  <r>
    <n v="3600"/>
    <x v="3481"/>
    <s v="The First Play From The Man Who Brought You The Black James Bond!"/>
    <n v="10"/>
    <n v="13"/>
    <x v="0"/>
    <x v="0"/>
    <s v="USD"/>
    <n v="1476390164"/>
    <n v="1473970964"/>
    <b v="0"/>
    <x v="489"/>
    <b v="1"/>
    <x v="11"/>
    <n v="130"/>
    <x v="2710"/>
    <x v="6"/>
    <x v="11"/>
  </r>
  <r>
    <n v="31"/>
    <x v="3482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497"/>
    <b v="1"/>
    <x v="16"/>
    <n v="100"/>
    <x v="2447"/>
    <x v="5"/>
    <x v="16"/>
  </r>
  <r>
    <n v="1902"/>
    <x v="3483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x v="498"/>
    <b v="0"/>
    <x v="6"/>
    <n v="1"/>
    <x v="2711"/>
    <x v="0"/>
    <x v="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489"/>
    <b v="0"/>
    <x v="18"/>
    <n v="0"/>
    <x v="2702"/>
    <x v="3"/>
    <x v="18"/>
  </r>
  <r>
    <n v="560"/>
    <x v="3485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x v="498"/>
    <b v="0"/>
    <x v="26"/>
    <n v="0"/>
    <x v="2711"/>
    <x v="0"/>
    <x v="26"/>
  </r>
  <r>
    <n v="3970"/>
    <x v="3486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499"/>
    <b v="0"/>
    <x v="11"/>
    <n v="0"/>
    <x v="2712"/>
    <x v="6"/>
    <x v="11"/>
  </r>
  <r>
    <n v="3940"/>
    <x v="3487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499"/>
    <b v="0"/>
    <x v="11"/>
    <n v="0"/>
    <x v="2712"/>
    <x v="6"/>
    <x v="11"/>
  </r>
  <r>
    <n v="3866"/>
    <x v="3488"/>
    <s v="A funny, moving, witty piece about a girl, her oboe, and her dreams."/>
    <n v="2000"/>
    <n v="11"/>
    <x v="2"/>
    <x v="0"/>
    <s v="USD"/>
    <n v="1458703740"/>
    <n v="1454453021"/>
    <b v="0"/>
    <x v="499"/>
    <b v="0"/>
    <x v="11"/>
    <n v="1"/>
    <x v="2712"/>
    <x v="6"/>
    <x v="11"/>
  </r>
  <r>
    <n v="3103"/>
    <x v="3489"/>
    <s v="Creating a place for local artists to perform, at substantially less cost for them"/>
    <n v="4100"/>
    <n v="11"/>
    <x v="2"/>
    <x v="0"/>
    <s v="USD"/>
    <n v="1434080706"/>
    <n v="1428896706"/>
    <b v="0"/>
    <x v="499"/>
    <b v="0"/>
    <x v="9"/>
    <n v="0"/>
    <x v="2712"/>
    <x v="6"/>
    <x v="9"/>
  </r>
  <r>
    <n v="1715"/>
    <x v="3490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499"/>
    <b v="0"/>
    <x v="14"/>
    <n v="0"/>
    <x v="2712"/>
    <x v="7"/>
    <x v="14"/>
  </r>
  <r>
    <n v="1130"/>
    <x v="3491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498"/>
    <b v="0"/>
    <x v="28"/>
    <n v="0"/>
    <x v="2713"/>
    <x v="3"/>
    <x v="28"/>
  </r>
  <r>
    <n v="1123"/>
    <x v="3492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498"/>
    <b v="0"/>
    <x v="18"/>
    <n v="0"/>
    <x v="2713"/>
    <x v="3"/>
    <x v="18"/>
  </r>
  <r>
    <n v="981"/>
    <x v="3493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489"/>
    <b v="0"/>
    <x v="1"/>
    <n v="0"/>
    <x v="2714"/>
    <x v="0"/>
    <x v="1"/>
  </r>
  <r>
    <n v="512"/>
    <x v="3494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499"/>
    <b v="0"/>
    <x v="23"/>
    <n v="0"/>
    <x v="2712"/>
    <x v="5"/>
    <x v="23"/>
  </r>
  <r>
    <n v="167"/>
    <x v="3495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499"/>
    <b v="0"/>
    <x v="10"/>
    <n v="0"/>
    <x v="2712"/>
    <x v="5"/>
    <x v="10"/>
  </r>
  <r>
    <n v="4085"/>
    <x v="3496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497"/>
    <b v="0"/>
    <x v="11"/>
    <n v="0"/>
    <x v="2635"/>
    <x v="6"/>
    <x v="11"/>
  </r>
  <r>
    <n v="4084"/>
    <x v="3497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x v="497"/>
    <b v="0"/>
    <x v="11"/>
    <n v="0"/>
    <x v="2635"/>
    <x v="6"/>
    <x v="11"/>
  </r>
  <r>
    <n v="4024"/>
    <x v="3498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497"/>
    <b v="0"/>
    <x v="11"/>
    <n v="1"/>
    <x v="2635"/>
    <x v="6"/>
    <x v="11"/>
  </r>
  <r>
    <n v="4000"/>
    <x v="3499"/>
    <s v="An Enticing Trip into the World of Assisted Dying"/>
    <n v="8000"/>
    <n v="10"/>
    <x v="2"/>
    <x v="0"/>
    <s v="USD"/>
    <n v="1462631358"/>
    <n v="1457450958"/>
    <b v="0"/>
    <x v="497"/>
    <b v="0"/>
    <x v="11"/>
    <n v="0"/>
    <x v="2635"/>
    <x v="6"/>
    <x v="11"/>
  </r>
  <r>
    <n v="3917"/>
    <x v="3500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497"/>
    <b v="0"/>
    <x v="11"/>
    <n v="0"/>
    <x v="2635"/>
    <x v="6"/>
    <x v="11"/>
  </r>
  <r>
    <n v="3878"/>
    <x v="3501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497"/>
    <b v="0"/>
    <x v="19"/>
    <n v="0"/>
    <x v="2635"/>
    <x v="6"/>
    <x v="19"/>
  </r>
  <r>
    <n v="3868"/>
    <x v="3502"/>
    <s v="New collection of music by Scott Evan Davis!"/>
    <n v="5000"/>
    <n v="10"/>
    <x v="1"/>
    <x v="1"/>
    <s v="GBP"/>
    <n v="1410191405"/>
    <n v="1408031405"/>
    <b v="0"/>
    <x v="497"/>
    <b v="0"/>
    <x v="19"/>
    <n v="0"/>
    <x v="2635"/>
    <x v="6"/>
    <x v="19"/>
  </r>
  <r>
    <n v="3858"/>
    <x v="350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497"/>
    <b v="0"/>
    <x v="11"/>
    <n v="2"/>
    <x v="2635"/>
    <x v="6"/>
    <x v="11"/>
  </r>
  <r>
    <n v="3795"/>
    <x v="3504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499"/>
    <b v="0"/>
    <x v="19"/>
    <n v="2"/>
    <x v="2707"/>
    <x v="6"/>
    <x v="19"/>
  </r>
  <r>
    <n v="3745"/>
    <x v="3505"/>
    <s v="Tyke wants to expand her puppet theater show to weekly online web shows and is looking for backers."/>
    <n v="100"/>
    <n v="10"/>
    <x v="2"/>
    <x v="0"/>
    <s v="USD"/>
    <n v="1407689102"/>
    <n v="1405097102"/>
    <b v="0"/>
    <x v="497"/>
    <b v="0"/>
    <x v="11"/>
    <n v="10"/>
    <x v="2635"/>
    <x v="6"/>
    <x v="11"/>
  </r>
  <r>
    <n v="3736"/>
    <x v="3506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497"/>
    <b v="0"/>
    <x v="11"/>
    <n v="1"/>
    <x v="2635"/>
    <x v="6"/>
    <x v="11"/>
  </r>
  <r>
    <n v="3132"/>
    <x v="3507"/>
    <s v="Smells Like Money, Drips Like Honey, Taste Like Mocha, Better Run AWAY"/>
    <n v="30000"/>
    <n v="10"/>
    <x v="3"/>
    <x v="0"/>
    <s v="USD"/>
    <n v="1492759460"/>
    <n v="1487579060"/>
    <b v="0"/>
    <x v="497"/>
    <b v="0"/>
    <x v="11"/>
    <n v="0"/>
    <x v="2635"/>
    <x v="6"/>
    <x v="11"/>
  </r>
  <r>
    <n v="3129"/>
    <x v="350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497"/>
    <b v="0"/>
    <x v="11"/>
    <n v="1"/>
    <x v="2635"/>
    <x v="6"/>
    <x v="11"/>
  </r>
  <r>
    <n v="3121"/>
    <x v="3509"/>
    <s v="I going to build a theatre for a local ant farm so that Ants can put on their theatre productions."/>
    <n v="1500"/>
    <n v="10"/>
    <x v="1"/>
    <x v="11"/>
    <s v="CAD"/>
    <n v="1411748335"/>
    <n v="1406564335"/>
    <b v="0"/>
    <x v="497"/>
    <b v="0"/>
    <x v="9"/>
    <n v="1"/>
    <x v="2635"/>
    <x v="6"/>
    <x v="9"/>
  </r>
  <r>
    <n v="3110"/>
    <x v="3510"/>
    <s v="Cat People Unite! It's time we get a space of our own to relax, socialize and learn! Join the Catmunity!"/>
    <n v="25000"/>
    <n v="10"/>
    <x v="2"/>
    <x v="0"/>
    <s v="USD"/>
    <n v="1487465119"/>
    <n v="1484009119"/>
    <b v="0"/>
    <x v="497"/>
    <b v="0"/>
    <x v="9"/>
    <n v="0"/>
    <x v="2635"/>
    <x v="6"/>
    <x v="9"/>
  </r>
  <r>
    <n v="3065"/>
    <x v="3511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499"/>
    <b v="0"/>
    <x v="9"/>
    <n v="0"/>
    <x v="2707"/>
    <x v="6"/>
    <x v="9"/>
  </r>
  <r>
    <n v="2886"/>
    <x v="3512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497"/>
    <b v="0"/>
    <x v="11"/>
    <n v="5"/>
    <x v="2635"/>
    <x v="6"/>
    <x v="11"/>
  </r>
  <r>
    <n v="2841"/>
    <x v="3513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497"/>
    <b v="0"/>
    <x v="11"/>
    <n v="1"/>
    <x v="2635"/>
    <x v="6"/>
    <x v="11"/>
  </r>
  <r>
    <n v="2777"/>
    <x v="3514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497"/>
    <b v="0"/>
    <x v="39"/>
    <n v="0"/>
    <x v="2635"/>
    <x v="1"/>
    <x v="39"/>
  </r>
  <r>
    <n v="2757"/>
    <x v="3515"/>
    <s v="A children's letter book that Lampoons Hillary Clinton"/>
    <n v="1500"/>
    <n v="10"/>
    <x v="2"/>
    <x v="0"/>
    <s v="USD"/>
    <n v="1470498332"/>
    <n v="1469202332"/>
    <b v="0"/>
    <x v="499"/>
    <b v="0"/>
    <x v="39"/>
    <n v="1"/>
    <x v="2707"/>
    <x v="1"/>
    <x v="39"/>
  </r>
  <r>
    <n v="2685"/>
    <x v="3516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497"/>
    <b v="0"/>
    <x v="29"/>
    <n v="0"/>
    <x v="2635"/>
    <x v="4"/>
    <x v="29"/>
  </r>
  <r>
    <n v="2440"/>
    <x v="3517"/>
    <s v="Starting a entire clean energy food truck and set a new standard for Cambodia"/>
    <n v="5000"/>
    <n v="10"/>
    <x v="2"/>
    <x v="20"/>
    <s v="EUR"/>
    <n v="1455399313"/>
    <n v="1452807313"/>
    <b v="0"/>
    <x v="499"/>
    <b v="0"/>
    <x v="29"/>
    <n v="0"/>
    <x v="2707"/>
    <x v="4"/>
    <x v="29"/>
  </r>
  <r>
    <n v="2396"/>
    <x v="3518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x v="497"/>
    <b v="0"/>
    <x v="26"/>
    <n v="0"/>
    <x v="2635"/>
    <x v="0"/>
    <x v="26"/>
  </r>
  <r>
    <n v="2374"/>
    <x v="351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497"/>
    <b v="0"/>
    <x v="26"/>
    <n v="0"/>
    <x v="2635"/>
    <x v="0"/>
    <x v="26"/>
  </r>
  <r>
    <n v="2213"/>
    <x v="3520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497"/>
    <b v="1"/>
    <x v="13"/>
    <n v="200"/>
    <x v="2635"/>
    <x v="7"/>
    <x v="13"/>
  </r>
  <r>
    <n v="2126"/>
    <x v="3521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499"/>
    <b v="0"/>
    <x v="18"/>
    <n v="0"/>
    <x v="2707"/>
    <x v="3"/>
    <x v="18"/>
  </r>
  <r>
    <n v="1911"/>
    <x v="3522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x v="497"/>
    <b v="0"/>
    <x v="6"/>
    <n v="0"/>
    <x v="2635"/>
    <x v="0"/>
    <x v="6"/>
  </r>
  <r>
    <n v="1867"/>
    <x v="3523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497"/>
    <b v="0"/>
    <x v="28"/>
    <n v="0"/>
    <x v="2635"/>
    <x v="3"/>
    <x v="28"/>
  </r>
  <r>
    <n v="1863"/>
    <x v="3524"/>
    <s v="This is an Android game where you take control of the zombies and try to eat your way to world domination!"/>
    <n v="2500"/>
    <n v="10"/>
    <x v="2"/>
    <x v="0"/>
    <s v="USD"/>
    <n v="1402600085"/>
    <n v="1400008085"/>
    <b v="0"/>
    <x v="499"/>
    <b v="0"/>
    <x v="28"/>
    <n v="0"/>
    <x v="2707"/>
    <x v="3"/>
    <x v="28"/>
  </r>
  <r>
    <n v="1701"/>
    <x v="3525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499"/>
    <b v="0"/>
    <x v="14"/>
    <n v="0"/>
    <x v="2707"/>
    <x v="7"/>
    <x v="14"/>
  </r>
  <r>
    <n v="1564"/>
    <x v="3526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497"/>
    <b v="0"/>
    <x v="32"/>
    <n v="0"/>
    <x v="2635"/>
    <x v="1"/>
    <x v="32"/>
  </r>
  <r>
    <n v="1543"/>
    <x v="3527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497"/>
    <b v="0"/>
    <x v="38"/>
    <n v="0"/>
    <x v="2635"/>
    <x v="2"/>
    <x v="38"/>
  </r>
  <r>
    <n v="1176"/>
    <x v="3528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x v="497"/>
    <b v="0"/>
    <x v="29"/>
    <n v="0"/>
    <x v="2635"/>
    <x v="4"/>
    <x v="29"/>
  </r>
  <r>
    <n v="1126"/>
    <x v="3529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499"/>
    <b v="0"/>
    <x v="28"/>
    <n v="1"/>
    <x v="2707"/>
    <x v="3"/>
    <x v="28"/>
  </r>
  <r>
    <n v="1114"/>
    <x v="3530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498"/>
    <b v="0"/>
    <x v="18"/>
    <n v="0"/>
    <x v="2715"/>
    <x v="3"/>
    <x v="18"/>
  </r>
  <r>
    <n v="1073"/>
    <x v="3531"/>
    <s v="We want to bring our Game Rainbow Ball to the iphone and to do that we need a little help"/>
    <n v="750"/>
    <n v="10"/>
    <x v="2"/>
    <x v="0"/>
    <s v="USD"/>
    <n v="1318806541"/>
    <n v="1316214541"/>
    <b v="0"/>
    <x v="497"/>
    <b v="0"/>
    <x v="18"/>
    <n v="1"/>
    <x v="2635"/>
    <x v="3"/>
    <x v="18"/>
  </r>
  <r>
    <n v="1042"/>
    <x v="353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497"/>
    <b v="0"/>
    <x v="30"/>
    <n v="2"/>
    <x v="2635"/>
    <x v="8"/>
    <x v="30"/>
  </r>
  <r>
    <n v="847"/>
    <x v="3533"/>
    <s v="MUSIC WITH MEANING!  MUSIC THAT MATTERS!!!"/>
    <n v="10"/>
    <n v="10"/>
    <x v="0"/>
    <x v="0"/>
    <s v="USD"/>
    <n v="1436555376"/>
    <n v="1433963376"/>
    <b v="0"/>
    <x v="497"/>
    <b v="1"/>
    <x v="20"/>
    <n v="100"/>
    <x v="2635"/>
    <x v="7"/>
    <x v="20"/>
  </r>
  <r>
    <n v="771"/>
    <x v="3534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497"/>
    <b v="0"/>
    <x v="35"/>
    <n v="0"/>
    <x v="2635"/>
    <x v="1"/>
    <x v="35"/>
  </r>
  <r>
    <n v="630"/>
    <x v="3535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497"/>
    <b v="0"/>
    <x v="26"/>
    <n v="0"/>
    <x v="2635"/>
    <x v="0"/>
    <x v="26"/>
  </r>
  <r>
    <n v="606"/>
    <x v="3536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x v="497"/>
    <b v="0"/>
    <x v="26"/>
    <n v="0"/>
    <x v="2635"/>
    <x v="0"/>
    <x v="26"/>
  </r>
  <r>
    <n v="584"/>
    <x v="3537"/>
    <s v="Script Call takes your presentation from the wall to your audience; from your device to theirs."/>
    <n v="1000"/>
    <n v="10"/>
    <x v="2"/>
    <x v="0"/>
    <s v="USD"/>
    <n v="1426522316"/>
    <n v="1423933916"/>
    <b v="0"/>
    <x v="499"/>
    <b v="0"/>
    <x v="26"/>
    <n v="1"/>
    <x v="2707"/>
    <x v="0"/>
    <x v="26"/>
  </r>
  <r>
    <n v="577"/>
    <x v="3538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497"/>
    <b v="0"/>
    <x v="26"/>
    <n v="0"/>
    <x v="2635"/>
    <x v="0"/>
    <x v="26"/>
  </r>
  <r>
    <n v="509"/>
    <x v="3539"/>
    <s v="A hilarious comedy podcast being turned into an animated series  about an indian servant and his boss."/>
    <n v="5000"/>
    <n v="10"/>
    <x v="2"/>
    <x v="1"/>
    <s v="GBP"/>
    <n v="1435504170"/>
    <n v="1432912170"/>
    <b v="0"/>
    <x v="497"/>
    <b v="0"/>
    <x v="23"/>
    <n v="0"/>
    <x v="2635"/>
    <x v="5"/>
    <x v="23"/>
  </r>
  <r>
    <n v="482"/>
    <x v="3540"/>
    <s v="Help me quit my day job and also create animated Stand-up routines from local up and coming comedians."/>
    <n v="10000"/>
    <n v="10"/>
    <x v="2"/>
    <x v="0"/>
    <s v="USD"/>
    <n v="1460644440"/>
    <n v="1458336690"/>
    <b v="0"/>
    <x v="497"/>
    <b v="0"/>
    <x v="23"/>
    <n v="0"/>
    <x v="2635"/>
    <x v="5"/>
    <x v="23"/>
  </r>
  <r>
    <n v="443"/>
    <x v="3541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x v="499"/>
    <b v="0"/>
    <x v="23"/>
    <n v="0"/>
    <x v="2707"/>
    <x v="5"/>
    <x v="23"/>
  </r>
  <r>
    <n v="215"/>
    <x v="3542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497"/>
    <b v="0"/>
    <x v="10"/>
    <n v="0"/>
    <x v="2635"/>
    <x v="5"/>
    <x v="10"/>
  </r>
  <r>
    <n v="159"/>
    <x v="3543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497"/>
    <b v="0"/>
    <x v="21"/>
    <n v="0"/>
    <x v="2635"/>
    <x v="5"/>
    <x v="21"/>
  </r>
  <r>
    <n v="142"/>
    <x v="3544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497"/>
    <b v="0"/>
    <x v="21"/>
    <n v="0"/>
    <x v="2635"/>
    <x v="5"/>
    <x v="21"/>
  </r>
  <r>
    <n v="120"/>
    <x v="3545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497"/>
    <b v="0"/>
    <x v="21"/>
    <n v="0"/>
    <x v="2635"/>
    <x v="5"/>
    <x v="2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497"/>
    <b v="0"/>
    <x v="26"/>
    <n v="0"/>
    <x v="2675"/>
    <x v="0"/>
    <x v="26"/>
  </r>
  <r>
    <n v="2423"/>
    <x v="3547"/>
    <s v="FBTR is a Texas-style, North Carolina based, homemade BBQ company looking to bring good meat to the masses."/>
    <n v="60000"/>
    <n v="8"/>
    <x v="2"/>
    <x v="0"/>
    <s v="USD"/>
    <n v="1420044890"/>
    <n v="1417452890"/>
    <b v="0"/>
    <x v="497"/>
    <b v="0"/>
    <x v="29"/>
    <n v="0"/>
    <x v="2686"/>
    <x v="4"/>
    <x v="29"/>
  </r>
  <r>
    <n v="2384"/>
    <x v="3548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495"/>
    <b v="0"/>
    <x v="26"/>
    <n v="1"/>
    <x v="2716"/>
    <x v="0"/>
    <x v="26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489"/>
    <b v="0"/>
    <x v="6"/>
    <n v="2"/>
    <x v="2709"/>
    <x v="0"/>
    <x v="6"/>
  </r>
  <r>
    <n v="666"/>
    <x v="3550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489"/>
    <b v="0"/>
    <x v="1"/>
    <n v="0"/>
    <x v="2709"/>
    <x v="0"/>
    <x v="1"/>
  </r>
  <r>
    <n v="157"/>
    <x v="3551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499"/>
    <b v="0"/>
    <x v="21"/>
    <n v="0"/>
    <x v="2711"/>
    <x v="5"/>
    <x v="21"/>
  </r>
  <r>
    <n v="3957"/>
    <x v="3552"/>
    <s v="A play about something, or maybe nothing. Four actors depicting all 9 seasons of Seinfeld in 90 minutes."/>
    <n v="28000"/>
    <n v="7"/>
    <x v="2"/>
    <x v="0"/>
    <s v="USD"/>
    <n v="1468020354"/>
    <n v="1464045954"/>
    <b v="0"/>
    <x v="497"/>
    <b v="0"/>
    <x v="11"/>
    <n v="0"/>
    <x v="2701"/>
    <x v="6"/>
    <x v="1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498"/>
    <b v="0"/>
    <x v="11"/>
    <n v="0"/>
    <x v="2717"/>
    <x v="6"/>
    <x v="11"/>
  </r>
  <r>
    <n v="1411"/>
    <x v="3554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498"/>
    <b v="0"/>
    <x v="31"/>
    <n v="0"/>
    <x v="2717"/>
    <x v="1"/>
    <x v="31"/>
  </r>
  <r>
    <n v="2901"/>
    <x v="3555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499"/>
    <b v="0"/>
    <x v="11"/>
    <n v="1"/>
    <x v="2702"/>
    <x v="6"/>
    <x v="11"/>
  </r>
  <r>
    <n v="1879"/>
    <x v="3556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x v="499"/>
    <b v="0"/>
    <x v="28"/>
    <n v="0"/>
    <x v="2702"/>
    <x v="3"/>
    <x v="28"/>
  </r>
  <r>
    <n v="1541"/>
    <x v="3557"/>
    <s v="My Goal is to travel across Panama with my team and capture the beauty and wildlife throughout the canal."/>
    <n v="18000"/>
    <n v="6"/>
    <x v="2"/>
    <x v="0"/>
    <s v="USD"/>
    <n v="1420045538"/>
    <n v="1417453538"/>
    <b v="0"/>
    <x v="499"/>
    <b v="0"/>
    <x v="38"/>
    <n v="0"/>
    <x v="2702"/>
    <x v="2"/>
    <x v="38"/>
  </r>
  <r>
    <n v="1418"/>
    <x v="3558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x v="497"/>
    <b v="0"/>
    <x v="31"/>
    <n v="0"/>
    <x v="2718"/>
    <x v="1"/>
    <x v="31"/>
  </r>
  <r>
    <n v="1044"/>
    <x v="3559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499"/>
    <b v="0"/>
    <x v="30"/>
    <n v="0"/>
    <x v="2702"/>
    <x v="8"/>
    <x v="30"/>
  </r>
  <r>
    <n v="596"/>
    <x v="3560"/>
    <s v="We present digitaibook,com site which can become a free electronic library with your help,"/>
    <n v="20000"/>
    <n v="6"/>
    <x v="2"/>
    <x v="0"/>
    <s v="USD"/>
    <n v="1478122292"/>
    <n v="1475530292"/>
    <b v="0"/>
    <x v="499"/>
    <b v="0"/>
    <x v="26"/>
    <n v="0"/>
    <x v="2702"/>
    <x v="0"/>
    <x v="26"/>
  </r>
  <r>
    <n v="544"/>
    <x v="3561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499"/>
    <b v="0"/>
    <x v="26"/>
    <n v="1"/>
    <x v="2702"/>
    <x v="0"/>
    <x v="26"/>
  </r>
  <r>
    <n v="425"/>
    <x v="3562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499"/>
    <b v="0"/>
    <x v="23"/>
    <n v="0"/>
    <x v="2702"/>
    <x v="5"/>
    <x v="23"/>
  </r>
  <r>
    <n v="4079"/>
    <x v="3563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497"/>
    <b v="0"/>
    <x v="11"/>
    <n v="0"/>
    <x v="2707"/>
    <x v="6"/>
    <x v="11"/>
  </r>
  <r>
    <n v="4007"/>
    <x v="3564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497"/>
    <b v="0"/>
    <x v="11"/>
    <n v="0"/>
    <x v="2707"/>
    <x v="6"/>
    <x v="11"/>
  </r>
  <r>
    <n v="3994"/>
    <x v="3564"/>
    <s v="Is Henson willing to dare risk a theatrical speaking tour of his North Pole adventures...and more?"/>
    <n v="2000"/>
    <n v="5"/>
    <x v="2"/>
    <x v="0"/>
    <s v="USD"/>
    <n v="1405761690"/>
    <n v="1403169690"/>
    <b v="0"/>
    <x v="497"/>
    <b v="0"/>
    <x v="11"/>
    <n v="0"/>
    <x v="2707"/>
    <x v="6"/>
    <x v="11"/>
  </r>
  <r>
    <n v="3945"/>
    <x v="3565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497"/>
    <b v="0"/>
    <x v="11"/>
    <n v="0"/>
    <x v="2707"/>
    <x v="6"/>
    <x v="11"/>
  </r>
  <r>
    <n v="3939"/>
    <x v="3566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x v="497"/>
    <b v="0"/>
    <x v="11"/>
    <n v="0"/>
    <x v="2707"/>
    <x v="6"/>
    <x v="11"/>
  </r>
  <r>
    <n v="3915"/>
    <x v="356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497"/>
    <b v="0"/>
    <x v="11"/>
    <n v="0"/>
    <x v="2707"/>
    <x v="6"/>
    <x v="11"/>
  </r>
  <r>
    <n v="3806"/>
    <x v="3568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x v="497"/>
    <b v="0"/>
    <x v="19"/>
    <n v="0"/>
    <x v="2707"/>
    <x v="6"/>
    <x v="19"/>
  </r>
  <r>
    <n v="3119"/>
    <x v="3569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497"/>
    <b v="0"/>
    <x v="9"/>
    <n v="0"/>
    <x v="2707"/>
    <x v="6"/>
    <x v="9"/>
  </r>
  <r>
    <n v="2887"/>
    <x v="3570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497"/>
    <b v="0"/>
    <x v="11"/>
    <n v="0"/>
    <x v="2707"/>
    <x v="6"/>
    <x v="11"/>
  </r>
  <r>
    <n v="2849"/>
    <x v="3571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497"/>
    <b v="0"/>
    <x v="11"/>
    <n v="1"/>
    <x v="2707"/>
    <x v="6"/>
    <x v="11"/>
  </r>
  <r>
    <n v="2589"/>
    <x v="357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x v="497"/>
    <b v="0"/>
    <x v="29"/>
    <n v="0"/>
    <x v="2707"/>
    <x v="4"/>
    <x v="29"/>
  </r>
  <r>
    <n v="2586"/>
    <x v="3573"/>
    <s v="I would like to bring fresh salad and food to the streets of London at a reasonable price."/>
    <n v="3000"/>
    <n v="5"/>
    <x v="2"/>
    <x v="1"/>
    <s v="GBP"/>
    <n v="1451030136"/>
    <n v="1448438136"/>
    <b v="0"/>
    <x v="497"/>
    <b v="0"/>
    <x v="29"/>
    <n v="0"/>
    <x v="2707"/>
    <x v="4"/>
    <x v="29"/>
  </r>
  <r>
    <n v="2583"/>
    <x v="3574"/>
    <s v="Crazy Daisy will become the newest member of the food truck distributors in Kansas City, Missouri."/>
    <n v="1000"/>
    <n v="5"/>
    <x v="2"/>
    <x v="0"/>
    <s v="USD"/>
    <n v="1426526880"/>
    <n v="1421346480"/>
    <b v="0"/>
    <x v="496"/>
    <b v="0"/>
    <x v="29"/>
    <n v="1"/>
    <x v="2716"/>
    <x v="4"/>
    <x v="29"/>
  </r>
  <r>
    <n v="2418"/>
    <x v="3575"/>
    <s v="I want to start my food truck business."/>
    <n v="25000"/>
    <n v="5"/>
    <x v="2"/>
    <x v="0"/>
    <s v="USD"/>
    <n v="1427225644"/>
    <n v="1422045244"/>
    <b v="0"/>
    <x v="496"/>
    <b v="0"/>
    <x v="29"/>
    <n v="0"/>
    <x v="2716"/>
    <x v="4"/>
    <x v="29"/>
  </r>
  <r>
    <n v="2416"/>
    <x v="357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497"/>
    <b v="0"/>
    <x v="29"/>
    <n v="0"/>
    <x v="2707"/>
    <x v="4"/>
    <x v="29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497"/>
    <b v="0"/>
    <x v="14"/>
    <n v="0"/>
    <x v="2707"/>
    <x v="7"/>
    <x v="14"/>
  </r>
  <r>
    <n v="1581"/>
    <x v="3578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497"/>
    <b v="0"/>
    <x v="34"/>
    <n v="1"/>
    <x v="2707"/>
    <x v="2"/>
    <x v="34"/>
  </r>
  <r>
    <n v="1499"/>
    <x v="357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497"/>
    <b v="0"/>
    <x v="35"/>
    <n v="0"/>
    <x v="2707"/>
    <x v="1"/>
    <x v="35"/>
  </r>
  <r>
    <n v="1482"/>
    <x v="3580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497"/>
    <b v="0"/>
    <x v="35"/>
    <n v="0"/>
    <x v="2707"/>
    <x v="1"/>
    <x v="35"/>
  </r>
  <r>
    <n v="1242"/>
    <x v="3581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497"/>
    <b v="0"/>
    <x v="37"/>
    <n v="1"/>
    <x v="2707"/>
    <x v="7"/>
    <x v="37"/>
  </r>
  <r>
    <n v="1178"/>
    <x v="358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497"/>
    <b v="0"/>
    <x v="29"/>
    <n v="0"/>
    <x v="2707"/>
    <x v="4"/>
    <x v="29"/>
  </r>
  <r>
    <n v="1139"/>
    <x v="3583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497"/>
    <b v="0"/>
    <x v="28"/>
    <n v="0"/>
    <x v="2707"/>
    <x v="3"/>
    <x v="28"/>
  </r>
  <r>
    <n v="1119"/>
    <x v="3584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497"/>
    <b v="0"/>
    <x v="18"/>
    <n v="0"/>
    <x v="2707"/>
    <x v="3"/>
    <x v="18"/>
  </r>
  <r>
    <n v="1113"/>
    <x v="3585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497"/>
    <b v="0"/>
    <x v="18"/>
    <n v="1"/>
    <x v="2707"/>
    <x v="3"/>
    <x v="18"/>
  </r>
  <r>
    <n v="1090"/>
    <x v="3586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x v="497"/>
    <b v="0"/>
    <x v="18"/>
    <n v="0"/>
    <x v="2707"/>
    <x v="3"/>
    <x v="18"/>
  </r>
  <r>
    <n v="763"/>
    <x v="358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497"/>
    <b v="0"/>
    <x v="35"/>
    <n v="0"/>
    <x v="2707"/>
    <x v="1"/>
    <x v="35"/>
  </r>
  <r>
    <n v="609"/>
    <x v="3588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497"/>
    <b v="0"/>
    <x v="26"/>
    <n v="1"/>
    <x v="2707"/>
    <x v="0"/>
    <x v="26"/>
  </r>
  <r>
    <n v="447"/>
    <x v="3589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497"/>
    <b v="0"/>
    <x v="23"/>
    <n v="0"/>
    <x v="2707"/>
    <x v="5"/>
    <x v="23"/>
  </r>
  <r>
    <n v="440"/>
    <x v="3590"/>
    <s v="A stop-motion animation made by a one girl team, with a camera, creativity, and a lot of determination."/>
    <n v="5000"/>
    <n v="5"/>
    <x v="2"/>
    <x v="0"/>
    <s v="USD"/>
    <n v="1458859153"/>
    <n v="1456270753"/>
    <b v="0"/>
    <x v="497"/>
    <b v="0"/>
    <x v="23"/>
    <n v="0"/>
    <x v="2707"/>
    <x v="5"/>
    <x v="23"/>
  </r>
  <r>
    <n v="161"/>
    <x v="359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497"/>
    <b v="0"/>
    <x v="10"/>
    <n v="0"/>
    <x v="2707"/>
    <x v="5"/>
    <x v="10"/>
  </r>
  <r>
    <n v="4072"/>
    <x v="3592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499"/>
    <b v="0"/>
    <x v="11"/>
    <n v="0"/>
    <x v="2709"/>
    <x v="6"/>
    <x v="11"/>
  </r>
  <r>
    <n v="1865"/>
    <x v="3593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499"/>
    <b v="0"/>
    <x v="28"/>
    <n v="0"/>
    <x v="2709"/>
    <x v="3"/>
    <x v="28"/>
  </r>
  <r>
    <n v="1181"/>
    <x v="3594"/>
    <s v="Bringing the best tacos to the streets of Chicago!"/>
    <n v="50000"/>
    <n v="4"/>
    <x v="2"/>
    <x v="0"/>
    <s v="USD"/>
    <n v="1425197321"/>
    <n v="1422605321"/>
    <b v="0"/>
    <x v="498"/>
    <b v="0"/>
    <x v="29"/>
    <n v="0"/>
    <x v="2719"/>
    <x v="4"/>
    <x v="29"/>
  </r>
  <r>
    <n v="636"/>
    <x v="3595"/>
    <s v="With no central location for keto knowledge, keto advice will be a community run knowledge base."/>
    <n v="2000"/>
    <n v="4"/>
    <x v="1"/>
    <x v="1"/>
    <s v="GBP"/>
    <n v="1433587620"/>
    <n v="1430996150"/>
    <b v="0"/>
    <x v="497"/>
    <b v="0"/>
    <x v="26"/>
    <n v="0"/>
    <x v="2711"/>
    <x v="0"/>
    <x v="26"/>
  </r>
  <r>
    <n v="4113"/>
    <x v="359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498"/>
    <b v="0"/>
    <x v="11"/>
    <n v="0"/>
    <x v="2716"/>
    <x v="6"/>
    <x v="11"/>
  </r>
  <r>
    <n v="4082"/>
    <x v="3597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499"/>
    <b v="0"/>
    <x v="11"/>
    <n v="2"/>
    <x v="2720"/>
    <x v="6"/>
    <x v="11"/>
  </r>
  <r>
    <n v="3993"/>
    <x v="3598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497"/>
    <b v="0"/>
    <x v="11"/>
    <n v="0"/>
    <x v="2702"/>
    <x v="6"/>
    <x v="11"/>
  </r>
  <r>
    <n v="3904"/>
    <x v="3599"/>
    <s v="A play that will cover 4000 years of black history."/>
    <n v="10000"/>
    <n v="3"/>
    <x v="2"/>
    <x v="0"/>
    <s v="USD"/>
    <n v="1429074240"/>
    <n v="1427866200"/>
    <b v="0"/>
    <x v="499"/>
    <b v="0"/>
    <x v="11"/>
    <n v="0"/>
    <x v="2720"/>
    <x v="6"/>
    <x v="11"/>
  </r>
  <r>
    <n v="3805"/>
    <x v="36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499"/>
    <b v="0"/>
    <x v="19"/>
    <n v="0"/>
    <x v="2720"/>
    <x v="6"/>
    <x v="19"/>
  </r>
  <r>
    <n v="3058"/>
    <x v="3601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x v="498"/>
    <b v="0"/>
    <x v="9"/>
    <n v="0"/>
    <x v="2716"/>
    <x v="6"/>
    <x v="9"/>
  </r>
  <r>
    <n v="2394"/>
    <x v="3602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x v="499"/>
    <b v="0"/>
    <x v="26"/>
    <n v="0"/>
    <x v="2720"/>
    <x v="0"/>
    <x v="26"/>
  </r>
  <r>
    <n v="1593"/>
    <x v="3603"/>
    <s v="A trip to fulfill a dream of capturing the wonders and history of ancient Italy in person."/>
    <n v="22000"/>
    <n v="3"/>
    <x v="2"/>
    <x v="0"/>
    <s v="USD"/>
    <n v="1425154655"/>
    <n v="1422562655"/>
    <b v="0"/>
    <x v="498"/>
    <b v="0"/>
    <x v="34"/>
    <n v="0"/>
    <x v="2716"/>
    <x v="2"/>
    <x v="34"/>
  </r>
  <r>
    <n v="1420"/>
    <x v="3604"/>
    <s v="Help me butcher Shakespeare in a satirical fashion."/>
    <n v="110"/>
    <n v="3"/>
    <x v="2"/>
    <x v="0"/>
    <s v="USD"/>
    <n v="1467129686"/>
    <n v="1464969686"/>
    <b v="0"/>
    <x v="498"/>
    <b v="0"/>
    <x v="31"/>
    <n v="3"/>
    <x v="2716"/>
    <x v="1"/>
    <x v="31"/>
  </r>
  <r>
    <n v="982"/>
    <x v="3605"/>
    <s v="revolutonary ultra-slim 2-in-1 Smart  2-in-1 I-PHONE handle/WALLETtm with 360 rotatiion"/>
    <n v="17500"/>
    <n v="3"/>
    <x v="2"/>
    <x v="0"/>
    <s v="USD"/>
    <n v="1475431486"/>
    <n v="1472839486"/>
    <b v="0"/>
    <x v="498"/>
    <b v="0"/>
    <x v="1"/>
    <n v="0"/>
    <x v="2716"/>
    <x v="0"/>
    <x v="1"/>
  </r>
  <r>
    <n v="435"/>
    <x v="3606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498"/>
    <b v="0"/>
    <x v="23"/>
    <n v="0"/>
    <x v="2716"/>
    <x v="5"/>
    <x v="23"/>
  </r>
  <r>
    <n v="194"/>
    <x v="3607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498"/>
    <b v="0"/>
    <x v="10"/>
    <n v="0"/>
    <x v="2716"/>
    <x v="5"/>
    <x v="10"/>
  </r>
  <r>
    <n v="4006"/>
    <x v="3608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497"/>
    <b v="0"/>
    <x v="11"/>
    <n v="0"/>
    <x v="2709"/>
    <x v="6"/>
    <x v="11"/>
  </r>
  <r>
    <n v="3629"/>
    <x v="3609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499"/>
    <b v="0"/>
    <x v="19"/>
    <n v="0"/>
    <x v="2716"/>
    <x v="6"/>
    <x v="19"/>
  </r>
  <r>
    <n v="3072"/>
    <x v="3610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499"/>
    <b v="0"/>
    <x v="9"/>
    <n v="0"/>
    <x v="2716"/>
    <x v="6"/>
    <x v="9"/>
  </r>
  <r>
    <n v="2946"/>
    <x v="361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499"/>
    <b v="0"/>
    <x v="9"/>
    <n v="0"/>
    <x v="2716"/>
    <x v="6"/>
    <x v="9"/>
  </r>
  <r>
    <n v="2913"/>
    <x v="36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499"/>
    <b v="0"/>
    <x v="11"/>
    <n v="0"/>
    <x v="2716"/>
    <x v="6"/>
    <x v="11"/>
  </r>
  <r>
    <n v="2907"/>
    <x v="3613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499"/>
    <b v="0"/>
    <x v="11"/>
    <n v="0"/>
    <x v="2716"/>
    <x v="6"/>
    <x v="11"/>
  </r>
  <r>
    <n v="2769"/>
    <x v="3614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499"/>
    <b v="0"/>
    <x v="39"/>
    <n v="0"/>
    <x v="2716"/>
    <x v="1"/>
    <x v="39"/>
  </r>
  <r>
    <n v="2432"/>
    <x v="3615"/>
    <s v="Looking to start competition cooking and need start-up help.  Offering brisket tasting to all contributors."/>
    <n v="14000"/>
    <n v="2"/>
    <x v="2"/>
    <x v="0"/>
    <s v="USD"/>
    <n v="1425791697"/>
    <n v="1423199697"/>
    <b v="0"/>
    <x v="499"/>
    <b v="0"/>
    <x v="29"/>
    <n v="0"/>
    <x v="2716"/>
    <x v="4"/>
    <x v="29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x v="499"/>
    <b v="0"/>
    <x v="29"/>
    <n v="0"/>
    <x v="2716"/>
    <x v="4"/>
    <x v="29"/>
  </r>
  <r>
    <n v="2360"/>
    <x v="3617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x v="497"/>
    <b v="0"/>
    <x v="26"/>
    <n v="0"/>
    <x v="2709"/>
    <x v="0"/>
    <x v="26"/>
  </r>
  <r>
    <n v="2154"/>
    <x v="3618"/>
    <s v="A Real Time Strategy game based on Greek mythology in a fictional world."/>
    <n v="250"/>
    <n v="2"/>
    <x v="2"/>
    <x v="0"/>
    <s v="USD"/>
    <n v="1390921827"/>
    <n v="1389193827"/>
    <b v="0"/>
    <x v="499"/>
    <b v="0"/>
    <x v="18"/>
    <n v="1"/>
    <x v="2716"/>
    <x v="3"/>
    <x v="18"/>
  </r>
  <r>
    <n v="2148"/>
    <x v="3619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499"/>
    <b v="0"/>
    <x v="18"/>
    <n v="2"/>
    <x v="2716"/>
    <x v="3"/>
    <x v="18"/>
  </r>
  <r>
    <n v="1992"/>
    <x v="3620"/>
    <s v="A complete revamp of all the Disney Princes &amp; Princesses!"/>
    <n v="1500"/>
    <n v="2"/>
    <x v="2"/>
    <x v="0"/>
    <s v="USD"/>
    <n v="1424229991"/>
    <n v="1421637991"/>
    <b v="0"/>
    <x v="499"/>
    <b v="0"/>
    <x v="36"/>
    <n v="0"/>
    <x v="2716"/>
    <x v="2"/>
    <x v="36"/>
  </r>
  <r>
    <n v="1451"/>
    <x v="3621"/>
    <s v="Modern Literal Translation of the Torah in English and Russian with sub-linear and interlinear layout."/>
    <n v="18950"/>
    <n v="2"/>
    <x v="1"/>
    <x v="0"/>
    <s v="USD"/>
    <n v="1416355259"/>
    <n v="1413759659"/>
    <b v="0"/>
    <x v="499"/>
    <b v="0"/>
    <x v="31"/>
    <n v="0"/>
    <x v="2716"/>
    <x v="1"/>
    <x v="31"/>
  </r>
  <r>
    <n v="778"/>
    <x v="3622"/>
    <s v="Laughter, tears and good times in the warm glow of Summer s Love. The perfect recipe for the winter blahs."/>
    <n v="500"/>
    <n v="2"/>
    <x v="2"/>
    <x v="0"/>
    <s v="USD"/>
    <n v="1398876680"/>
    <n v="1396284680"/>
    <b v="0"/>
    <x v="497"/>
    <b v="0"/>
    <x v="35"/>
    <n v="0"/>
    <x v="2709"/>
    <x v="1"/>
    <x v="35"/>
  </r>
  <r>
    <n v="635"/>
    <x v="3623"/>
    <s v="Network used for building technology development teams."/>
    <n v="25000"/>
    <n v="2"/>
    <x v="1"/>
    <x v="0"/>
    <s v="USD"/>
    <n v="1428804762"/>
    <n v="1426212762"/>
    <b v="0"/>
    <x v="497"/>
    <b v="0"/>
    <x v="26"/>
    <n v="0"/>
    <x v="2709"/>
    <x v="0"/>
    <x v="26"/>
  </r>
  <r>
    <n v="445"/>
    <x v="3624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499"/>
    <b v="0"/>
    <x v="23"/>
    <n v="0"/>
    <x v="2716"/>
    <x v="5"/>
    <x v="23"/>
  </r>
  <r>
    <n v="4112"/>
    <x v="3625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x v="497"/>
    <b v="0"/>
    <x v="11"/>
    <n v="0"/>
    <x v="2716"/>
    <x v="6"/>
    <x v="11"/>
  </r>
  <r>
    <n v="4050"/>
    <x v="3626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497"/>
    <b v="0"/>
    <x v="11"/>
    <n v="0"/>
    <x v="2716"/>
    <x v="6"/>
    <x v="11"/>
  </r>
  <r>
    <n v="4045"/>
    <x v="3627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x v="497"/>
    <b v="0"/>
    <x v="11"/>
    <n v="0"/>
    <x v="2716"/>
    <x v="6"/>
    <x v="11"/>
  </r>
  <r>
    <n v="4015"/>
    <x v="362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497"/>
    <b v="0"/>
    <x v="11"/>
    <n v="0"/>
    <x v="2716"/>
    <x v="6"/>
    <x v="11"/>
  </r>
  <r>
    <n v="4004"/>
    <x v="3629"/>
    <s v="Help Launch The Queen Into South Florida!"/>
    <n v="500"/>
    <n v="1"/>
    <x v="2"/>
    <x v="0"/>
    <s v="USD"/>
    <n v="1412740457"/>
    <n v="1410148457"/>
    <b v="0"/>
    <x v="497"/>
    <b v="0"/>
    <x v="11"/>
    <n v="0"/>
    <x v="2716"/>
    <x v="6"/>
    <x v="11"/>
  </r>
  <r>
    <n v="3951"/>
    <x v="3630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x v="497"/>
    <b v="0"/>
    <x v="11"/>
    <n v="0"/>
    <x v="2716"/>
    <x v="6"/>
    <x v="11"/>
  </r>
  <r>
    <n v="3932"/>
    <x v="3631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497"/>
    <b v="0"/>
    <x v="11"/>
    <n v="0"/>
    <x v="2716"/>
    <x v="6"/>
    <x v="11"/>
  </r>
  <r>
    <n v="3912"/>
    <x v="3632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497"/>
    <b v="0"/>
    <x v="11"/>
    <n v="0"/>
    <x v="2716"/>
    <x v="6"/>
    <x v="11"/>
  </r>
  <r>
    <n v="3862"/>
    <x v="3633"/>
    <s v="The hit immersive theatre experience of England comes to Corpus Christi!"/>
    <n v="7500"/>
    <n v="1"/>
    <x v="2"/>
    <x v="0"/>
    <s v="USD"/>
    <n v="1473699540"/>
    <n v="1472451356"/>
    <b v="0"/>
    <x v="497"/>
    <b v="0"/>
    <x v="11"/>
    <n v="0"/>
    <x v="2716"/>
    <x v="6"/>
    <x v="11"/>
  </r>
  <r>
    <n v="3859"/>
    <x v="363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497"/>
    <b v="0"/>
    <x v="11"/>
    <n v="0"/>
    <x v="2716"/>
    <x v="6"/>
    <x v="11"/>
  </r>
  <r>
    <n v="3856"/>
    <x v="3635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497"/>
    <b v="0"/>
    <x v="11"/>
    <n v="0"/>
    <x v="2716"/>
    <x v="6"/>
    <x v="11"/>
  </r>
  <r>
    <n v="3796"/>
    <x v="3636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497"/>
    <b v="0"/>
    <x v="19"/>
    <n v="0"/>
    <x v="2716"/>
    <x v="6"/>
    <x v="19"/>
  </r>
  <r>
    <n v="3645"/>
    <x v="3637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x v="497"/>
    <b v="0"/>
    <x v="19"/>
    <n v="0"/>
    <x v="2716"/>
    <x v="6"/>
    <x v="19"/>
  </r>
  <r>
    <n v="3639"/>
    <x v="3638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497"/>
    <b v="0"/>
    <x v="19"/>
    <n v="0"/>
    <x v="2716"/>
    <x v="6"/>
    <x v="19"/>
  </r>
  <r>
    <n v="3630"/>
    <x v="3639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497"/>
    <b v="0"/>
    <x v="19"/>
    <n v="0"/>
    <x v="2716"/>
    <x v="6"/>
    <x v="19"/>
  </r>
  <r>
    <n v="3200"/>
    <x v="3640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497"/>
    <b v="0"/>
    <x v="19"/>
    <n v="0"/>
    <x v="2716"/>
    <x v="6"/>
    <x v="19"/>
  </r>
  <r>
    <n v="3117"/>
    <x v="3641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497"/>
    <b v="0"/>
    <x v="9"/>
    <n v="0"/>
    <x v="2716"/>
    <x v="6"/>
    <x v="9"/>
  </r>
  <r>
    <n v="3055"/>
    <x v="3642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497"/>
    <b v="0"/>
    <x v="9"/>
    <n v="0"/>
    <x v="2716"/>
    <x v="6"/>
    <x v="9"/>
  </r>
  <r>
    <n v="2941"/>
    <x v="3643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497"/>
    <b v="0"/>
    <x v="9"/>
    <n v="0"/>
    <x v="2716"/>
    <x v="6"/>
    <x v="9"/>
  </r>
  <r>
    <n v="2914"/>
    <x v="3644"/>
    <s v="Hercules must complete four challenges in order to meet the father he never knew"/>
    <n v="25000"/>
    <n v="1"/>
    <x v="2"/>
    <x v="1"/>
    <s v="GBP"/>
    <n v="1426365994"/>
    <n v="1421185594"/>
    <b v="0"/>
    <x v="497"/>
    <b v="0"/>
    <x v="11"/>
    <n v="0"/>
    <x v="2716"/>
    <x v="6"/>
    <x v="11"/>
  </r>
  <r>
    <n v="2910"/>
    <x v="3645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497"/>
    <b v="0"/>
    <x v="11"/>
    <n v="0"/>
    <x v="2716"/>
    <x v="6"/>
    <x v="11"/>
  </r>
  <r>
    <n v="2773"/>
    <x v="3646"/>
    <s v="Parents know the pain of rereading bad bedtime stories. I want to write stories that all ages will enjoy"/>
    <n v="530"/>
    <n v="1"/>
    <x v="2"/>
    <x v="11"/>
    <s v="CAD"/>
    <n v="1461530721"/>
    <n v="1460666721"/>
    <b v="0"/>
    <x v="497"/>
    <b v="0"/>
    <x v="39"/>
    <n v="0"/>
    <x v="2716"/>
    <x v="1"/>
    <x v="39"/>
  </r>
  <r>
    <n v="2694"/>
    <x v="3647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497"/>
    <b v="0"/>
    <x v="29"/>
    <n v="0"/>
    <x v="2716"/>
    <x v="4"/>
    <x v="29"/>
  </r>
  <r>
    <n v="2689"/>
    <x v="364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497"/>
    <b v="0"/>
    <x v="29"/>
    <n v="0"/>
    <x v="2716"/>
    <x v="4"/>
    <x v="29"/>
  </r>
  <r>
    <n v="2594"/>
    <x v="3649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497"/>
    <b v="0"/>
    <x v="29"/>
    <n v="0"/>
    <x v="2716"/>
    <x v="4"/>
    <x v="29"/>
  </r>
  <r>
    <n v="2582"/>
    <x v="3650"/>
    <s v="The place where chicken meets liquor for the first time!"/>
    <n v="90000"/>
    <n v="1"/>
    <x v="2"/>
    <x v="0"/>
    <s v="USD"/>
    <n v="1477784634"/>
    <n v="1475192634"/>
    <b v="0"/>
    <x v="497"/>
    <b v="0"/>
    <x v="29"/>
    <n v="0"/>
    <x v="2716"/>
    <x v="4"/>
    <x v="29"/>
  </r>
  <r>
    <n v="2428"/>
    <x v="3651"/>
    <s v="From Moo 2 You! We want to offer premium burgers to a taco flooded environment."/>
    <n v="35000"/>
    <n v="1"/>
    <x v="2"/>
    <x v="0"/>
    <s v="USD"/>
    <n v="1426182551"/>
    <n v="1423594151"/>
    <b v="0"/>
    <x v="497"/>
    <b v="0"/>
    <x v="29"/>
    <n v="0"/>
    <x v="2716"/>
    <x v="4"/>
    <x v="29"/>
  </r>
  <r>
    <n v="2427"/>
    <x v="3652"/>
    <s v="Fast and simple lunches for those on the go.  All (lunch) deals $10 or less."/>
    <n v="50000"/>
    <n v="1"/>
    <x v="2"/>
    <x v="0"/>
    <s v="USD"/>
    <n v="1458715133"/>
    <n v="1455262733"/>
    <b v="0"/>
    <x v="497"/>
    <b v="0"/>
    <x v="29"/>
    <n v="0"/>
    <x v="2716"/>
    <x v="4"/>
    <x v="29"/>
  </r>
  <r>
    <n v="2425"/>
    <x v="3653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497"/>
    <b v="0"/>
    <x v="29"/>
    <n v="0"/>
    <x v="2716"/>
    <x v="4"/>
    <x v="29"/>
  </r>
  <r>
    <n v="2422"/>
    <x v="3654"/>
    <s v="Family owned business serving BBQ and seafood to the public"/>
    <n v="500"/>
    <n v="1"/>
    <x v="2"/>
    <x v="0"/>
    <s v="USD"/>
    <n v="1426091036"/>
    <n v="1423502636"/>
    <b v="0"/>
    <x v="497"/>
    <b v="0"/>
    <x v="29"/>
    <n v="0"/>
    <x v="2716"/>
    <x v="4"/>
    <x v="29"/>
  </r>
  <r>
    <n v="2421"/>
    <x v="3655"/>
    <s v="help me start Merrill's first hot dog cart in this empty lot"/>
    <n v="6000"/>
    <n v="1"/>
    <x v="2"/>
    <x v="0"/>
    <s v="USD"/>
    <n v="1424536196"/>
    <n v="1421944196"/>
    <b v="0"/>
    <x v="497"/>
    <b v="0"/>
    <x v="29"/>
    <n v="0"/>
    <x v="2716"/>
    <x v="4"/>
    <x v="29"/>
  </r>
  <r>
    <n v="2344"/>
    <x v="3656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x v="497"/>
    <b v="0"/>
    <x v="26"/>
    <n v="0"/>
    <x v="2716"/>
    <x v="0"/>
    <x v="26"/>
  </r>
  <r>
    <n v="2146"/>
    <x v="3657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497"/>
    <b v="0"/>
    <x v="18"/>
    <n v="0"/>
    <x v="2716"/>
    <x v="3"/>
    <x v="18"/>
  </r>
  <r>
    <n v="1986"/>
    <x v="3658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497"/>
    <b v="0"/>
    <x v="36"/>
    <n v="0"/>
    <x v="2716"/>
    <x v="2"/>
    <x v="36"/>
  </r>
  <r>
    <n v="1739"/>
    <x v="365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497"/>
    <b v="0"/>
    <x v="14"/>
    <n v="0"/>
    <x v="2716"/>
    <x v="7"/>
    <x v="14"/>
  </r>
  <r>
    <n v="1734"/>
    <x v="3660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497"/>
    <b v="0"/>
    <x v="14"/>
    <n v="0"/>
    <x v="2716"/>
    <x v="7"/>
    <x v="14"/>
  </r>
  <r>
    <n v="1727"/>
    <x v="3661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497"/>
    <b v="0"/>
    <x v="14"/>
    <n v="0"/>
    <x v="2716"/>
    <x v="7"/>
    <x v="14"/>
  </r>
  <r>
    <n v="1722"/>
    <x v="366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497"/>
    <b v="0"/>
    <x v="14"/>
    <n v="0"/>
    <x v="2716"/>
    <x v="7"/>
    <x v="14"/>
  </r>
  <r>
    <n v="1702"/>
    <x v="3663"/>
    <s v="I can do all things through christ jesus"/>
    <n v="16500"/>
    <n v="1"/>
    <x v="2"/>
    <x v="0"/>
    <s v="USD"/>
    <n v="1427745150"/>
    <n v="1425156750"/>
    <b v="0"/>
    <x v="497"/>
    <b v="0"/>
    <x v="14"/>
    <n v="0"/>
    <x v="2716"/>
    <x v="7"/>
    <x v="14"/>
  </r>
  <r>
    <n v="1598"/>
    <x v="3664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497"/>
    <b v="0"/>
    <x v="34"/>
    <n v="0"/>
    <x v="2716"/>
    <x v="2"/>
    <x v="34"/>
  </r>
  <r>
    <n v="1587"/>
    <x v="3665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497"/>
    <b v="0"/>
    <x v="34"/>
    <n v="0"/>
    <x v="2716"/>
    <x v="2"/>
    <x v="34"/>
  </r>
  <r>
    <n v="1545"/>
    <x v="3666"/>
    <s v="&quot;He will not be a wise man who does not study human hearts!&quot;_x000a_Hope in natural art, creation!"/>
    <n v="3000"/>
    <n v="1"/>
    <x v="2"/>
    <x v="0"/>
    <s v="USD"/>
    <n v="1425330960"/>
    <n v="1422393234"/>
    <b v="0"/>
    <x v="497"/>
    <b v="0"/>
    <x v="38"/>
    <n v="0"/>
    <x v="2716"/>
    <x v="2"/>
    <x v="38"/>
  </r>
  <r>
    <n v="1497"/>
    <x v="366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497"/>
    <b v="0"/>
    <x v="35"/>
    <n v="0"/>
    <x v="2716"/>
    <x v="1"/>
    <x v="35"/>
  </r>
  <r>
    <n v="1450"/>
    <x v="3668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497"/>
    <b v="0"/>
    <x v="31"/>
    <n v="0"/>
    <x v="2716"/>
    <x v="1"/>
    <x v="31"/>
  </r>
  <r>
    <n v="1440"/>
    <x v="3669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x v="497"/>
    <b v="0"/>
    <x v="31"/>
    <n v="0"/>
    <x v="2716"/>
    <x v="1"/>
    <x v="31"/>
  </r>
  <r>
    <n v="1414"/>
    <x v="3670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497"/>
    <b v="0"/>
    <x v="31"/>
    <n v="0"/>
    <x v="2716"/>
    <x v="1"/>
    <x v="31"/>
  </r>
  <r>
    <n v="1410"/>
    <x v="3671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x v="497"/>
    <b v="0"/>
    <x v="31"/>
    <n v="0"/>
    <x v="2716"/>
    <x v="1"/>
    <x v="31"/>
  </r>
  <r>
    <n v="1316"/>
    <x v="3672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497"/>
    <b v="0"/>
    <x v="1"/>
    <n v="0"/>
    <x v="2716"/>
    <x v="0"/>
    <x v="1"/>
  </r>
  <r>
    <n v="1134"/>
    <x v="3673"/>
    <s v="We are creating a new Mario Bro's style game called KFK:Original. It's challenging, fun and totally awesome!!!"/>
    <n v="25000"/>
    <n v="1"/>
    <x v="2"/>
    <x v="8"/>
    <s v="AUD"/>
    <n v="1417235580"/>
    <n v="1416034228"/>
    <b v="0"/>
    <x v="497"/>
    <b v="0"/>
    <x v="28"/>
    <n v="0"/>
    <x v="2716"/>
    <x v="3"/>
    <x v="28"/>
  </r>
  <r>
    <n v="1128"/>
    <x v="3674"/>
    <s v="#havingfunFTW"/>
    <n v="1000"/>
    <n v="1"/>
    <x v="2"/>
    <x v="1"/>
    <s v="GBP"/>
    <n v="1407425717"/>
    <n v="1404833717"/>
    <b v="0"/>
    <x v="497"/>
    <b v="0"/>
    <x v="28"/>
    <n v="0"/>
    <x v="2716"/>
    <x v="3"/>
    <x v="28"/>
  </r>
  <r>
    <n v="1111"/>
    <x v="3675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497"/>
    <b v="0"/>
    <x v="18"/>
    <n v="0"/>
    <x v="2716"/>
    <x v="3"/>
    <x v="18"/>
  </r>
  <r>
    <n v="1047"/>
    <x v="3676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497"/>
    <b v="0"/>
    <x v="30"/>
    <n v="0"/>
    <x v="2716"/>
    <x v="8"/>
    <x v="30"/>
  </r>
  <r>
    <n v="696"/>
    <x v="3677"/>
    <s v="Show your fidelity by wearing the Trustee rings! Show where you are (at)!"/>
    <n v="175000"/>
    <n v="1"/>
    <x v="2"/>
    <x v="13"/>
    <s v="EUR"/>
    <n v="1406326502"/>
    <n v="1403734502"/>
    <b v="0"/>
    <x v="497"/>
    <b v="0"/>
    <x v="1"/>
    <n v="0"/>
    <x v="2716"/>
    <x v="0"/>
    <x v="1"/>
  </r>
  <r>
    <n v="681"/>
    <x v="3678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497"/>
    <b v="0"/>
    <x v="1"/>
    <n v="0"/>
    <x v="2716"/>
    <x v="0"/>
    <x v="1"/>
  </r>
  <r>
    <n v="639"/>
    <x v="3679"/>
    <s v="Development of a Safe and Educational Social Media site for kids."/>
    <n v="1000000"/>
    <n v="1"/>
    <x v="1"/>
    <x v="0"/>
    <s v="USD"/>
    <n v="1413208795"/>
    <n v="1408024795"/>
    <b v="0"/>
    <x v="497"/>
    <b v="0"/>
    <x v="26"/>
    <n v="0"/>
    <x v="2716"/>
    <x v="0"/>
    <x v="26"/>
  </r>
  <r>
    <n v="634"/>
    <x v="3680"/>
    <s v="We help companies to explain what they do in simple, grandma-would-understand terms."/>
    <n v="5000"/>
    <n v="1"/>
    <x v="1"/>
    <x v="0"/>
    <s v="USD"/>
    <n v="1424989029"/>
    <n v="1422397029"/>
    <b v="0"/>
    <x v="497"/>
    <b v="0"/>
    <x v="26"/>
    <n v="0"/>
    <x v="2716"/>
    <x v="0"/>
    <x v="26"/>
  </r>
  <r>
    <n v="619"/>
    <x v="3681"/>
    <s v="Big Data Sets for researchers interested in improving the quality of life."/>
    <n v="2500000"/>
    <n v="1"/>
    <x v="1"/>
    <x v="0"/>
    <s v="USD"/>
    <n v="1416933390"/>
    <n v="1411745790"/>
    <b v="0"/>
    <x v="497"/>
    <b v="0"/>
    <x v="26"/>
    <n v="0"/>
    <x v="2716"/>
    <x v="0"/>
    <x v="26"/>
  </r>
  <r>
    <n v="589"/>
    <x v="3682"/>
    <s v="Services closer than you think..."/>
    <n v="7500"/>
    <n v="1"/>
    <x v="2"/>
    <x v="0"/>
    <s v="USD"/>
    <n v="1436366699"/>
    <n v="1435070699"/>
    <b v="0"/>
    <x v="497"/>
    <b v="0"/>
    <x v="26"/>
    <n v="0"/>
    <x v="2716"/>
    <x v="0"/>
    <x v="26"/>
  </r>
  <r>
    <n v="583"/>
    <x v="3683"/>
    <s v="HackersArchive.com will help rid the web of viruses and scams found everywhere else you look!"/>
    <n v="9000"/>
    <n v="1"/>
    <x v="2"/>
    <x v="0"/>
    <s v="USD"/>
    <n v="1426800687"/>
    <n v="1424212287"/>
    <b v="0"/>
    <x v="497"/>
    <b v="0"/>
    <x v="26"/>
    <n v="0"/>
    <x v="2716"/>
    <x v="0"/>
    <x v="26"/>
  </r>
  <r>
    <n v="580"/>
    <x v="3684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497"/>
    <b v="0"/>
    <x v="26"/>
    <n v="0"/>
    <x v="2716"/>
    <x v="0"/>
    <x v="26"/>
  </r>
  <r>
    <n v="576"/>
    <x v="3685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497"/>
    <b v="0"/>
    <x v="26"/>
    <n v="0"/>
    <x v="2716"/>
    <x v="0"/>
    <x v="26"/>
  </r>
  <r>
    <n v="566"/>
    <x v="368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497"/>
    <b v="0"/>
    <x v="26"/>
    <n v="0"/>
    <x v="2716"/>
    <x v="0"/>
    <x v="26"/>
  </r>
  <r>
    <n v="564"/>
    <x v="3687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x v="497"/>
    <b v="0"/>
    <x v="26"/>
    <n v="0"/>
    <x v="2716"/>
    <x v="0"/>
    <x v="26"/>
  </r>
  <r>
    <n v="542"/>
    <x v="3688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497"/>
    <b v="0"/>
    <x v="26"/>
    <n v="0"/>
    <x v="2716"/>
    <x v="0"/>
    <x v="26"/>
  </r>
  <r>
    <n v="540"/>
    <x v="3689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497"/>
    <b v="0"/>
    <x v="26"/>
    <n v="0"/>
    <x v="2716"/>
    <x v="0"/>
    <x v="26"/>
  </r>
  <r>
    <n v="496"/>
    <x v="3690"/>
    <s v="The movie is about the adventures of Ethan, Danna, The mysterious inventor and more."/>
    <n v="60000"/>
    <n v="1"/>
    <x v="2"/>
    <x v="0"/>
    <s v="USD"/>
    <n v="1392070874"/>
    <n v="1386886874"/>
    <b v="0"/>
    <x v="497"/>
    <b v="0"/>
    <x v="23"/>
    <n v="0"/>
    <x v="2716"/>
    <x v="5"/>
    <x v="23"/>
  </r>
  <r>
    <n v="474"/>
    <x v="3691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497"/>
    <b v="0"/>
    <x v="23"/>
    <n v="0"/>
    <x v="2716"/>
    <x v="5"/>
    <x v="23"/>
  </r>
  <r>
    <n v="464"/>
    <x v="3692"/>
    <s v="We are three students that want to make a short PokÃ©mon movie as a school project!"/>
    <n v="1010"/>
    <n v="1"/>
    <x v="2"/>
    <x v="4"/>
    <s v="EUR"/>
    <n v="1463602935"/>
    <n v="1461874935"/>
    <b v="0"/>
    <x v="497"/>
    <b v="0"/>
    <x v="23"/>
    <n v="0"/>
    <x v="2716"/>
    <x v="5"/>
    <x v="23"/>
  </r>
  <r>
    <n v="214"/>
    <x v="3693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497"/>
    <b v="0"/>
    <x v="10"/>
    <n v="0"/>
    <x v="2716"/>
    <x v="5"/>
    <x v="10"/>
  </r>
  <r>
    <n v="212"/>
    <x v="3694"/>
    <s v="This film is a fictional crime drama following the events of a heist that ended in bloodshed."/>
    <n v="6300"/>
    <n v="1"/>
    <x v="2"/>
    <x v="0"/>
    <s v="USD"/>
    <n v="1460837320"/>
    <n v="1455656920"/>
    <b v="0"/>
    <x v="497"/>
    <b v="0"/>
    <x v="10"/>
    <n v="0"/>
    <x v="2716"/>
    <x v="5"/>
    <x v="10"/>
  </r>
  <r>
    <n v="171"/>
    <x v="3695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497"/>
    <b v="0"/>
    <x v="10"/>
    <n v="0"/>
    <x v="2716"/>
    <x v="5"/>
    <x v="10"/>
  </r>
  <r>
    <n v="121"/>
    <x v="3696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497"/>
    <b v="0"/>
    <x v="21"/>
    <n v="0"/>
    <x v="2716"/>
    <x v="5"/>
    <x v="21"/>
  </r>
  <r>
    <n v="4109"/>
    <x v="3697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501"/>
    <b v="0"/>
    <x v="11"/>
    <n v="0"/>
    <x v="2721"/>
    <x v="6"/>
    <x v="11"/>
  </r>
  <r>
    <n v="4101"/>
    <x v="3698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501"/>
    <b v="0"/>
    <x v="11"/>
    <n v="0"/>
    <x v="2721"/>
    <x v="6"/>
    <x v="11"/>
  </r>
  <r>
    <n v="4100"/>
    <x v="3699"/>
    <s v="How does war change a family?  A peek into one family's kitchen as their soldier fights in Iraq."/>
    <n v="270"/>
    <n v="0"/>
    <x v="2"/>
    <x v="0"/>
    <s v="USD"/>
    <n v="1414205990"/>
    <n v="1413341990"/>
    <b v="0"/>
    <x v="501"/>
    <b v="0"/>
    <x v="11"/>
    <n v="0"/>
    <x v="2721"/>
    <x v="6"/>
    <x v="11"/>
  </r>
  <r>
    <n v="4098"/>
    <x v="3700"/>
    <s v="Community Youth play, written by and performed by the youth about finding joy in the simple things in life"/>
    <n v="75000"/>
    <n v="0"/>
    <x v="2"/>
    <x v="0"/>
    <s v="USD"/>
    <n v="1465060797"/>
    <n v="1462468797"/>
    <b v="0"/>
    <x v="501"/>
    <b v="0"/>
    <x v="11"/>
    <n v="0"/>
    <x v="2721"/>
    <x v="6"/>
    <x v="11"/>
  </r>
  <r>
    <n v="4097"/>
    <x v="3701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501"/>
    <b v="0"/>
    <x v="11"/>
    <n v="0"/>
    <x v="2721"/>
    <x v="6"/>
    <x v="11"/>
  </r>
  <r>
    <n v="4087"/>
    <x v="3702"/>
    <s v="Comedy Stage Play"/>
    <n v="9600"/>
    <n v="0"/>
    <x v="2"/>
    <x v="0"/>
    <s v="USD"/>
    <n v="1468777786"/>
    <n v="1466185786"/>
    <b v="0"/>
    <x v="501"/>
    <b v="0"/>
    <x v="11"/>
    <n v="0"/>
    <x v="2721"/>
    <x v="6"/>
    <x v="11"/>
  </r>
  <r>
    <n v="4080"/>
    <x v="370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501"/>
    <b v="0"/>
    <x v="11"/>
    <n v="0"/>
    <x v="2721"/>
    <x v="6"/>
    <x v="11"/>
  </r>
  <r>
    <n v="4078"/>
    <x v="3704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501"/>
    <b v="0"/>
    <x v="11"/>
    <n v="0"/>
    <x v="2721"/>
    <x v="6"/>
    <x v="11"/>
  </r>
  <r>
    <n v="4076"/>
    <x v="3705"/>
    <s v="A play to raise awareness about the effects of mental illness on a military family in the Cold War area."/>
    <n v="700"/>
    <n v="0"/>
    <x v="2"/>
    <x v="0"/>
    <s v="USD"/>
    <n v="1413921060"/>
    <n v="1411499149"/>
    <b v="0"/>
    <x v="501"/>
    <b v="0"/>
    <x v="11"/>
    <n v="0"/>
    <x v="2721"/>
    <x v="6"/>
    <x v="11"/>
  </r>
  <r>
    <n v="4071"/>
    <x v="3706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501"/>
    <b v="0"/>
    <x v="11"/>
    <n v="0"/>
    <x v="2721"/>
    <x v="6"/>
    <x v="11"/>
  </r>
  <r>
    <n v="4061"/>
    <x v="3707"/>
    <s v="SKYLAR'S SYNDROME is a tremendous psychodrama by master playwright Gavin Kayner!"/>
    <n v="525"/>
    <n v="0"/>
    <x v="2"/>
    <x v="0"/>
    <s v="USD"/>
    <n v="1461205423"/>
    <n v="1456025023"/>
    <b v="0"/>
    <x v="501"/>
    <b v="0"/>
    <x v="11"/>
    <n v="0"/>
    <x v="2721"/>
    <x v="6"/>
    <x v="11"/>
  </r>
  <r>
    <n v="4054"/>
    <x v="3708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501"/>
    <b v="0"/>
    <x v="11"/>
    <n v="0"/>
    <x v="2721"/>
    <x v="6"/>
    <x v="11"/>
  </r>
  <r>
    <n v="4051"/>
    <x v="3709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501"/>
    <b v="0"/>
    <x v="11"/>
    <n v="0"/>
    <x v="2721"/>
    <x v="6"/>
    <x v="11"/>
  </r>
  <r>
    <n v="4043"/>
    <x v="3710"/>
    <s v="This could be my last play, need to bring my son out to see it before it's over.  Need to fly him here from BC"/>
    <n v="300"/>
    <n v="0"/>
    <x v="2"/>
    <x v="11"/>
    <s v="CAD"/>
    <n v="1416524325"/>
    <n v="1415228325"/>
    <b v="0"/>
    <x v="501"/>
    <b v="0"/>
    <x v="11"/>
    <n v="0"/>
    <x v="2721"/>
    <x v="6"/>
    <x v="11"/>
  </r>
  <r>
    <n v="4031"/>
    <x v="3711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501"/>
    <b v="0"/>
    <x v="11"/>
    <n v="0"/>
    <x v="2721"/>
    <x v="6"/>
    <x v="11"/>
  </r>
  <r>
    <n v="4029"/>
    <x v="371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501"/>
    <b v="0"/>
    <x v="11"/>
    <n v="0"/>
    <x v="2721"/>
    <x v="6"/>
    <x v="11"/>
  </r>
  <r>
    <n v="4026"/>
    <x v="3713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501"/>
    <b v="0"/>
    <x v="11"/>
    <n v="0"/>
    <x v="2721"/>
    <x v="6"/>
    <x v="11"/>
  </r>
  <r>
    <n v="4023"/>
    <x v="3714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501"/>
    <b v="0"/>
    <x v="11"/>
    <n v="0"/>
    <x v="2721"/>
    <x v="6"/>
    <x v="11"/>
  </r>
  <r>
    <n v="4014"/>
    <x v="3715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501"/>
    <b v="0"/>
    <x v="11"/>
    <n v="0"/>
    <x v="2721"/>
    <x v="6"/>
    <x v="11"/>
  </r>
  <r>
    <n v="4012"/>
    <x v="3716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501"/>
    <b v="0"/>
    <x v="11"/>
    <n v="0"/>
    <x v="2721"/>
    <x v="6"/>
    <x v="11"/>
  </r>
  <r>
    <n v="3997"/>
    <x v="3717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501"/>
    <b v="0"/>
    <x v="11"/>
    <n v="0"/>
    <x v="2721"/>
    <x v="6"/>
    <x v="11"/>
  </r>
  <r>
    <n v="3989"/>
    <x v="3718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501"/>
    <b v="0"/>
    <x v="11"/>
    <n v="0"/>
    <x v="2721"/>
    <x v="6"/>
    <x v="11"/>
  </r>
  <r>
    <n v="3975"/>
    <x v="3719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501"/>
    <b v="0"/>
    <x v="11"/>
    <n v="0"/>
    <x v="2721"/>
    <x v="6"/>
    <x v="11"/>
  </r>
  <r>
    <n v="3963"/>
    <x v="3720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x v="501"/>
    <b v="0"/>
    <x v="11"/>
    <n v="0"/>
    <x v="2721"/>
    <x v="6"/>
    <x v="11"/>
  </r>
  <r>
    <n v="3956"/>
    <x v="372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501"/>
    <b v="0"/>
    <x v="11"/>
    <n v="0"/>
    <x v="2721"/>
    <x v="6"/>
    <x v="11"/>
  </r>
  <r>
    <n v="3954"/>
    <x v="3722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x v="501"/>
    <b v="0"/>
    <x v="11"/>
    <n v="0"/>
    <x v="2721"/>
    <x v="6"/>
    <x v="11"/>
  </r>
  <r>
    <n v="3953"/>
    <x v="3723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501"/>
    <b v="0"/>
    <x v="11"/>
    <n v="0"/>
    <x v="2721"/>
    <x v="6"/>
    <x v="11"/>
  </r>
  <r>
    <n v="3948"/>
    <x v="3724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x v="501"/>
    <b v="0"/>
    <x v="11"/>
    <n v="0"/>
    <x v="2721"/>
    <x v="6"/>
    <x v="11"/>
  </r>
  <r>
    <n v="3944"/>
    <x v="3725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501"/>
    <b v="0"/>
    <x v="11"/>
    <n v="0"/>
    <x v="2721"/>
    <x v="6"/>
    <x v="11"/>
  </r>
  <r>
    <n v="3942"/>
    <x v="3726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501"/>
    <b v="0"/>
    <x v="11"/>
    <n v="0"/>
    <x v="2721"/>
    <x v="6"/>
    <x v="11"/>
  </r>
  <r>
    <n v="3936"/>
    <x v="3727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501"/>
    <b v="0"/>
    <x v="11"/>
    <n v="0"/>
    <x v="2721"/>
    <x v="6"/>
    <x v="11"/>
  </r>
  <r>
    <n v="3931"/>
    <x v="3728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501"/>
    <b v="0"/>
    <x v="11"/>
    <n v="0"/>
    <x v="2721"/>
    <x v="6"/>
    <x v="11"/>
  </r>
  <r>
    <n v="3930"/>
    <x v="3729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x v="501"/>
    <b v="0"/>
    <x v="11"/>
    <n v="0"/>
    <x v="2721"/>
    <x v="6"/>
    <x v="11"/>
  </r>
  <r>
    <n v="3921"/>
    <x v="3730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501"/>
    <b v="0"/>
    <x v="11"/>
    <n v="0"/>
    <x v="2721"/>
    <x v="6"/>
    <x v="11"/>
  </r>
  <r>
    <n v="3916"/>
    <x v="3731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x v="501"/>
    <b v="0"/>
    <x v="11"/>
    <n v="0"/>
    <x v="2721"/>
    <x v="6"/>
    <x v="11"/>
  </r>
  <r>
    <n v="3903"/>
    <x v="3732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501"/>
    <b v="0"/>
    <x v="11"/>
    <n v="0"/>
    <x v="2721"/>
    <x v="6"/>
    <x v="11"/>
  </r>
  <r>
    <n v="3892"/>
    <x v="3733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501"/>
    <b v="0"/>
    <x v="11"/>
    <n v="0"/>
    <x v="2721"/>
    <x v="6"/>
    <x v="11"/>
  </r>
  <r>
    <n v="3886"/>
    <x v="3734"/>
    <n v="1"/>
    <n v="10000"/>
    <n v="0"/>
    <x v="1"/>
    <x v="8"/>
    <s v="AUD"/>
    <n v="1418275702"/>
    <n v="1415683702"/>
    <b v="0"/>
    <x v="501"/>
    <b v="0"/>
    <x v="19"/>
    <n v="0"/>
    <x v="2721"/>
    <x v="6"/>
    <x v="19"/>
  </r>
  <r>
    <n v="3885"/>
    <x v="3735"/>
    <s v="A LIVE musical spectacular theatrical experience of The Beatles recording sessions at Abbey Road Studios."/>
    <n v="375000"/>
    <n v="0"/>
    <x v="1"/>
    <x v="0"/>
    <s v="USD"/>
    <n v="1462834191"/>
    <n v="1460242191"/>
    <b v="0"/>
    <x v="501"/>
    <b v="0"/>
    <x v="19"/>
    <n v="0"/>
    <x v="2721"/>
    <x v="6"/>
    <x v="19"/>
  </r>
  <r>
    <n v="3884"/>
    <x v="3736"/>
    <s v="The Group M3 is striving to give one of the poorest towns in the country hope again this Easter Holiday."/>
    <n v="10000"/>
    <n v="0"/>
    <x v="1"/>
    <x v="0"/>
    <s v="USD"/>
    <n v="1427479192"/>
    <n v="1425322792"/>
    <b v="0"/>
    <x v="501"/>
    <b v="0"/>
    <x v="19"/>
    <n v="0"/>
    <x v="2721"/>
    <x v="6"/>
    <x v="19"/>
  </r>
  <r>
    <n v="3883"/>
    <x v="3737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501"/>
    <b v="0"/>
    <x v="19"/>
    <n v="0"/>
    <x v="2721"/>
    <x v="6"/>
    <x v="19"/>
  </r>
  <r>
    <n v="3882"/>
    <x v="3738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x v="501"/>
    <b v="0"/>
    <x v="19"/>
    <n v="0"/>
    <x v="2721"/>
    <x v="6"/>
    <x v="19"/>
  </r>
  <r>
    <n v="3879"/>
    <x v="3739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501"/>
    <b v="0"/>
    <x v="19"/>
    <n v="0"/>
    <x v="2721"/>
    <x v="6"/>
    <x v="19"/>
  </r>
  <r>
    <n v="3875"/>
    <x v="3740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x v="501"/>
    <b v="0"/>
    <x v="19"/>
    <n v="0"/>
    <x v="2721"/>
    <x v="6"/>
    <x v="19"/>
  </r>
  <r>
    <n v="3874"/>
    <x v="3741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x v="501"/>
    <b v="0"/>
    <x v="19"/>
    <n v="0"/>
    <x v="2721"/>
    <x v="6"/>
    <x v="19"/>
  </r>
  <r>
    <n v="3873"/>
    <x v="3742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501"/>
    <b v="0"/>
    <x v="19"/>
    <n v="0"/>
    <x v="2721"/>
    <x v="6"/>
    <x v="19"/>
  </r>
  <r>
    <n v="3872"/>
    <x v="3743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501"/>
    <b v="0"/>
    <x v="19"/>
    <n v="0"/>
    <x v="2721"/>
    <x v="6"/>
    <x v="19"/>
  </r>
  <r>
    <n v="3863"/>
    <x v="3744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501"/>
    <b v="0"/>
    <x v="11"/>
    <n v="0"/>
    <x v="2721"/>
    <x v="6"/>
    <x v="11"/>
  </r>
  <r>
    <n v="3804"/>
    <x v="3745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501"/>
    <b v="0"/>
    <x v="19"/>
    <n v="0"/>
    <x v="2721"/>
    <x v="6"/>
    <x v="19"/>
  </r>
  <r>
    <n v="3802"/>
    <x v="3746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501"/>
    <b v="0"/>
    <x v="19"/>
    <n v="0"/>
    <x v="2721"/>
    <x v="6"/>
    <x v="19"/>
  </r>
  <r>
    <n v="3791"/>
    <x v="3747"/>
    <s v="Spin! is an original musical comedy-drama presented by Blue Palm Productions."/>
    <n v="1500"/>
    <n v="0"/>
    <x v="2"/>
    <x v="0"/>
    <s v="USD"/>
    <n v="1404664592"/>
    <n v="1399480592"/>
    <b v="0"/>
    <x v="501"/>
    <b v="0"/>
    <x v="19"/>
    <n v="0"/>
    <x v="2721"/>
    <x v="6"/>
    <x v="19"/>
  </r>
  <r>
    <n v="3790"/>
    <x v="3748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501"/>
    <b v="0"/>
    <x v="19"/>
    <n v="0"/>
    <x v="2721"/>
    <x v="6"/>
    <x v="19"/>
  </r>
  <r>
    <n v="3744"/>
    <x v="374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501"/>
    <b v="0"/>
    <x v="11"/>
    <n v="0"/>
    <x v="2721"/>
    <x v="6"/>
    <x v="11"/>
  </r>
  <r>
    <n v="3743"/>
    <x v="3750"/>
    <s v="I'm taking the Adventures of Huckleberry Finn puppet show down the Mississippi River!"/>
    <n v="2200"/>
    <n v="0"/>
    <x v="2"/>
    <x v="0"/>
    <s v="USD"/>
    <n v="1404406964"/>
    <n v="1401814964"/>
    <b v="0"/>
    <x v="501"/>
    <b v="0"/>
    <x v="11"/>
    <n v="0"/>
    <x v="2721"/>
    <x v="6"/>
    <x v="11"/>
  </r>
  <r>
    <n v="3741"/>
    <x v="3751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501"/>
    <b v="0"/>
    <x v="11"/>
    <n v="0"/>
    <x v="2721"/>
    <x v="6"/>
    <x v="11"/>
  </r>
  <r>
    <n v="3733"/>
    <x v="3752"/>
    <s v="want to donate tickets to residents who live in the community that cant afford the 35.00 price of ticket"/>
    <n v="1500"/>
    <n v="0"/>
    <x v="2"/>
    <x v="0"/>
    <s v="USD"/>
    <n v="1429396200"/>
    <n v="1428539708"/>
    <b v="0"/>
    <x v="501"/>
    <b v="0"/>
    <x v="11"/>
    <n v="0"/>
    <x v="2721"/>
    <x v="6"/>
    <x v="11"/>
  </r>
  <r>
    <n v="3643"/>
    <x v="3753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501"/>
    <b v="0"/>
    <x v="19"/>
    <n v="0"/>
    <x v="2721"/>
    <x v="6"/>
    <x v="19"/>
  </r>
  <r>
    <n v="3641"/>
    <x v="3754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501"/>
    <b v="0"/>
    <x v="19"/>
    <n v="0"/>
    <x v="2721"/>
    <x v="6"/>
    <x v="19"/>
  </r>
  <r>
    <n v="3636"/>
    <x v="3755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501"/>
    <b v="0"/>
    <x v="19"/>
    <n v="0"/>
    <x v="2721"/>
    <x v="6"/>
    <x v="19"/>
  </r>
  <r>
    <n v="3628"/>
    <x v="3756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501"/>
    <b v="0"/>
    <x v="19"/>
    <n v="0"/>
    <x v="2721"/>
    <x v="6"/>
    <x v="19"/>
  </r>
  <r>
    <n v="3206"/>
    <x v="3757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501"/>
    <b v="0"/>
    <x v="19"/>
    <n v="0"/>
    <x v="2721"/>
    <x v="6"/>
    <x v="19"/>
  </r>
  <r>
    <n v="3204"/>
    <x v="3758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501"/>
    <b v="0"/>
    <x v="19"/>
    <n v="0"/>
    <x v="2721"/>
    <x v="6"/>
    <x v="19"/>
  </r>
  <r>
    <n v="3194"/>
    <x v="3759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501"/>
    <b v="0"/>
    <x v="19"/>
    <n v="0"/>
    <x v="2721"/>
    <x v="6"/>
    <x v="19"/>
  </r>
  <r>
    <n v="3190"/>
    <x v="3760"/>
    <s v="Call It A Day Productions is putting on their first full production in December and every little bit helps!"/>
    <n v="4000"/>
    <n v="0"/>
    <x v="2"/>
    <x v="11"/>
    <s v="CAD"/>
    <n v="1481258275"/>
    <n v="1478662675"/>
    <b v="0"/>
    <x v="501"/>
    <b v="0"/>
    <x v="19"/>
    <n v="0"/>
    <x v="2721"/>
    <x v="6"/>
    <x v="19"/>
  </r>
  <r>
    <n v="3145"/>
    <x v="3761"/>
    <s v="Dominion Theatre Company is the first community dinner theatre  to be established in Arlington TX."/>
    <n v="25000"/>
    <n v="0"/>
    <x v="3"/>
    <x v="0"/>
    <s v="USD"/>
    <n v="1490659134"/>
    <n v="1485478734"/>
    <b v="0"/>
    <x v="501"/>
    <b v="0"/>
    <x v="11"/>
    <n v="0"/>
    <x v="2721"/>
    <x v="6"/>
    <x v="11"/>
  </r>
  <r>
    <n v="3143"/>
    <x v="376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501"/>
    <b v="0"/>
    <x v="11"/>
    <n v="0"/>
    <x v="2721"/>
    <x v="6"/>
    <x v="11"/>
  </r>
  <r>
    <n v="3138"/>
    <x v="3763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501"/>
    <b v="0"/>
    <x v="11"/>
    <n v="0"/>
    <x v="2721"/>
    <x v="6"/>
    <x v="11"/>
  </r>
  <r>
    <n v="3127"/>
    <x v="3764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501"/>
    <b v="0"/>
    <x v="9"/>
    <n v="0"/>
    <x v="2721"/>
    <x v="6"/>
    <x v="9"/>
  </r>
  <r>
    <n v="3125"/>
    <x v="3765"/>
    <s v="N/A"/>
    <n v="1500000"/>
    <n v="0"/>
    <x v="1"/>
    <x v="0"/>
    <s v="USD"/>
    <n v="1452142672"/>
    <n v="1449550672"/>
    <b v="0"/>
    <x v="501"/>
    <b v="0"/>
    <x v="9"/>
    <n v="0"/>
    <x v="2721"/>
    <x v="6"/>
    <x v="9"/>
  </r>
  <r>
    <n v="3114"/>
    <x v="3766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501"/>
    <b v="0"/>
    <x v="9"/>
    <n v="0"/>
    <x v="2721"/>
    <x v="6"/>
    <x v="9"/>
  </r>
  <r>
    <n v="3082"/>
    <x v="3767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501"/>
    <b v="0"/>
    <x v="9"/>
    <n v="0"/>
    <x v="2721"/>
    <x v="6"/>
    <x v="9"/>
  </r>
  <r>
    <n v="3061"/>
    <x v="3768"/>
    <s v="Save a historic Local theater."/>
    <n v="1000000"/>
    <n v="0"/>
    <x v="2"/>
    <x v="0"/>
    <s v="USD"/>
    <n v="1407955748"/>
    <n v="1405363748"/>
    <b v="0"/>
    <x v="501"/>
    <b v="0"/>
    <x v="9"/>
    <n v="0"/>
    <x v="2721"/>
    <x v="6"/>
    <x v="9"/>
  </r>
  <r>
    <n v="3057"/>
    <x v="3769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501"/>
    <b v="0"/>
    <x v="9"/>
    <n v="0"/>
    <x v="2721"/>
    <x v="6"/>
    <x v="9"/>
  </r>
  <r>
    <n v="3056"/>
    <x v="3770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501"/>
    <b v="0"/>
    <x v="9"/>
    <n v="0"/>
    <x v="2721"/>
    <x v="6"/>
    <x v="9"/>
  </r>
  <r>
    <n v="3054"/>
    <x v="3771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501"/>
    <b v="0"/>
    <x v="9"/>
    <n v="0"/>
    <x v="2721"/>
    <x v="6"/>
    <x v="9"/>
  </r>
  <r>
    <n v="2960"/>
    <x v="3772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501"/>
    <b v="0"/>
    <x v="9"/>
    <n v="0"/>
    <x v="2721"/>
    <x v="6"/>
    <x v="9"/>
  </r>
  <r>
    <n v="2959"/>
    <x v="3773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501"/>
    <b v="0"/>
    <x v="9"/>
    <n v="0"/>
    <x v="2721"/>
    <x v="6"/>
    <x v="9"/>
  </r>
  <r>
    <n v="2958"/>
    <x v="3774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501"/>
    <b v="0"/>
    <x v="9"/>
    <n v="0"/>
    <x v="2721"/>
    <x v="6"/>
    <x v="9"/>
  </r>
  <r>
    <n v="2954"/>
    <x v="3775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501"/>
    <b v="0"/>
    <x v="9"/>
    <n v="0"/>
    <x v="2721"/>
    <x v="6"/>
    <x v="9"/>
  </r>
  <r>
    <n v="2950"/>
    <x v="3776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501"/>
    <b v="0"/>
    <x v="9"/>
    <n v="0"/>
    <x v="2721"/>
    <x v="6"/>
    <x v="9"/>
  </r>
  <r>
    <n v="2945"/>
    <x v="3777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501"/>
    <b v="0"/>
    <x v="9"/>
    <n v="0"/>
    <x v="2721"/>
    <x v="6"/>
    <x v="9"/>
  </r>
  <r>
    <n v="2943"/>
    <x v="3778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501"/>
    <b v="0"/>
    <x v="9"/>
    <n v="0"/>
    <x v="2721"/>
    <x v="6"/>
    <x v="9"/>
  </r>
  <r>
    <n v="2899"/>
    <x v="3779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501"/>
    <b v="0"/>
    <x v="11"/>
    <n v="0"/>
    <x v="2721"/>
    <x v="6"/>
    <x v="11"/>
  </r>
  <r>
    <n v="2894"/>
    <x v="3780"/>
    <s v="This Is A Story About A Woman A Man And A Woman"/>
    <n v="50000"/>
    <n v="0"/>
    <x v="2"/>
    <x v="0"/>
    <s v="USD"/>
    <n v="1428100815"/>
    <n v="1422920415"/>
    <b v="0"/>
    <x v="501"/>
    <b v="0"/>
    <x v="11"/>
    <n v="0"/>
    <x v="2721"/>
    <x v="6"/>
    <x v="11"/>
  </r>
  <r>
    <n v="2888"/>
    <x v="3781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501"/>
    <b v="0"/>
    <x v="11"/>
    <n v="0"/>
    <x v="2721"/>
    <x v="6"/>
    <x v="11"/>
  </r>
  <r>
    <n v="2881"/>
    <x v="3782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501"/>
    <b v="0"/>
    <x v="11"/>
    <n v="0"/>
    <x v="2721"/>
    <x v="6"/>
    <x v="11"/>
  </r>
  <r>
    <n v="2876"/>
    <x v="3783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501"/>
    <b v="0"/>
    <x v="11"/>
    <n v="0"/>
    <x v="2721"/>
    <x v="6"/>
    <x v="11"/>
  </r>
  <r>
    <n v="2872"/>
    <x v="3784"/>
    <s v="Local Theatre group in Loudoun County, Virginia. Looking for funds to start producing shows!"/>
    <n v="3000"/>
    <n v="0"/>
    <x v="2"/>
    <x v="0"/>
    <s v="USD"/>
    <n v="1434768438"/>
    <n v="1429584438"/>
    <b v="0"/>
    <x v="501"/>
    <b v="0"/>
    <x v="11"/>
    <n v="0"/>
    <x v="2721"/>
    <x v="6"/>
    <x v="11"/>
  </r>
  <r>
    <n v="2865"/>
    <x v="3785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501"/>
    <b v="0"/>
    <x v="11"/>
    <n v="0"/>
    <x v="2721"/>
    <x v="6"/>
    <x v="11"/>
  </r>
  <r>
    <n v="2858"/>
    <x v="3786"/>
    <s v="Een Gay Party in het centrum van Amersfoort. _x000a_Een geweldige avond uit, met een show, optredens en DJ's."/>
    <n v="1000"/>
    <n v="0"/>
    <x v="2"/>
    <x v="13"/>
    <s v="EUR"/>
    <n v="1417778880"/>
    <n v="1415711095"/>
    <b v="0"/>
    <x v="501"/>
    <b v="0"/>
    <x v="11"/>
    <n v="0"/>
    <x v="2721"/>
    <x v="6"/>
    <x v="11"/>
  </r>
  <r>
    <n v="2853"/>
    <x v="3787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x v="501"/>
    <b v="0"/>
    <x v="11"/>
    <n v="0"/>
    <x v="2721"/>
    <x v="6"/>
    <x v="11"/>
  </r>
  <r>
    <n v="2851"/>
    <x v="3788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x v="501"/>
    <b v="0"/>
    <x v="11"/>
    <n v="0"/>
    <x v="2721"/>
    <x v="6"/>
    <x v="11"/>
  </r>
  <r>
    <n v="2847"/>
    <x v="3789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501"/>
    <b v="0"/>
    <x v="11"/>
    <n v="0"/>
    <x v="2721"/>
    <x v="6"/>
    <x v="11"/>
  </r>
  <r>
    <n v="2846"/>
    <x v="3790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501"/>
    <b v="0"/>
    <x v="11"/>
    <n v="0"/>
    <x v="2721"/>
    <x v="6"/>
    <x v="11"/>
  </r>
  <r>
    <n v="2843"/>
    <x v="3791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501"/>
    <b v="0"/>
    <x v="11"/>
    <n v="0"/>
    <x v="2721"/>
    <x v="6"/>
    <x v="11"/>
  </r>
  <r>
    <n v="2842"/>
    <x v="3792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501"/>
    <b v="0"/>
    <x v="11"/>
    <n v="0"/>
    <x v="2721"/>
    <x v="6"/>
    <x v="11"/>
  </r>
  <r>
    <n v="2780"/>
    <x v="3793"/>
    <s v="Turn the World with my kids, and then write a book with the advice for traveling with baby"/>
    <n v="100000"/>
    <n v="0"/>
    <x v="2"/>
    <x v="6"/>
    <s v="EUR"/>
    <n v="1489142688"/>
    <n v="1486550688"/>
    <b v="0"/>
    <x v="501"/>
    <b v="0"/>
    <x v="39"/>
    <n v="0"/>
    <x v="2721"/>
    <x v="1"/>
    <x v="39"/>
  </r>
  <r>
    <n v="2772"/>
    <x v="3794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501"/>
    <b v="0"/>
    <x v="39"/>
    <n v="0"/>
    <x v="2721"/>
    <x v="1"/>
    <x v="39"/>
  </r>
  <r>
    <n v="2771"/>
    <x v="3795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501"/>
    <b v="0"/>
    <x v="39"/>
    <n v="0"/>
    <x v="2721"/>
    <x v="1"/>
    <x v="39"/>
  </r>
  <r>
    <n v="2765"/>
    <x v="3796"/>
    <s v="I am writing an illustrated book for children ages 3 to 7 that meshes technology in everyday life stories."/>
    <n v="4000"/>
    <n v="0"/>
    <x v="2"/>
    <x v="0"/>
    <s v="USD"/>
    <n v="1351432428"/>
    <n v="1350050028"/>
    <b v="0"/>
    <x v="501"/>
    <b v="0"/>
    <x v="39"/>
    <n v="0"/>
    <x v="2721"/>
    <x v="1"/>
    <x v="39"/>
  </r>
  <r>
    <n v="2760"/>
    <x v="3797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501"/>
    <b v="0"/>
    <x v="39"/>
    <n v="0"/>
    <x v="2721"/>
    <x v="1"/>
    <x v="39"/>
  </r>
  <r>
    <n v="2754"/>
    <x v="3798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501"/>
    <b v="0"/>
    <x v="39"/>
    <n v="0"/>
    <x v="2721"/>
    <x v="1"/>
    <x v="39"/>
  </r>
  <r>
    <n v="2751"/>
    <x v="3799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501"/>
    <b v="0"/>
    <x v="39"/>
    <n v="0"/>
    <x v="2721"/>
    <x v="1"/>
    <x v="39"/>
  </r>
  <r>
    <n v="2750"/>
    <x v="3800"/>
    <s v="This is a journal where parents daily write something positive about their child.  Places for pictures, too."/>
    <n v="1999"/>
    <n v="0"/>
    <x v="2"/>
    <x v="0"/>
    <s v="USD"/>
    <n v="1341086400"/>
    <n v="1340055345"/>
    <b v="0"/>
    <x v="501"/>
    <b v="0"/>
    <x v="39"/>
    <n v="0"/>
    <x v="2721"/>
    <x v="1"/>
    <x v="39"/>
  </r>
  <r>
    <n v="2743"/>
    <x v="3801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501"/>
    <b v="0"/>
    <x v="39"/>
    <n v="0"/>
    <x v="2721"/>
    <x v="1"/>
    <x v="39"/>
  </r>
  <r>
    <n v="2699"/>
    <x v="3802"/>
    <s v="Hi, I want make my first bakery. Food truck was great, but I not have a car licence. So, help me to be my dream!"/>
    <n v="2"/>
    <n v="0"/>
    <x v="2"/>
    <x v="11"/>
    <s v="CAD"/>
    <n v="1407533463"/>
    <n v="1404941463"/>
    <b v="0"/>
    <x v="501"/>
    <b v="0"/>
    <x v="29"/>
    <n v="0"/>
    <x v="2721"/>
    <x v="4"/>
    <x v="29"/>
  </r>
  <r>
    <n v="2687"/>
    <x v="3803"/>
    <s v="Your American Pizzas, Wings, Stuffed Gouda Burger, Sweet &amp; Russet Potato Fries served on a food Truck!!"/>
    <n v="15000"/>
    <n v="0"/>
    <x v="2"/>
    <x v="0"/>
    <s v="USD"/>
    <n v="1435591318"/>
    <n v="1432999318"/>
    <b v="0"/>
    <x v="501"/>
    <b v="0"/>
    <x v="29"/>
    <n v="0"/>
    <x v="2721"/>
    <x v="4"/>
    <x v="29"/>
  </r>
  <r>
    <n v="2686"/>
    <x v="3804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501"/>
    <b v="0"/>
    <x v="29"/>
    <n v="0"/>
    <x v="2721"/>
    <x v="4"/>
    <x v="29"/>
  </r>
  <r>
    <n v="2642"/>
    <x v="3805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x v="501"/>
    <b v="0"/>
    <x v="4"/>
    <n v="0"/>
    <x v="2721"/>
    <x v="0"/>
    <x v="4"/>
  </r>
  <r>
    <n v="2593"/>
    <x v="3806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501"/>
    <b v="0"/>
    <x v="29"/>
    <n v="0"/>
    <x v="2721"/>
    <x v="4"/>
    <x v="29"/>
  </r>
  <r>
    <n v="2590"/>
    <x v="3807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x v="501"/>
    <b v="0"/>
    <x v="29"/>
    <n v="0"/>
    <x v="2721"/>
    <x v="4"/>
    <x v="29"/>
  </r>
  <r>
    <n v="2584"/>
    <x v="3808"/>
    <s v="Bringing quality food to the masses using local premium ingredients, but at a food truck price!"/>
    <n v="10000"/>
    <n v="0"/>
    <x v="2"/>
    <x v="0"/>
    <s v="USD"/>
    <n v="1434341369"/>
    <n v="1431749369"/>
    <b v="0"/>
    <x v="501"/>
    <b v="0"/>
    <x v="29"/>
    <n v="0"/>
    <x v="2721"/>
    <x v="4"/>
    <x v="29"/>
  </r>
  <r>
    <n v="2578"/>
    <x v="3809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501"/>
    <b v="0"/>
    <x v="29"/>
    <n v="0"/>
    <x v="2721"/>
    <x v="4"/>
    <x v="29"/>
  </r>
  <r>
    <n v="2577"/>
    <x v="3810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501"/>
    <b v="0"/>
    <x v="29"/>
    <n v="0"/>
    <x v="2721"/>
    <x v="4"/>
    <x v="29"/>
  </r>
  <r>
    <n v="2576"/>
    <x v="3811"/>
    <s v="A New Twist with an American and Philippine fast food Mobile Trailer."/>
    <n v="10000"/>
    <n v="0"/>
    <x v="1"/>
    <x v="0"/>
    <s v="USD"/>
    <n v="1428707647"/>
    <n v="1424823247"/>
    <b v="0"/>
    <x v="501"/>
    <b v="0"/>
    <x v="29"/>
    <n v="0"/>
    <x v="2721"/>
    <x v="4"/>
    <x v="29"/>
  </r>
  <r>
    <n v="2575"/>
    <x v="3812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501"/>
    <b v="0"/>
    <x v="29"/>
    <n v="0"/>
    <x v="2721"/>
    <x v="4"/>
    <x v="29"/>
  </r>
  <r>
    <n v="2574"/>
    <x v="381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501"/>
    <b v="0"/>
    <x v="29"/>
    <n v="0"/>
    <x v="2721"/>
    <x v="4"/>
    <x v="29"/>
  </r>
  <r>
    <n v="2573"/>
    <x v="3814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501"/>
    <b v="0"/>
    <x v="29"/>
    <n v="0"/>
    <x v="2721"/>
    <x v="4"/>
    <x v="29"/>
  </r>
  <r>
    <n v="2572"/>
    <x v="3815"/>
    <s v="Mesquite smoked brisket nachos, food truck style, with homemade salsa to make your taste buds dance."/>
    <n v="30000"/>
    <n v="0"/>
    <x v="1"/>
    <x v="0"/>
    <s v="USD"/>
    <n v="1428893517"/>
    <n v="1426301517"/>
    <b v="0"/>
    <x v="501"/>
    <b v="0"/>
    <x v="29"/>
    <n v="0"/>
    <x v="2721"/>
    <x v="4"/>
    <x v="29"/>
  </r>
  <r>
    <n v="2566"/>
    <x v="3816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501"/>
    <b v="0"/>
    <x v="29"/>
    <n v="0"/>
    <x v="2721"/>
    <x v="4"/>
    <x v="29"/>
  </r>
  <r>
    <n v="2564"/>
    <x v="3817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x v="501"/>
    <b v="0"/>
    <x v="29"/>
    <n v="0"/>
    <x v="2721"/>
    <x v="4"/>
    <x v="29"/>
  </r>
  <r>
    <n v="2563"/>
    <x v="3818"/>
    <s v="Michigan based bubble tea and specialty ice cream food truck"/>
    <n v="20000"/>
    <n v="0"/>
    <x v="1"/>
    <x v="0"/>
    <s v="USD"/>
    <n v="1438226451"/>
    <n v="1433042451"/>
    <b v="0"/>
    <x v="501"/>
    <b v="0"/>
    <x v="29"/>
    <n v="0"/>
    <x v="2721"/>
    <x v="4"/>
    <x v="29"/>
  </r>
  <r>
    <n v="2561"/>
    <x v="3819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x v="501"/>
    <b v="0"/>
    <x v="29"/>
    <n v="0"/>
    <x v="2721"/>
    <x v="4"/>
    <x v="29"/>
  </r>
  <r>
    <n v="2520"/>
    <x v="3820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501"/>
    <b v="0"/>
    <x v="40"/>
    <n v="0"/>
    <x v="2721"/>
    <x v="4"/>
    <x v="40"/>
  </r>
  <r>
    <n v="2518"/>
    <x v="3821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501"/>
    <b v="0"/>
    <x v="40"/>
    <n v="0"/>
    <x v="2721"/>
    <x v="4"/>
    <x v="40"/>
  </r>
  <r>
    <n v="2516"/>
    <x v="3822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501"/>
    <b v="0"/>
    <x v="40"/>
    <n v="0"/>
    <x v="2721"/>
    <x v="4"/>
    <x v="40"/>
  </r>
  <r>
    <n v="2513"/>
    <x v="3823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x v="501"/>
    <b v="0"/>
    <x v="40"/>
    <n v="0"/>
    <x v="2721"/>
    <x v="4"/>
    <x v="40"/>
  </r>
  <r>
    <n v="2512"/>
    <x v="3824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501"/>
    <b v="0"/>
    <x v="40"/>
    <n v="0"/>
    <x v="2721"/>
    <x v="4"/>
    <x v="40"/>
  </r>
  <r>
    <n v="2511"/>
    <x v="3825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501"/>
    <b v="0"/>
    <x v="40"/>
    <n v="0"/>
    <x v="2721"/>
    <x v="4"/>
    <x v="40"/>
  </r>
  <r>
    <n v="2508"/>
    <x v="3826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501"/>
    <b v="0"/>
    <x v="40"/>
    <n v="0"/>
    <x v="2721"/>
    <x v="4"/>
    <x v="40"/>
  </r>
  <r>
    <n v="2507"/>
    <x v="3827"/>
    <s v="Unique dishes for a unique city!."/>
    <n v="42850"/>
    <n v="0"/>
    <x v="2"/>
    <x v="0"/>
    <s v="USD"/>
    <n v="1431308704"/>
    <n v="1428716704"/>
    <b v="0"/>
    <x v="501"/>
    <b v="0"/>
    <x v="40"/>
    <n v="0"/>
    <x v="2721"/>
    <x v="4"/>
    <x v="40"/>
  </r>
  <r>
    <n v="2505"/>
    <x v="3828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501"/>
    <b v="0"/>
    <x v="40"/>
    <n v="0"/>
    <x v="2721"/>
    <x v="4"/>
    <x v="40"/>
  </r>
  <r>
    <n v="2504"/>
    <x v="3829"/>
    <s v="Halal Restaurant and Internet Cafe 20 percent of profits will go to building masjids."/>
    <n v="35000"/>
    <n v="0"/>
    <x v="2"/>
    <x v="0"/>
    <s v="USD"/>
    <n v="1416014534"/>
    <n v="1413418934"/>
    <b v="0"/>
    <x v="501"/>
    <b v="0"/>
    <x v="40"/>
    <n v="0"/>
    <x v="2721"/>
    <x v="4"/>
    <x v="40"/>
  </r>
  <r>
    <n v="2503"/>
    <x v="3830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501"/>
    <b v="0"/>
    <x v="40"/>
    <n v="0"/>
    <x v="2721"/>
    <x v="4"/>
    <x v="40"/>
  </r>
  <r>
    <n v="2439"/>
    <x v="3831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501"/>
    <b v="0"/>
    <x v="29"/>
    <n v="0"/>
    <x v="2721"/>
    <x v="4"/>
    <x v="29"/>
  </r>
  <r>
    <n v="2437"/>
    <x v="3832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501"/>
    <b v="0"/>
    <x v="29"/>
    <n v="0"/>
    <x v="2721"/>
    <x v="4"/>
    <x v="29"/>
  </r>
  <r>
    <n v="2433"/>
    <x v="38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501"/>
    <b v="0"/>
    <x v="29"/>
    <n v="0"/>
    <x v="2721"/>
    <x v="4"/>
    <x v="29"/>
  </r>
  <r>
    <n v="2426"/>
    <x v="3834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501"/>
    <b v="0"/>
    <x v="29"/>
    <n v="0"/>
    <x v="2721"/>
    <x v="4"/>
    <x v="29"/>
  </r>
  <r>
    <n v="2419"/>
    <x v="3835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501"/>
    <b v="0"/>
    <x v="29"/>
    <n v="0"/>
    <x v="2721"/>
    <x v="4"/>
    <x v="29"/>
  </r>
  <r>
    <n v="2417"/>
    <x v="3836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501"/>
    <b v="0"/>
    <x v="29"/>
    <n v="0"/>
    <x v="2721"/>
    <x v="4"/>
    <x v="29"/>
  </r>
  <r>
    <n v="2412"/>
    <x v="3837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x v="501"/>
    <b v="0"/>
    <x v="29"/>
    <n v="0"/>
    <x v="2721"/>
    <x v="4"/>
    <x v="29"/>
  </r>
  <r>
    <n v="2410"/>
    <x v="3838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x v="501"/>
    <b v="0"/>
    <x v="29"/>
    <n v="0"/>
    <x v="2721"/>
    <x v="4"/>
    <x v="29"/>
  </r>
  <r>
    <n v="2404"/>
    <x v="3839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501"/>
    <b v="0"/>
    <x v="29"/>
    <n v="0"/>
    <x v="2721"/>
    <x v="4"/>
    <x v="29"/>
  </r>
  <r>
    <n v="2400"/>
    <x v="3840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x v="501"/>
    <b v="0"/>
    <x v="26"/>
    <n v="0"/>
    <x v="2721"/>
    <x v="0"/>
    <x v="26"/>
  </r>
  <r>
    <n v="2399"/>
    <x v="3841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x v="501"/>
    <b v="0"/>
    <x v="26"/>
    <n v="0"/>
    <x v="2721"/>
    <x v="0"/>
    <x v="26"/>
  </r>
  <r>
    <n v="2398"/>
    <x v="3842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501"/>
    <b v="0"/>
    <x v="26"/>
    <n v="0"/>
    <x v="2721"/>
    <x v="0"/>
    <x v="26"/>
  </r>
  <r>
    <n v="2397"/>
    <x v="3843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501"/>
    <b v="0"/>
    <x v="26"/>
    <n v="0"/>
    <x v="2721"/>
    <x v="0"/>
    <x v="26"/>
  </r>
  <r>
    <n v="2395"/>
    <x v="3844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501"/>
    <b v="0"/>
    <x v="26"/>
    <n v="0"/>
    <x v="2721"/>
    <x v="0"/>
    <x v="26"/>
  </r>
  <r>
    <n v="2392"/>
    <x v="3845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501"/>
    <b v="0"/>
    <x v="26"/>
    <n v="0"/>
    <x v="2721"/>
    <x v="0"/>
    <x v="26"/>
  </r>
  <r>
    <n v="2390"/>
    <x v="3846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x v="501"/>
    <b v="0"/>
    <x v="26"/>
    <n v="0"/>
    <x v="2721"/>
    <x v="0"/>
    <x v="26"/>
  </r>
  <r>
    <n v="2386"/>
    <x v="3847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x v="501"/>
    <b v="0"/>
    <x v="26"/>
    <n v="0"/>
    <x v="2721"/>
    <x v="0"/>
    <x v="26"/>
  </r>
  <r>
    <n v="2379"/>
    <x v="3848"/>
    <s v="Selectcooks.com is a community marketplace for people to list, find and hire chefs."/>
    <n v="30000"/>
    <n v="0"/>
    <x v="1"/>
    <x v="0"/>
    <s v="USD"/>
    <n v="1444004616"/>
    <n v="1440116616"/>
    <b v="0"/>
    <x v="501"/>
    <b v="0"/>
    <x v="26"/>
    <n v="0"/>
    <x v="2721"/>
    <x v="0"/>
    <x v="26"/>
  </r>
  <r>
    <n v="2378"/>
    <x v="3849"/>
    <s v="KEEPUP allows you to extend your social circle by introducing you to new people via your friends."/>
    <n v="110000"/>
    <n v="0"/>
    <x v="1"/>
    <x v="0"/>
    <s v="USD"/>
    <n v="1440548330"/>
    <n v="1438042730"/>
    <b v="0"/>
    <x v="501"/>
    <b v="0"/>
    <x v="26"/>
    <n v="0"/>
    <x v="2721"/>
    <x v="0"/>
    <x v="26"/>
  </r>
  <r>
    <n v="2377"/>
    <x v="3850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x v="501"/>
    <b v="0"/>
    <x v="26"/>
    <n v="0"/>
    <x v="2721"/>
    <x v="0"/>
    <x v="26"/>
  </r>
  <r>
    <n v="2375"/>
    <x v="3851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501"/>
    <b v="0"/>
    <x v="26"/>
    <n v="0"/>
    <x v="2721"/>
    <x v="0"/>
    <x v="26"/>
  </r>
  <r>
    <n v="2371"/>
    <x v="3852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501"/>
    <b v="0"/>
    <x v="26"/>
    <n v="0"/>
    <x v="2721"/>
    <x v="0"/>
    <x v="26"/>
  </r>
  <r>
    <n v="2369"/>
    <x v="3853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501"/>
    <b v="0"/>
    <x v="26"/>
    <n v="0"/>
    <x v="2721"/>
    <x v="0"/>
    <x v="26"/>
  </r>
  <r>
    <n v="2365"/>
    <x v="3854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x v="501"/>
    <b v="0"/>
    <x v="26"/>
    <n v="0"/>
    <x v="2721"/>
    <x v="0"/>
    <x v="26"/>
  </r>
  <r>
    <n v="2364"/>
    <x v="3855"/>
    <s v="Making a Minecraft server and Website and I need your help to fund it. Thanks in Advance!"/>
    <n v="128"/>
    <n v="0"/>
    <x v="1"/>
    <x v="0"/>
    <s v="USD"/>
    <n v="1445898356"/>
    <n v="1441146356"/>
    <b v="0"/>
    <x v="501"/>
    <b v="0"/>
    <x v="26"/>
    <n v="0"/>
    <x v="2721"/>
    <x v="0"/>
    <x v="26"/>
  </r>
  <r>
    <n v="2363"/>
    <x v="3856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501"/>
    <b v="0"/>
    <x v="26"/>
    <n v="0"/>
    <x v="2721"/>
    <x v="0"/>
    <x v="26"/>
  </r>
  <r>
    <n v="2361"/>
    <x v="3857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x v="501"/>
    <b v="0"/>
    <x v="26"/>
    <n v="0"/>
    <x v="2721"/>
    <x v="0"/>
    <x v="26"/>
  </r>
  <r>
    <n v="2358"/>
    <x v="3858"/>
    <s v="A website to auction, sell and swap items in the uk without a charge, without excess fees, the next ebay."/>
    <n v="1500"/>
    <n v="0"/>
    <x v="1"/>
    <x v="1"/>
    <s v="GBP"/>
    <n v="1422664740"/>
    <n v="1417818036"/>
    <b v="0"/>
    <x v="501"/>
    <b v="0"/>
    <x v="26"/>
    <n v="0"/>
    <x v="2721"/>
    <x v="0"/>
    <x v="26"/>
  </r>
  <r>
    <n v="2357"/>
    <x v="3859"/>
    <s v="Click For Therapy is a website that was created to connect consumers and therapists across the UK."/>
    <n v="27000"/>
    <n v="0"/>
    <x v="1"/>
    <x v="1"/>
    <s v="GBP"/>
    <n v="1445093578"/>
    <n v="1442501578"/>
    <b v="0"/>
    <x v="501"/>
    <b v="0"/>
    <x v="26"/>
    <n v="0"/>
    <x v="2721"/>
    <x v="0"/>
    <x v="26"/>
  </r>
  <r>
    <n v="2356"/>
    <x v="3860"/>
    <s v="HardstyleUnited.com The Global Hardstyle community. Your Hardstyle community."/>
    <n v="10000"/>
    <n v="0"/>
    <x v="1"/>
    <x v="13"/>
    <s v="EUR"/>
    <n v="1433530104"/>
    <n v="1430938104"/>
    <b v="0"/>
    <x v="501"/>
    <b v="0"/>
    <x v="26"/>
    <n v="0"/>
    <x v="2721"/>
    <x v="0"/>
    <x v="26"/>
  </r>
  <r>
    <n v="2353"/>
    <x v="3861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501"/>
    <b v="0"/>
    <x v="26"/>
    <n v="0"/>
    <x v="2721"/>
    <x v="0"/>
    <x v="26"/>
  </r>
  <r>
    <n v="2352"/>
    <x v="386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501"/>
    <b v="0"/>
    <x v="26"/>
    <n v="0"/>
    <x v="2721"/>
    <x v="0"/>
    <x v="26"/>
  </r>
  <r>
    <n v="2350"/>
    <x v="3863"/>
    <s v="HoxWi are the future for real time interaction with on-line customers via chat or video conference."/>
    <n v="50000"/>
    <n v="0"/>
    <x v="1"/>
    <x v="12"/>
    <s v="EUR"/>
    <n v="1483474370"/>
    <n v="1480882370"/>
    <b v="0"/>
    <x v="501"/>
    <b v="0"/>
    <x v="26"/>
    <n v="0"/>
    <x v="2721"/>
    <x v="0"/>
    <x v="26"/>
  </r>
  <r>
    <n v="2349"/>
    <x v="3864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x v="501"/>
    <b v="0"/>
    <x v="26"/>
    <n v="0"/>
    <x v="2721"/>
    <x v="0"/>
    <x v="26"/>
  </r>
  <r>
    <n v="2345"/>
    <x v="386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501"/>
    <b v="0"/>
    <x v="26"/>
    <n v="0"/>
    <x v="2721"/>
    <x v="0"/>
    <x v="26"/>
  </r>
  <r>
    <n v="2342"/>
    <x v="3866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501"/>
    <b v="0"/>
    <x v="26"/>
    <n v="0"/>
    <x v="2721"/>
    <x v="0"/>
    <x v="26"/>
  </r>
  <r>
    <n v="2341"/>
    <x v="3867"/>
    <s v="This website will serve as an interface to change lives and have a community routing for your success!"/>
    <n v="5000"/>
    <n v="0"/>
    <x v="1"/>
    <x v="0"/>
    <s v="USD"/>
    <n v="1436729504"/>
    <n v="1434137504"/>
    <b v="0"/>
    <x v="501"/>
    <b v="0"/>
    <x v="26"/>
    <n v="0"/>
    <x v="2721"/>
    <x v="0"/>
    <x v="26"/>
  </r>
  <r>
    <n v="2149"/>
    <x v="3868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501"/>
    <b v="0"/>
    <x v="18"/>
    <n v="0"/>
    <x v="2721"/>
    <x v="3"/>
    <x v="18"/>
  </r>
  <r>
    <n v="2141"/>
    <x v="3869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501"/>
    <b v="0"/>
    <x v="18"/>
    <n v="0"/>
    <x v="2721"/>
    <x v="3"/>
    <x v="18"/>
  </r>
  <r>
    <n v="1997"/>
    <x v="3870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501"/>
    <b v="0"/>
    <x v="36"/>
    <n v="0"/>
    <x v="2721"/>
    <x v="2"/>
    <x v="36"/>
  </r>
  <r>
    <n v="1996"/>
    <x v="3871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501"/>
    <b v="0"/>
    <x v="36"/>
    <n v="0"/>
    <x v="2721"/>
    <x v="2"/>
    <x v="36"/>
  </r>
  <r>
    <n v="1994"/>
    <x v="3872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501"/>
    <b v="0"/>
    <x v="36"/>
    <n v="0"/>
    <x v="2721"/>
    <x v="2"/>
    <x v="36"/>
  </r>
  <r>
    <n v="1993"/>
    <x v="387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501"/>
    <b v="0"/>
    <x v="36"/>
    <n v="0"/>
    <x v="2721"/>
    <x v="2"/>
    <x v="36"/>
  </r>
  <r>
    <n v="1982"/>
    <x v="3874"/>
    <s v="Express a very dark place in my childhood. Release my emotions through photography in a form of Art."/>
    <n v="180000"/>
    <n v="0"/>
    <x v="2"/>
    <x v="7"/>
    <s v="HKD"/>
    <n v="1480863887"/>
    <n v="1478268287"/>
    <b v="0"/>
    <x v="501"/>
    <b v="0"/>
    <x v="36"/>
    <n v="0"/>
    <x v="2721"/>
    <x v="2"/>
    <x v="36"/>
  </r>
  <r>
    <n v="1878"/>
    <x v="3875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x v="501"/>
    <b v="0"/>
    <x v="28"/>
    <n v="0"/>
    <x v="2721"/>
    <x v="3"/>
    <x v="28"/>
  </r>
  <r>
    <n v="1877"/>
    <x v="3876"/>
    <s v="It's obvious you won't survive by your wits alone. Unfortunately that's all you've got, Chip. Run!"/>
    <n v="60"/>
    <n v="0"/>
    <x v="2"/>
    <x v="0"/>
    <s v="USD"/>
    <n v="1425170525"/>
    <n v="1422664925"/>
    <b v="0"/>
    <x v="501"/>
    <b v="0"/>
    <x v="28"/>
    <n v="0"/>
    <x v="2721"/>
    <x v="3"/>
    <x v="28"/>
  </r>
  <r>
    <n v="1876"/>
    <x v="3877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x v="501"/>
    <b v="0"/>
    <x v="28"/>
    <n v="0"/>
    <x v="2721"/>
    <x v="3"/>
    <x v="28"/>
  </r>
  <r>
    <n v="1869"/>
    <x v="3878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501"/>
    <b v="0"/>
    <x v="28"/>
    <n v="0"/>
    <x v="2721"/>
    <x v="3"/>
    <x v="28"/>
  </r>
  <r>
    <n v="1861"/>
    <x v="3879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501"/>
    <b v="0"/>
    <x v="28"/>
    <n v="0"/>
    <x v="2721"/>
    <x v="3"/>
    <x v="28"/>
  </r>
  <r>
    <n v="1818"/>
    <x v="3880"/>
    <s v="We are all different, this is a way to honor and celebrate the authenticity in being different."/>
    <n v="15000"/>
    <n v="0"/>
    <x v="2"/>
    <x v="0"/>
    <s v="USD"/>
    <n v="1428035850"/>
    <n v="1425447450"/>
    <b v="0"/>
    <x v="501"/>
    <b v="0"/>
    <x v="3"/>
    <n v="0"/>
    <x v="2721"/>
    <x v="2"/>
    <x v="3"/>
  </r>
  <r>
    <n v="1815"/>
    <x v="3881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501"/>
    <b v="0"/>
    <x v="3"/>
    <n v="0"/>
    <x v="2721"/>
    <x v="2"/>
    <x v="3"/>
  </r>
  <r>
    <n v="1813"/>
    <x v="3882"/>
    <s v="This project aims to document, Libyan photographic history; through both print and artisan mediums ."/>
    <n v="8750"/>
    <n v="0"/>
    <x v="2"/>
    <x v="1"/>
    <s v="GBP"/>
    <n v="1407532812"/>
    <n v="1404940812"/>
    <b v="0"/>
    <x v="501"/>
    <b v="0"/>
    <x v="3"/>
    <n v="0"/>
    <x v="2721"/>
    <x v="2"/>
    <x v="3"/>
  </r>
  <r>
    <n v="1766"/>
    <x v="3883"/>
    <s v="I want to create a beautiful book which documents the Melbourne music scene."/>
    <n v="1500"/>
    <n v="0"/>
    <x v="2"/>
    <x v="8"/>
    <s v="AUD"/>
    <n v="1408999088"/>
    <n v="1407184688"/>
    <b v="1"/>
    <x v="501"/>
    <b v="0"/>
    <x v="3"/>
    <n v="0"/>
    <x v="2721"/>
    <x v="2"/>
    <x v="3"/>
  </r>
  <r>
    <n v="1740"/>
    <x v="3884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501"/>
    <b v="0"/>
    <x v="14"/>
    <n v="0"/>
    <x v="2721"/>
    <x v="7"/>
    <x v="14"/>
  </r>
  <r>
    <n v="1733"/>
    <x v="3885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501"/>
    <b v="0"/>
    <x v="14"/>
    <n v="0"/>
    <x v="2721"/>
    <x v="7"/>
    <x v="14"/>
  </r>
  <r>
    <n v="1732"/>
    <x v="3886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501"/>
    <b v="0"/>
    <x v="14"/>
    <n v="0"/>
    <x v="2721"/>
    <x v="7"/>
    <x v="14"/>
  </r>
  <r>
    <n v="1731"/>
    <x v="3887"/>
    <s v="We are a Christin Worship band looking to midwest tour. God Bless!"/>
    <n v="1000"/>
    <n v="0"/>
    <x v="2"/>
    <x v="0"/>
    <s v="USD"/>
    <n v="1434034800"/>
    <n v="1432849552"/>
    <b v="0"/>
    <x v="501"/>
    <b v="0"/>
    <x v="14"/>
    <n v="0"/>
    <x v="2721"/>
    <x v="7"/>
    <x v="14"/>
  </r>
  <r>
    <n v="1730"/>
    <x v="3888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501"/>
    <b v="0"/>
    <x v="14"/>
    <n v="0"/>
    <x v="2721"/>
    <x v="7"/>
    <x v="14"/>
  </r>
  <r>
    <n v="1729"/>
    <x v="388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501"/>
    <b v="0"/>
    <x v="14"/>
    <n v="0"/>
    <x v="2721"/>
    <x v="7"/>
    <x v="14"/>
  </r>
  <r>
    <n v="1721"/>
    <x v="3890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501"/>
    <b v="0"/>
    <x v="14"/>
    <n v="0"/>
    <x v="2721"/>
    <x v="7"/>
    <x v="14"/>
  </r>
  <r>
    <n v="1712"/>
    <x v="3891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501"/>
    <b v="0"/>
    <x v="14"/>
    <n v="0"/>
    <x v="2721"/>
    <x v="7"/>
    <x v="14"/>
  </r>
  <r>
    <n v="1708"/>
    <x v="3892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501"/>
    <b v="0"/>
    <x v="14"/>
    <n v="0"/>
    <x v="2721"/>
    <x v="7"/>
    <x v="14"/>
  </r>
  <r>
    <n v="1706"/>
    <x v="3893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x v="501"/>
    <b v="0"/>
    <x v="14"/>
    <n v="0"/>
    <x v="2721"/>
    <x v="7"/>
    <x v="14"/>
  </r>
  <r>
    <n v="1705"/>
    <x v="3894"/>
    <s v="An instrumental album that ranges from hymns to contemporary music. All the music is recorded by myself."/>
    <n v="2000"/>
    <n v="0"/>
    <x v="2"/>
    <x v="0"/>
    <s v="USD"/>
    <n v="1441814400"/>
    <n v="1440807846"/>
    <b v="0"/>
    <x v="501"/>
    <b v="0"/>
    <x v="14"/>
    <n v="0"/>
    <x v="2721"/>
    <x v="7"/>
    <x v="14"/>
  </r>
  <r>
    <n v="1698"/>
    <x v="3895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501"/>
    <b v="0"/>
    <x v="14"/>
    <n v="0"/>
    <x v="2721"/>
    <x v="7"/>
    <x v="14"/>
  </r>
  <r>
    <n v="1696"/>
    <x v="38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501"/>
    <b v="0"/>
    <x v="14"/>
    <n v="0"/>
    <x v="2721"/>
    <x v="7"/>
    <x v="14"/>
  </r>
  <r>
    <n v="1682"/>
    <x v="3897"/>
    <s v="Christian singer-wongerwriter searching for funding to record CD of original Christian music."/>
    <n v="6000"/>
    <n v="0"/>
    <x v="3"/>
    <x v="0"/>
    <s v="USD"/>
    <n v="1492142860"/>
    <n v="1486962460"/>
    <b v="0"/>
    <x v="501"/>
    <b v="0"/>
    <x v="14"/>
    <n v="0"/>
    <x v="2721"/>
    <x v="7"/>
    <x v="14"/>
  </r>
  <r>
    <n v="1599"/>
    <x v="3898"/>
    <s v="A London photographer trekking 5,895m up Africa's Mount Kilimanjaro to pursue and enrich a career."/>
    <n v="500"/>
    <n v="0"/>
    <x v="2"/>
    <x v="1"/>
    <s v="GBP"/>
    <n v="1460116576"/>
    <n v="1457528176"/>
    <b v="0"/>
    <x v="501"/>
    <b v="0"/>
    <x v="34"/>
    <n v="0"/>
    <x v="2721"/>
    <x v="2"/>
    <x v="34"/>
  </r>
  <r>
    <n v="1597"/>
    <x v="3899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501"/>
    <b v="0"/>
    <x v="34"/>
    <n v="0"/>
    <x v="2721"/>
    <x v="2"/>
    <x v="34"/>
  </r>
  <r>
    <n v="1592"/>
    <x v="3900"/>
    <s v="A portfolio collage of beautiful pictures of authentic Pittsburgh locations and scenery."/>
    <n v="25"/>
    <n v="0"/>
    <x v="2"/>
    <x v="0"/>
    <s v="USD"/>
    <n v="1427503485"/>
    <n v="1423619085"/>
    <b v="0"/>
    <x v="501"/>
    <b v="0"/>
    <x v="34"/>
    <n v="0"/>
    <x v="2721"/>
    <x v="2"/>
    <x v="34"/>
  </r>
  <r>
    <n v="1589"/>
    <x v="3901"/>
    <s v="I want to be able to have my own photography inside a canvas and have it be displayed everywhere."/>
    <n v="1200"/>
    <n v="0"/>
    <x v="2"/>
    <x v="0"/>
    <s v="USD"/>
    <n v="1444433886"/>
    <n v="1441841886"/>
    <b v="0"/>
    <x v="501"/>
    <b v="0"/>
    <x v="34"/>
    <n v="0"/>
    <x v="2721"/>
    <x v="2"/>
    <x v="34"/>
  </r>
  <r>
    <n v="1588"/>
    <x v="3902"/>
    <s v="Southeast Texas as seen through the lens of a cell phone camera"/>
    <n v="516"/>
    <n v="0"/>
    <x v="2"/>
    <x v="0"/>
    <s v="USD"/>
    <n v="1422735120"/>
    <n v="1420091999"/>
    <b v="0"/>
    <x v="501"/>
    <b v="0"/>
    <x v="34"/>
    <n v="0"/>
    <x v="2721"/>
    <x v="2"/>
    <x v="34"/>
  </r>
  <r>
    <n v="1586"/>
    <x v="3903"/>
    <s v="Show the world the beauty that is in all of our back yards!"/>
    <n v="1500"/>
    <n v="0"/>
    <x v="2"/>
    <x v="0"/>
    <s v="USD"/>
    <n v="1428197422"/>
    <n v="1425609022"/>
    <b v="0"/>
    <x v="501"/>
    <b v="0"/>
    <x v="34"/>
    <n v="0"/>
    <x v="2721"/>
    <x v="2"/>
    <x v="34"/>
  </r>
  <r>
    <n v="1584"/>
    <x v="390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501"/>
    <b v="0"/>
    <x v="34"/>
    <n v="0"/>
    <x v="2721"/>
    <x v="2"/>
    <x v="34"/>
  </r>
  <r>
    <n v="1580"/>
    <x v="3905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501"/>
    <b v="0"/>
    <x v="32"/>
    <n v="0"/>
    <x v="2721"/>
    <x v="1"/>
    <x v="32"/>
  </r>
  <r>
    <n v="1569"/>
    <x v="3906"/>
    <s v="to be removed"/>
    <n v="30000"/>
    <n v="0"/>
    <x v="1"/>
    <x v="0"/>
    <s v="USD"/>
    <n v="1369498714"/>
    <n v="1366906714"/>
    <b v="0"/>
    <x v="501"/>
    <b v="0"/>
    <x v="32"/>
    <n v="0"/>
    <x v="2721"/>
    <x v="1"/>
    <x v="32"/>
  </r>
  <r>
    <n v="1562"/>
    <x v="3907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501"/>
    <b v="0"/>
    <x v="32"/>
    <n v="0"/>
    <x v="2721"/>
    <x v="1"/>
    <x v="32"/>
  </r>
  <r>
    <n v="1555"/>
    <x v="3908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501"/>
    <b v="0"/>
    <x v="38"/>
    <n v="0"/>
    <x v="2721"/>
    <x v="2"/>
    <x v="38"/>
  </r>
  <r>
    <n v="1554"/>
    <x v="3909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x v="501"/>
    <b v="0"/>
    <x v="38"/>
    <n v="0"/>
    <x v="2721"/>
    <x v="2"/>
    <x v="38"/>
  </r>
  <r>
    <n v="1553"/>
    <x v="3910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501"/>
    <b v="0"/>
    <x v="38"/>
    <n v="0"/>
    <x v="2721"/>
    <x v="2"/>
    <x v="38"/>
  </r>
  <r>
    <n v="1551"/>
    <x v="391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501"/>
    <b v="0"/>
    <x v="38"/>
    <n v="0"/>
    <x v="2721"/>
    <x v="2"/>
    <x v="38"/>
  </r>
  <r>
    <n v="1547"/>
    <x v="3912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501"/>
    <b v="0"/>
    <x v="38"/>
    <n v="0"/>
    <x v="2721"/>
    <x v="2"/>
    <x v="38"/>
  </r>
  <r>
    <n v="1544"/>
    <x v="3913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501"/>
    <b v="0"/>
    <x v="38"/>
    <n v="0"/>
    <x v="2721"/>
    <x v="2"/>
    <x v="38"/>
  </r>
  <r>
    <n v="1496"/>
    <x v="3914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501"/>
    <b v="0"/>
    <x v="35"/>
    <n v="0"/>
    <x v="2721"/>
    <x v="1"/>
    <x v="35"/>
  </r>
  <r>
    <n v="1495"/>
    <x v="3915"/>
    <s v="The Adventures of Penelope Hawthorne. Part One: The Spellbook of Dracone."/>
    <n v="2000"/>
    <n v="0"/>
    <x v="2"/>
    <x v="0"/>
    <s v="USD"/>
    <n v="1314471431"/>
    <n v="1311879431"/>
    <b v="0"/>
    <x v="501"/>
    <b v="0"/>
    <x v="35"/>
    <n v="0"/>
    <x v="2721"/>
    <x v="1"/>
    <x v="35"/>
  </r>
  <r>
    <n v="1493"/>
    <x v="3916"/>
    <s v="Help illustrate the sequel to the bestselling _x000a_The Transylvania Flying Squad of Detectives"/>
    <n v="2400"/>
    <n v="0"/>
    <x v="2"/>
    <x v="0"/>
    <s v="USD"/>
    <n v="1371415675"/>
    <n v="1368823675"/>
    <b v="0"/>
    <x v="501"/>
    <b v="0"/>
    <x v="35"/>
    <n v="0"/>
    <x v="2721"/>
    <x v="1"/>
    <x v="35"/>
  </r>
  <r>
    <n v="1489"/>
    <x v="3917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501"/>
    <b v="0"/>
    <x v="35"/>
    <n v="0"/>
    <x v="2721"/>
    <x v="1"/>
    <x v="35"/>
  </r>
  <r>
    <n v="1487"/>
    <x v="3918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501"/>
    <b v="0"/>
    <x v="35"/>
    <n v="0"/>
    <x v="2721"/>
    <x v="1"/>
    <x v="35"/>
  </r>
  <r>
    <n v="1484"/>
    <x v="3919"/>
    <s v="The mussings of an old wizard"/>
    <n v="2000"/>
    <n v="0"/>
    <x v="2"/>
    <x v="0"/>
    <s v="USD"/>
    <n v="1342882260"/>
    <n v="1337834963"/>
    <b v="0"/>
    <x v="501"/>
    <b v="0"/>
    <x v="35"/>
    <n v="0"/>
    <x v="2721"/>
    <x v="1"/>
    <x v="35"/>
  </r>
  <r>
    <n v="1460"/>
    <x v="392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501"/>
    <b v="0"/>
    <x v="31"/>
    <n v="0"/>
    <x v="2721"/>
    <x v="1"/>
    <x v="31"/>
  </r>
  <r>
    <n v="1459"/>
    <x v="3921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x v="501"/>
    <b v="0"/>
    <x v="31"/>
    <n v="0"/>
    <x v="2721"/>
    <x v="1"/>
    <x v="31"/>
  </r>
  <r>
    <n v="1458"/>
    <x v="3922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501"/>
    <b v="0"/>
    <x v="31"/>
    <n v="0"/>
    <x v="2721"/>
    <x v="1"/>
    <x v="31"/>
  </r>
  <r>
    <n v="1457"/>
    <x v="3923"/>
    <s v="Age is more than just a number, I hope your younger than you feel."/>
    <n v="6000"/>
    <n v="0"/>
    <x v="1"/>
    <x v="0"/>
    <s v="USD"/>
    <n v="1447281044"/>
    <n v="1444685444"/>
    <b v="0"/>
    <x v="501"/>
    <b v="0"/>
    <x v="31"/>
    <n v="0"/>
    <x v="2721"/>
    <x v="1"/>
    <x v="31"/>
  </r>
  <r>
    <n v="1453"/>
    <x v="3924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x v="501"/>
    <b v="0"/>
    <x v="31"/>
    <n v="0"/>
    <x v="2721"/>
    <x v="1"/>
    <x v="31"/>
  </r>
  <r>
    <n v="1452"/>
    <x v="3925"/>
    <s v="I am gathering rare, out-of-print Judo books for preservation, translation and sharing."/>
    <n v="14000"/>
    <n v="0"/>
    <x v="1"/>
    <x v="0"/>
    <s v="USD"/>
    <n v="1406566363"/>
    <n v="1403974363"/>
    <b v="0"/>
    <x v="501"/>
    <b v="0"/>
    <x v="31"/>
    <n v="0"/>
    <x v="2721"/>
    <x v="1"/>
    <x v="31"/>
  </r>
  <r>
    <n v="1449"/>
    <x v="3926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501"/>
    <b v="0"/>
    <x v="31"/>
    <n v="0"/>
    <x v="2721"/>
    <x v="1"/>
    <x v="31"/>
  </r>
  <r>
    <n v="1448"/>
    <x v="3927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x v="501"/>
    <b v="0"/>
    <x v="31"/>
    <n v="0"/>
    <x v="2721"/>
    <x v="1"/>
    <x v="31"/>
  </r>
  <r>
    <n v="1446"/>
    <x v="3928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x v="501"/>
    <b v="0"/>
    <x v="31"/>
    <n v="0"/>
    <x v="2721"/>
    <x v="1"/>
    <x v="31"/>
  </r>
  <r>
    <n v="1445"/>
    <x v="3929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x v="501"/>
    <b v="0"/>
    <x v="31"/>
    <n v="0"/>
    <x v="2721"/>
    <x v="1"/>
    <x v="31"/>
  </r>
  <r>
    <n v="1444"/>
    <x v="3930"/>
    <s v="We as a successfull german stock market newsletter publisher want expand in the US market!"/>
    <n v="4950"/>
    <n v="0"/>
    <x v="2"/>
    <x v="4"/>
    <s v="EUR"/>
    <n v="1442091462"/>
    <n v="1436907462"/>
    <b v="0"/>
    <x v="501"/>
    <b v="0"/>
    <x v="31"/>
    <n v="0"/>
    <x v="2721"/>
    <x v="1"/>
    <x v="31"/>
  </r>
  <r>
    <n v="1443"/>
    <x v="3931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x v="501"/>
    <b v="0"/>
    <x v="31"/>
    <n v="0"/>
    <x v="2721"/>
    <x v="1"/>
    <x v="31"/>
  </r>
  <r>
    <n v="1442"/>
    <x v="393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501"/>
    <b v="0"/>
    <x v="31"/>
    <n v="0"/>
    <x v="2721"/>
    <x v="1"/>
    <x v="31"/>
  </r>
  <r>
    <n v="1432"/>
    <x v="3933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501"/>
    <b v="0"/>
    <x v="31"/>
    <n v="0"/>
    <x v="2721"/>
    <x v="1"/>
    <x v="31"/>
  </r>
  <r>
    <n v="1429"/>
    <x v="3934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501"/>
    <b v="0"/>
    <x v="31"/>
    <n v="0"/>
    <x v="2721"/>
    <x v="1"/>
    <x v="31"/>
  </r>
  <r>
    <n v="1426"/>
    <x v="3935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x v="501"/>
    <b v="0"/>
    <x v="31"/>
    <n v="0"/>
    <x v="2721"/>
    <x v="1"/>
    <x v="31"/>
  </r>
  <r>
    <n v="1425"/>
    <x v="3936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501"/>
    <b v="0"/>
    <x v="31"/>
    <n v="0"/>
    <x v="2721"/>
    <x v="1"/>
    <x v="31"/>
  </r>
  <r>
    <n v="1416"/>
    <x v="3937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501"/>
    <b v="0"/>
    <x v="31"/>
    <n v="0"/>
    <x v="2721"/>
    <x v="1"/>
    <x v="31"/>
  </r>
  <r>
    <n v="1409"/>
    <x v="3938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501"/>
    <b v="0"/>
    <x v="31"/>
    <n v="0"/>
    <x v="2721"/>
    <x v="1"/>
    <x v="31"/>
  </r>
  <r>
    <n v="1340"/>
    <x v="3939"/>
    <s v="I would like to make nicer, more stylish looking frames for the Google Glass using 3D printing technology."/>
    <n v="1680"/>
    <n v="0"/>
    <x v="1"/>
    <x v="0"/>
    <s v="USD"/>
    <n v="1408112253"/>
    <n v="1405520253"/>
    <b v="0"/>
    <x v="501"/>
    <b v="0"/>
    <x v="1"/>
    <n v="0"/>
    <x v="2721"/>
    <x v="0"/>
    <x v="1"/>
  </r>
  <r>
    <n v="1333"/>
    <x v="3940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x v="501"/>
    <b v="0"/>
    <x v="1"/>
    <n v="0"/>
    <x v="2721"/>
    <x v="0"/>
    <x v="1"/>
  </r>
  <r>
    <n v="1332"/>
    <x v="3941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x v="501"/>
    <b v="0"/>
    <x v="1"/>
    <n v="0"/>
    <x v="2721"/>
    <x v="0"/>
    <x v="1"/>
  </r>
  <r>
    <n v="1239"/>
    <x v="3942"/>
    <s v="Please consider helping us with our new CD and Riverdance Tour"/>
    <n v="2500"/>
    <n v="0"/>
    <x v="1"/>
    <x v="0"/>
    <s v="USD"/>
    <n v="1325804767"/>
    <n v="1323212767"/>
    <b v="0"/>
    <x v="501"/>
    <b v="0"/>
    <x v="37"/>
    <n v="0"/>
    <x v="2721"/>
    <x v="7"/>
    <x v="37"/>
  </r>
  <r>
    <n v="1237"/>
    <x v="394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501"/>
    <b v="0"/>
    <x v="37"/>
    <n v="0"/>
    <x v="2721"/>
    <x v="7"/>
    <x v="37"/>
  </r>
  <r>
    <n v="1236"/>
    <x v="3944"/>
    <s v="Raising money to give the musicians their due."/>
    <n v="2500"/>
    <n v="0"/>
    <x v="1"/>
    <x v="0"/>
    <s v="USD"/>
    <n v="1343491200"/>
    <n v="1342801164"/>
    <b v="0"/>
    <x v="501"/>
    <b v="0"/>
    <x v="37"/>
    <n v="0"/>
    <x v="2721"/>
    <x v="7"/>
    <x v="37"/>
  </r>
  <r>
    <n v="1234"/>
    <x v="3945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501"/>
    <b v="0"/>
    <x v="37"/>
    <n v="0"/>
    <x v="2721"/>
    <x v="7"/>
    <x v="37"/>
  </r>
  <r>
    <n v="1231"/>
    <x v="3946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501"/>
    <b v="0"/>
    <x v="37"/>
    <n v="0"/>
    <x v="2721"/>
    <x v="7"/>
    <x v="37"/>
  </r>
  <r>
    <n v="1230"/>
    <x v="3947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501"/>
    <b v="0"/>
    <x v="37"/>
    <n v="0"/>
    <x v="2721"/>
    <x v="7"/>
    <x v="37"/>
  </r>
  <r>
    <n v="1227"/>
    <x v="3948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501"/>
    <b v="0"/>
    <x v="37"/>
    <n v="0"/>
    <x v="2721"/>
    <x v="7"/>
    <x v="37"/>
  </r>
  <r>
    <n v="1177"/>
    <x v="3949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501"/>
    <b v="0"/>
    <x v="29"/>
    <n v="0"/>
    <x v="2721"/>
    <x v="4"/>
    <x v="29"/>
  </r>
  <r>
    <n v="1172"/>
    <x v="3950"/>
    <s v="Bringing YOUR favorite dog recipes to the streets."/>
    <n v="9000"/>
    <n v="0"/>
    <x v="2"/>
    <x v="0"/>
    <s v="USD"/>
    <n v="1408551752"/>
    <n v="1405959752"/>
    <b v="0"/>
    <x v="501"/>
    <b v="0"/>
    <x v="29"/>
    <n v="0"/>
    <x v="2721"/>
    <x v="4"/>
    <x v="29"/>
  </r>
  <r>
    <n v="1164"/>
    <x v="3951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501"/>
    <b v="0"/>
    <x v="29"/>
    <n v="0"/>
    <x v="2721"/>
    <x v="4"/>
    <x v="29"/>
  </r>
  <r>
    <n v="1163"/>
    <x v="3952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501"/>
    <b v="0"/>
    <x v="29"/>
    <n v="0"/>
    <x v="2721"/>
    <x v="4"/>
    <x v="29"/>
  </r>
  <r>
    <n v="1161"/>
    <x v="3953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501"/>
    <b v="0"/>
    <x v="29"/>
    <n v="0"/>
    <x v="2721"/>
    <x v="4"/>
    <x v="29"/>
  </r>
  <r>
    <n v="1159"/>
    <x v="3954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501"/>
    <b v="0"/>
    <x v="29"/>
    <n v="0"/>
    <x v="2721"/>
    <x v="4"/>
    <x v="29"/>
  </r>
  <r>
    <n v="1156"/>
    <x v="3955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501"/>
    <b v="0"/>
    <x v="29"/>
    <n v="0"/>
    <x v="2721"/>
    <x v="4"/>
    <x v="29"/>
  </r>
  <r>
    <n v="1151"/>
    <x v="3956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501"/>
    <b v="0"/>
    <x v="29"/>
    <n v="0"/>
    <x v="2721"/>
    <x v="4"/>
    <x v="29"/>
  </r>
  <r>
    <n v="1147"/>
    <x v="3957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x v="501"/>
    <b v="0"/>
    <x v="29"/>
    <n v="0"/>
    <x v="2721"/>
    <x v="4"/>
    <x v="29"/>
  </r>
  <r>
    <n v="1144"/>
    <x v="3958"/>
    <s v="We need your help to finish our food truck. We are building a BBQ Food Truck to serve competition style BBQ."/>
    <n v="9300"/>
    <n v="0"/>
    <x v="2"/>
    <x v="0"/>
    <s v="USD"/>
    <n v="1430281320"/>
    <n v="1427689320"/>
    <b v="0"/>
    <x v="501"/>
    <b v="0"/>
    <x v="29"/>
    <n v="0"/>
    <x v="2721"/>
    <x v="4"/>
    <x v="29"/>
  </r>
  <r>
    <n v="1142"/>
    <x v="3959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501"/>
    <b v="0"/>
    <x v="28"/>
    <n v="0"/>
    <x v="2721"/>
    <x v="3"/>
    <x v="28"/>
  </r>
  <r>
    <n v="1141"/>
    <x v="3960"/>
    <s v="I think this will be a great game!"/>
    <n v="500"/>
    <n v="0"/>
    <x v="2"/>
    <x v="4"/>
    <s v="EUR"/>
    <n v="1436460450"/>
    <n v="1433868450"/>
    <b v="0"/>
    <x v="501"/>
    <b v="0"/>
    <x v="28"/>
    <n v="0"/>
    <x v="2721"/>
    <x v="3"/>
    <x v="28"/>
  </r>
  <r>
    <n v="1140"/>
    <x v="3961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501"/>
    <b v="0"/>
    <x v="28"/>
    <n v="0"/>
    <x v="2721"/>
    <x v="3"/>
    <x v="28"/>
  </r>
  <r>
    <n v="1131"/>
    <x v="3962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x v="501"/>
    <b v="0"/>
    <x v="28"/>
    <n v="0"/>
    <x v="2721"/>
    <x v="3"/>
    <x v="28"/>
  </r>
  <r>
    <n v="1125"/>
    <x v="3963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501"/>
    <b v="0"/>
    <x v="28"/>
    <n v="0"/>
    <x v="2721"/>
    <x v="3"/>
    <x v="28"/>
  </r>
  <r>
    <n v="1122"/>
    <x v="3964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501"/>
    <b v="0"/>
    <x v="18"/>
    <n v="0"/>
    <x v="2721"/>
    <x v="3"/>
    <x v="18"/>
  </r>
  <r>
    <n v="1120"/>
    <x v="3965"/>
    <s v="Planet Ninjahwah is a highly anticipated futuristic action adventure game that will blow your mind!!"/>
    <n v="25000"/>
    <n v="0"/>
    <x v="2"/>
    <x v="0"/>
    <s v="USD"/>
    <n v="1319835400"/>
    <n v="1315947400"/>
    <b v="0"/>
    <x v="501"/>
    <b v="0"/>
    <x v="18"/>
    <n v="0"/>
    <x v="2721"/>
    <x v="3"/>
    <x v="18"/>
  </r>
  <r>
    <n v="1107"/>
    <x v="3966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501"/>
    <b v="0"/>
    <x v="18"/>
    <n v="0"/>
    <x v="2721"/>
    <x v="3"/>
    <x v="18"/>
  </r>
  <r>
    <n v="1087"/>
    <x v="396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501"/>
    <b v="0"/>
    <x v="18"/>
    <n v="0"/>
    <x v="2721"/>
    <x v="3"/>
    <x v="18"/>
  </r>
  <r>
    <n v="1084"/>
    <x v="3968"/>
    <s v="I want to start my own channel for gaming"/>
    <n v="550"/>
    <n v="0"/>
    <x v="2"/>
    <x v="0"/>
    <s v="USD"/>
    <n v="1407534804"/>
    <n v="1404942804"/>
    <b v="0"/>
    <x v="501"/>
    <b v="0"/>
    <x v="18"/>
    <n v="0"/>
    <x v="2721"/>
    <x v="3"/>
    <x v="18"/>
  </r>
  <r>
    <n v="1071"/>
    <x v="3969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x v="501"/>
    <b v="0"/>
    <x v="18"/>
    <n v="0"/>
    <x v="2721"/>
    <x v="3"/>
    <x v="18"/>
  </r>
  <r>
    <n v="1063"/>
    <x v="3970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501"/>
    <b v="0"/>
    <x v="30"/>
    <n v="0"/>
    <x v="2721"/>
    <x v="8"/>
    <x v="30"/>
  </r>
  <r>
    <n v="1061"/>
    <x v="3971"/>
    <s v="T.O., Adi &amp; Mercedes discuss their point of views, women's issues &amp; Hollywood Hotties."/>
    <n v="4000"/>
    <n v="0"/>
    <x v="1"/>
    <x v="0"/>
    <s v="USD"/>
    <n v="1462150800"/>
    <n v="1456987108"/>
    <b v="0"/>
    <x v="501"/>
    <b v="0"/>
    <x v="30"/>
    <n v="0"/>
    <x v="2721"/>
    <x v="8"/>
    <x v="30"/>
  </r>
  <r>
    <n v="1059"/>
    <x v="3972"/>
    <s v="Turning myself into a vocal artist."/>
    <n v="1100"/>
    <n v="0"/>
    <x v="1"/>
    <x v="0"/>
    <s v="USD"/>
    <n v="1426269456"/>
    <n v="1423681056"/>
    <b v="0"/>
    <x v="501"/>
    <b v="0"/>
    <x v="30"/>
    <n v="0"/>
    <x v="2721"/>
    <x v="8"/>
    <x v="30"/>
  </r>
  <r>
    <n v="1058"/>
    <x v="3973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501"/>
    <b v="0"/>
    <x v="30"/>
    <n v="0"/>
    <x v="2721"/>
    <x v="8"/>
    <x v="30"/>
  </r>
  <r>
    <n v="1057"/>
    <x v="3974"/>
    <s v="Sayin it Plain is a Independent Radio Show created to inform the public and empower the community."/>
    <n v="10000"/>
    <n v="0"/>
    <x v="1"/>
    <x v="0"/>
    <s v="USD"/>
    <n v="1480888483"/>
    <n v="1478292883"/>
    <b v="0"/>
    <x v="501"/>
    <b v="0"/>
    <x v="30"/>
    <n v="0"/>
    <x v="2721"/>
    <x v="8"/>
    <x v="30"/>
  </r>
  <r>
    <n v="1056"/>
    <x v="3975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501"/>
    <b v="0"/>
    <x v="30"/>
    <n v="0"/>
    <x v="2721"/>
    <x v="8"/>
    <x v="30"/>
  </r>
  <r>
    <n v="1055"/>
    <x v="3976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501"/>
    <b v="0"/>
    <x v="30"/>
    <n v="0"/>
    <x v="2721"/>
    <x v="8"/>
    <x v="30"/>
  </r>
  <r>
    <n v="1054"/>
    <x v="3977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501"/>
    <b v="0"/>
    <x v="30"/>
    <n v="0"/>
    <x v="2721"/>
    <x v="8"/>
    <x v="30"/>
  </r>
  <r>
    <n v="1052"/>
    <x v="3978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501"/>
    <b v="0"/>
    <x v="30"/>
    <n v="0"/>
    <x v="2721"/>
    <x v="8"/>
    <x v="30"/>
  </r>
  <r>
    <n v="1051"/>
    <x v="3979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501"/>
    <b v="0"/>
    <x v="30"/>
    <n v="0"/>
    <x v="2721"/>
    <x v="8"/>
    <x v="30"/>
  </r>
  <r>
    <n v="1050"/>
    <x v="3980"/>
    <s v="Secularism is on the rise and I hear you.Talk to me."/>
    <n v="2500"/>
    <n v="0"/>
    <x v="1"/>
    <x v="0"/>
    <s v="USD"/>
    <n v="1442257677"/>
    <n v="1439665677"/>
    <b v="0"/>
    <x v="501"/>
    <b v="0"/>
    <x v="30"/>
    <n v="0"/>
    <x v="2721"/>
    <x v="8"/>
    <x v="30"/>
  </r>
  <r>
    <n v="1049"/>
    <x v="3981"/>
    <s v="------"/>
    <n v="12000"/>
    <n v="0"/>
    <x v="1"/>
    <x v="0"/>
    <s v="USD"/>
    <n v="1455272445"/>
    <n v="1452680445"/>
    <b v="0"/>
    <x v="501"/>
    <b v="0"/>
    <x v="30"/>
    <n v="0"/>
    <x v="2721"/>
    <x v="8"/>
    <x v="30"/>
  </r>
  <r>
    <n v="1046"/>
    <x v="3982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x v="501"/>
    <b v="0"/>
    <x v="30"/>
    <n v="0"/>
    <x v="2721"/>
    <x v="8"/>
    <x v="30"/>
  </r>
  <r>
    <n v="1041"/>
    <x v="3983"/>
    <s v="I am trying to document what it is like to plunge head first into the music/audio industry as an intern."/>
    <n v="50"/>
    <n v="0"/>
    <x v="1"/>
    <x v="0"/>
    <s v="USD"/>
    <n v="1406769992"/>
    <n v="1405041992"/>
    <b v="0"/>
    <x v="501"/>
    <b v="0"/>
    <x v="30"/>
    <n v="0"/>
    <x v="2721"/>
    <x v="8"/>
    <x v="30"/>
  </r>
  <r>
    <n v="988"/>
    <x v="3984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x v="501"/>
    <b v="0"/>
    <x v="1"/>
    <n v="0"/>
    <x v="2721"/>
    <x v="0"/>
    <x v="1"/>
  </r>
  <r>
    <n v="947"/>
    <x v="3985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501"/>
    <b v="0"/>
    <x v="1"/>
    <n v="0"/>
    <x v="2721"/>
    <x v="0"/>
    <x v="1"/>
  </r>
  <r>
    <n v="936"/>
    <x v="3986"/>
    <s v="A CD of a live Jazz concert featuring Marti Mendenhall, George Mitchell, Scott Steed and Todd Strait."/>
    <n v="1400"/>
    <n v="0"/>
    <x v="2"/>
    <x v="0"/>
    <s v="USD"/>
    <n v="1326916800"/>
    <n v="1323131689"/>
    <b v="0"/>
    <x v="501"/>
    <b v="0"/>
    <x v="33"/>
    <n v="0"/>
    <x v="2721"/>
    <x v="7"/>
    <x v="33"/>
  </r>
  <r>
    <n v="929"/>
    <x v="3987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501"/>
    <b v="0"/>
    <x v="33"/>
    <n v="0"/>
    <x v="2721"/>
    <x v="7"/>
    <x v="33"/>
  </r>
  <r>
    <n v="927"/>
    <x v="3988"/>
    <s v="Studio CD/DVD Solo project of Pianist &amp; Keyboardist Jetro da Silva"/>
    <n v="20000"/>
    <n v="0"/>
    <x v="2"/>
    <x v="0"/>
    <s v="USD"/>
    <n v="1337024695"/>
    <n v="1334432695"/>
    <b v="0"/>
    <x v="501"/>
    <b v="0"/>
    <x v="33"/>
    <n v="0"/>
    <x v="2721"/>
    <x v="7"/>
    <x v="33"/>
  </r>
  <r>
    <n v="926"/>
    <x v="3989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501"/>
    <b v="0"/>
    <x v="33"/>
    <n v="0"/>
    <x v="2721"/>
    <x v="7"/>
    <x v="33"/>
  </r>
  <r>
    <n v="920"/>
    <x v="399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501"/>
    <b v="0"/>
    <x v="33"/>
    <n v="0"/>
    <x v="2721"/>
    <x v="7"/>
    <x v="33"/>
  </r>
  <r>
    <n v="916"/>
    <x v="3991"/>
    <s v="Our next audio recording projects are scheduled for November 1 to 3, 2010 here in Kansas City, Missouri! "/>
    <n v="3300"/>
    <n v="0"/>
    <x v="2"/>
    <x v="0"/>
    <s v="USD"/>
    <n v="1287723600"/>
    <n v="1284409734"/>
    <b v="0"/>
    <x v="501"/>
    <b v="0"/>
    <x v="33"/>
    <n v="0"/>
    <x v="2721"/>
    <x v="7"/>
    <x v="33"/>
  </r>
  <r>
    <n v="914"/>
    <x v="3992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501"/>
    <b v="0"/>
    <x v="33"/>
    <n v="0"/>
    <x v="2721"/>
    <x v="7"/>
    <x v="33"/>
  </r>
  <r>
    <n v="911"/>
    <x v="3993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501"/>
    <b v="0"/>
    <x v="33"/>
    <n v="0"/>
    <x v="2721"/>
    <x v="7"/>
    <x v="33"/>
  </r>
  <r>
    <n v="908"/>
    <x v="3994"/>
    <s v="This project is designed to help protect the environment by using Eco-friendly product packaging."/>
    <n v="2500"/>
    <n v="0"/>
    <x v="2"/>
    <x v="0"/>
    <s v="USD"/>
    <n v="1280206740"/>
    <n v="1276283655"/>
    <b v="0"/>
    <x v="501"/>
    <b v="0"/>
    <x v="33"/>
    <n v="0"/>
    <x v="2721"/>
    <x v="7"/>
    <x v="33"/>
  </r>
  <r>
    <n v="907"/>
    <x v="3995"/>
    <s v="Greg Chambers' self-titled CD needs support for post production, replication, and promotion."/>
    <n v="2900"/>
    <n v="0"/>
    <x v="2"/>
    <x v="0"/>
    <s v="USD"/>
    <n v="1315715823"/>
    <n v="1313123823"/>
    <b v="0"/>
    <x v="501"/>
    <b v="0"/>
    <x v="33"/>
    <n v="0"/>
    <x v="2721"/>
    <x v="7"/>
    <x v="33"/>
  </r>
  <r>
    <n v="906"/>
    <x v="3996"/>
    <s v="The DMV's most respected saxophonist pay tribute to Motown."/>
    <n v="15000"/>
    <n v="0"/>
    <x v="2"/>
    <x v="0"/>
    <s v="USD"/>
    <n v="1394681590"/>
    <n v="1392093190"/>
    <b v="0"/>
    <x v="501"/>
    <b v="0"/>
    <x v="33"/>
    <n v="0"/>
    <x v="2721"/>
    <x v="7"/>
    <x v="33"/>
  </r>
  <r>
    <n v="901"/>
    <x v="3997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501"/>
    <b v="0"/>
    <x v="33"/>
    <n v="0"/>
    <x v="2721"/>
    <x v="7"/>
    <x v="33"/>
  </r>
  <r>
    <n v="897"/>
    <x v="3998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501"/>
    <b v="0"/>
    <x v="12"/>
    <n v="0"/>
    <x v="2721"/>
    <x v="7"/>
    <x v="12"/>
  </r>
  <r>
    <n v="887"/>
    <x v="3999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501"/>
    <b v="0"/>
    <x v="12"/>
    <n v="0"/>
    <x v="2721"/>
    <x v="7"/>
    <x v="12"/>
  </r>
  <r>
    <n v="875"/>
    <x v="4000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501"/>
    <b v="0"/>
    <x v="33"/>
    <n v="0"/>
    <x v="2721"/>
    <x v="7"/>
    <x v="33"/>
  </r>
  <r>
    <n v="770"/>
    <x v="4001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501"/>
    <b v="0"/>
    <x v="35"/>
    <n v="0"/>
    <x v="2721"/>
    <x v="1"/>
    <x v="35"/>
  </r>
  <r>
    <n v="768"/>
    <x v="4002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501"/>
    <b v="0"/>
    <x v="35"/>
    <n v="0"/>
    <x v="2721"/>
    <x v="1"/>
    <x v="35"/>
  </r>
  <r>
    <n v="766"/>
    <x v="4003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x v="501"/>
    <b v="0"/>
    <x v="35"/>
    <n v="0"/>
    <x v="2721"/>
    <x v="1"/>
    <x v="35"/>
  </r>
  <r>
    <n v="764"/>
    <x v="400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501"/>
    <b v="0"/>
    <x v="35"/>
    <n v="0"/>
    <x v="2721"/>
    <x v="1"/>
    <x v="35"/>
  </r>
  <r>
    <n v="762"/>
    <x v="4005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501"/>
    <b v="0"/>
    <x v="35"/>
    <n v="0"/>
    <x v="2721"/>
    <x v="1"/>
    <x v="35"/>
  </r>
  <r>
    <n v="760"/>
    <x v="4006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501"/>
    <b v="0"/>
    <x v="35"/>
    <n v="0"/>
    <x v="2721"/>
    <x v="1"/>
    <x v="35"/>
  </r>
  <r>
    <n v="710"/>
    <x v="4007"/>
    <s v="Shirts, so technologically advanced, they connect mentally to their audience upon sight."/>
    <n v="1200"/>
    <n v="0"/>
    <x v="2"/>
    <x v="11"/>
    <s v="CAD"/>
    <n v="1408495440"/>
    <n v="1405640302"/>
    <b v="0"/>
    <x v="501"/>
    <b v="0"/>
    <x v="1"/>
    <n v="0"/>
    <x v="2721"/>
    <x v="0"/>
    <x v="1"/>
  </r>
  <r>
    <n v="706"/>
    <x v="4008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x v="501"/>
    <b v="0"/>
    <x v="1"/>
    <n v="0"/>
    <x v="2721"/>
    <x v="0"/>
    <x v="1"/>
  </r>
  <r>
    <n v="686"/>
    <x v="4009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x v="501"/>
    <b v="0"/>
    <x v="1"/>
    <n v="0"/>
    <x v="2721"/>
    <x v="0"/>
    <x v="1"/>
  </r>
  <r>
    <n v="637"/>
    <x v="4010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501"/>
    <b v="0"/>
    <x v="26"/>
    <n v="0"/>
    <x v="2721"/>
    <x v="0"/>
    <x v="26"/>
  </r>
  <r>
    <n v="632"/>
    <x v="4011"/>
    <s v="Our goal is to create a system, students can find universities that best match their interests."/>
    <n v="20000"/>
    <n v="0"/>
    <x v="1"/>
    <x v="13"/>
    <s v="EUR"/>
    <n v="1448470165"/>
    <n v="1445874565"/>
    <b v="0"/>
    <x v="501"/>
    <b v="0"/>
    <x v="26"/>
    <n v="0"/>
    <x v="2721"/>
    <x v="0"/>
    <x v="26"/>
  </r>
  <r>
    <n v="628"/>
    <x v="4012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501"/>
    <b v="0"/>
    <x v="26"/>
    <n v="0"/>
    <x v="2721"/>
    <x v="0"/>
    <x v="26"/>
  </r>
  <r>
    <n v="625"/>
    <x v="4013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x v="501"/>
    <b v="0"/>
    <x v="26"/>
    <n v="0"/>
    <x v="2721"/>
    <x v="0"/>
    <x v="26"/>
  </r>
  <r>
    <n v="624"/>
    <x v="401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501"/>
    <b v="0"/>
    <x v="26"/>
    <n v="0"/>
    <x v="2721"/>
    <x v="0"/>
    <x v="26"/>
  </r>
  <r>
    <n v="623"/>
    <x v="4015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x v="501"/>
    <b v="0"/>
    <x v="26"/>
    <n v="0"/>
    <x v="2721"/>
    <x v="0"/>
    <x v="26"/>
  </r>
  <r>
    <n v="618"/>
    <x v="4016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501"/>
    <b v="0"/>
    <x v="26"/>
    <n v="0"/>
    <x v="2721"/>
    <x v="0"/>
    <x v="26"/>
  </r>
  <r>
    <n v="616"/>
    <x v="4017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x v="501"/>
    <b v="0"/>
    <x v="26"/>
    <n v="0"/>
    <x v="2721"/>
    <x v="0"/>
    <x v="26"/>
  </r>
  <r>
    <n v="615"/>
    <x v="4018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x v="501"/>
    <b v="0"/>
    <x v="26"/>
    <n v="0"/>
    <x v="2721"/>
    <x v="0"/>
    <x v="26"/>
  </r>
  <r>
    <n v="614"/>
    <x v="4019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501"/>
    <b v="0"/>
    <x v="26"/>
    <n v="0"/>
    <x v="2721"/>
    <x v="0"/>
    <x v="26"/>
  </r>
  <r>
    <n v="612"/>
    <x v="4020"/>
    <s v="A Fast and Reliable new Web platform to stream videos from Internet"/>
    <n v="10000"/>
    <n v="0"/>
    <x v="1"/>
    <x v="6"/>
    <s v="EUR"/>
    <n v="1472777146"/>
    <n v="1470185146"/>
    <b v="0"/>
    <x v="501"/>
    <b v="0"/>
    <x v="26"/>
    <n v="0"/>
    <x v="2721"/>
    <x v="0"/>
    <x v="26"/>
  </r>
  <r>
    <n v="611"/>
    <x v="4021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x v="501"/>
    <b v="0"/>
    <x v="26"/>
    <n v="0"/>
    <x v="2721"/>
    <x v="0"/>
    <x v="26"/>
  </r>
  <r>
    <n v="610"/>
    <x v="4022"/>
    <s v="We are creating a Christian social network to empower, educate, and connect Christians all over the world."/>
    <n v="13803"/>
    <n v="0"/>
    <x v="1"/>
    <x v="0"/>
    <s v="USD"/>
    <n v="1429732586"/>
    <n v="1427140586"/>
    <b v="0"/>
    <x v="501"/>
    <b v="0"/>
    <x v="26"/>
    <n v="0"/>
    <x v="2721"/>
    <x v="0"/>
    <x v="26"/>
  </r>
  <r>
    <n v="607"/>
    <x v="4023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501"/>
    <b v="0"/>
    <x v="26"/>
    <n v="0"/>
    <x v="2721"/>
    <x v="0"/>
    <x v="26"/>
  </r>
  <r>
    <n v="604"/>
    <x v="402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501"/>
    <b v="0"/>
    <x v="26"/>
    <n v="0"/>
    <x v="2721"/>
    <x v="0"/>
    <x v="26"/>
  </r>
  <r>
    <n v="602"/>
    <x v="4025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501"/>
    <b v="0"/>
    <x v="26"/>
    <n v="0"/>
    <x v="2721"/>
    <x v="0"/>
    <x v="26"/>
  </r>
  <r>
    <n v="585"/>
    <x v="4026"/>
    <s v="SAVE UP TO 40% WHEN YOU SPEND!_x000a__x000a_PRE-ORDER YOUR LINK CARD TODAY"/>
    <n v="9000"/>
    <n v="0"/>
    <x v="2"/>
    <x v="1"/>
    <s v="GBP"/>
    <n v="1448928000"/>
    <n v="1444123377"/>
    <b v="0"/>
    <x v="501"/>
    <b v="0"/>
    <x v="26"/>
    <n v="0"/>
    <x v="2721"/>
    <x v="0"/>
    <x v="26"/>
  </r>
  <r>
    <n v="582"/>
    <x v="4027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501"/>
    <b v="0"/>
    <x v="26"/>
    <n v="0"/>
    <x v="2721"/>
    <x v="0"/>
    <x v="26"/>
  </r>
  <r>
    <n v="581"/>
    <x v="4028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501"/>
    <b v="0"/>
    <x v="26"/>
    <n v="0"/>
    <x v="2721"/>
    <x v="0"/>
    <x v="26"/>
  </r>
  <r>
    <n v="572"/>
    <x v="4029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501"/>
    <b v="0"/>
    <x v="26"/>
    <n v="0"/>
    <x v="2721"/>
    <x v="0"/>
    <x v="26"/>
  </r>
  <r>
    <n v="567"/>
    <x v="4030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501"/>
    <b v="0"/>
    <x v="26"/>
    <n v="0"/>
    <x v="2721"/>
    <x v="0"/>
    <x v="26"/>
  </r>
  <r>
    <n v="565"/>
    <x v="4031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501"/>
    <b v="0"/>
    <x v="26"/>
    <n v="0"/>
    <x v="2721"/>
    <x v="0"/>
    <x v="26"/>
  </r>
  <r>
    <n v="562"/>
    <x v="4032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x v="501"/>
    <b v="0"/>
    <x v="26"/>
    <n v="0"/>
    <x v="2721"/>
    <x v="0"/>
    <x v="26"/>
  </r>
  <r>
    <n v="558"/>
    <x v="4033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501"/>
    <b v="0"/>
    <x v="26"/>
    <n v="0"/>
    <x v="2721"/>
    <x v="0"/>
    <x v="26"/>
  </r>
  <r>
    <n v="555"/>
    <x v="4034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501"/>
    <b v="0"/>
    <x v="26"/>
    <n v="0"/>
    <x v="2721"/>
    <x v="0"/>
    <x v="26"/>
  </r>
  <r>
    <n v="552"/>
    <x v="4035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x v="501"/>
    <b v="0"/>
    <x v="26"/>
    <n v="0"/>
    <x v="2721"/>
    <x v="0"/>
    <x v="26"/>
  </r>
  <r>
    <n v="547"/>
    <x v="4036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501"/>
    <b v="0"/>
    <x v="26"/>
    <n v="0"/>
    <x v="2721"/>
    <x v="0"/>
    <x v="26"/>
  </r>
  <r>
    <n v="518"/>
    <x v="4037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501"/>
    <b v="0"/>
    <x v="23"/>
    <n v="0"/>
    <x v="2721"/>
    <x v="5"/>
    <x v="23"/>
  </r>
  <r>
    <n v="516"/>
    <x v="4038"/>
    <s v="A big brother style comedy animation series starring famous seafarers"/>
    <n v="5000"/>
    <n v="0"/>
    <x v="2"/>
    <x v="1"/>
    <s v="GBP"/>
    <n v="1432752080"/>
    <n v="1427568080"/>
    <b v="0"/>
    <x v="501"/>
    <b v="0"/>
    <x v="23"/>
    <n v="0"/>
    <x v="2721"/>
    <x v="5"/>
    <x v="23"/>
  </r>
  <r>
    <n v="510"/>
    <x v="4039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501"/>
    <b v="0"/>
    <x v="23"/>
    <n v="0"/>
    <x v="2721"/>
    <x v="5"/>
    <x v="23"/>
  </r>
  <r>
    <n v="501"/>
    <x v="4040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501"/>
    <b v="0"/>
    <x v="23"/>
    <n v="0"/>
    <x v="2721"/>
    <x v="5"/>
    <x v="23"/>
  </r>
  <r>
    <n v="495"/>
    <x v="4041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501"/>
    <b v="0"/>
    <x v="23"/>
    <n v="0"/>
    <x v="2721"/>
    <x v="5"/>
    <x v="23"/>
  </r>
  <r>
    <n v="493"/>
    <x v="4042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501"/>
    <b v="0"/>
    <x v="23"/>
    <n v="0"/>
    <x v="2721"/>
    <x v="5"/>
    <x v="23"/>
  </r>
  <r>
    <n v="492"/>
    <x v="4043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x v="501"/>
    <b v="0"/>
    <x v="23"/>
    <n v="0"/>
    <x v="2721"/>
    <x v="5"/>
    <x v="23"/>
  </r>
  <r>
    <n v="491"/>
    <x v="4044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501"/>
    <b v="0"/>
    <x v="23"/>
    <n v="0"/>
    <x v="2721"/>
    <x v="5"/>
    <x v="23"/>
  </r>
  <r>
    <n v="490"/>
    <x v="4045"/>
    <s v="Cancelled"/>
    <n v="1000"/>
    <n v="0"/>
    <x v="2"/>
    <x v="0"/>
    <s v="USD"/>
    <n v="1345677285"/>
    <n v="1343085285"/>
    <b v="0"/>
    <x v="501"/>
    <b v="0"/>
    <x v="23"/>
    <n v="0"/>
    <x v="2721"/>
    <x v="5"/>
    <x v="23"/>
  </r>
  <r>
    <n v="488"/>
    <x v="4046"/>
    <s v="When humans left the earth, the animals took over the city. What could go wrong? Well...everything!"/>
    <n v="12000"/>
    <n v="0"/>
    <x v="2"/>
    <x v="0"/>
    <s v="USD"/>
    <n v="1483924700"/>
    <n v="1481332700"/>
    <b v="0"/>
    <x v="501"/>
    <b v="0"/>
    <x v="23"/>
    <n v="0"/>
    <x v="2721"/>
    <x v="5"/>
    <x v="23"/>
  </r>
  <r>
    <n v="487"/>
    <x v="4047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x v="501"/>
    <b v="0"/>
    <x v="23"/>
    <n v="0"/>
    <x v="2721"/>
    <x v="5"/>
    <x v="23"/>
  </r>
  <r>
    <n v="478"/>
    <x v="404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501"/>
    <b v="0"/>
    <x v="23"/>
    <n v="0"/>
    <x v="2721"/>
    <x v="5"/>
    <x v="23"/>
  </r>
  <r>
    <n v="477"/>
    <x v="4049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501"/>
    <b v="0"/>
    <x v="23"/>
    <n v="0"/>
    <x v="2721"/>
    <x v="5"/>
    <x v="23"/>
  </r>
  <r>
    <n v="475"/>
    <x v="4050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501"/>
    <b v="0"/>
    <x v="23"/>
    <n v="0"/>
    <x v="2721"/>
    <x v="5"/>
    <x v="23"/>
  </r>
  <r>
    <n v="469"/>
    <x v="4051"/>
    <s v="Create a personalised animation film using your child's name and photo."/>
    <n v="6000"/>
    <n v="0"/>
    <x v="2"/>
    <x v="1"/>
    <s v="GBP"/>
    <n v="1409960724"/>
    <n v="1404776724"/>
    <b v="0"/>
    <x v="501"/>
    <b v="0"/>
    <x v="23"/>
    <n v="0"/>
    <x v="2721"/>
    <x v="5"/>
    <x v="23"/>
  </r>
  <r>
    <n v="468"/>
    <x v="4052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501"/>
    <b v="0"/>
    <x v="23"/>
    <n v="0"/>
    <x v="2721"/>
    <x v="5"/>
    <x v="23"/>
  </r>
  <r>
    <n v="462"/>
    <x v="4053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501"/>
    <b v="0"/>
    <x v="23"/>
    <n v="0"/>
    <x v="2721"/>
    <x v="5"/>
    <x v="23"/>
  </r>
  <r>
    <n v="461"/>
    <x v="4054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501"/>
    <b v="0"/>
    <x v="23"/>
    <n v="0"/>
    <x v="2721"/>
    <x v="5"/>
    <x v="23"/>
  </r>
  <r>
    <n v="457"/>
    <x v="4055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x v="501"/>
    <b v="0"/>
    <x v="23"/>
    <n v="0"/>
    <x v="2721"/>
    <x v="5"/>
    <x v="23"/>
  </r>
  <r>
    <n v="451"/>
    <x v="4056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501"/>
    <b v="0"/>
    <x v="23"/>
    <n v="0"/>
    <x v="2721"/>
    <x v="5"/>
    <x v="23"/>
  </r>
  <r>
    <n v="441"/>
    <x v="4057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501"/>
    <b v="0"/>
    <x v="23"/>
    <n v="0"/>
    <x v="2721"/>
    <x v="5"/>
    <x v="23"/>
  </r>
  <r>
    <n v="439"/>
    <x v="4058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501"/>
    <b v="0"/>
    <x v="23"/>
    <n v="0"/>
    <x v="2721"/>
    <x v="5"/>
    <x v="23"/>
  </r>
  <r>
    <n v="437"/>
    <x v="4059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x v="501"/>
    <b v="0"/>
    <x v="23"/>
    <n v="0"/>
    <x v="2721"/>
    <x v="5"/>
    <x v="23"/>
  </r>
  <r>
    <n v="436"/>
    <x v="4060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501"/>
    <b v="0"/>
    <x v="23"/>
    <n v="0"/>
    <x v="2721"/>
    <x v="5"/>
    <x v="23"/>
  </r>
  <r>
    <n v="433"/>
    <x v="4061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501"/>
    <b v="0"/>
    <x v="23"/>
    <n v="0"/>
    <x v="2721"/>
    <x v="5"/>
    <x v="23"/>
  </r>
  <r>
    <n v="429"/>
    <x v="4062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501"/>
    <b v="0"/>
    <x v="23"/>
    <n v="0"/>
    <x v="2721"/>
    <x v="5"/>
    <x v="23"/>
  </r>
  <r>
    <n v="427"/>
    <x v="4063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501"/>
    <b v="0"/>
    <x v="23"/>
    <n v="0"/>
    <x v="2721"/>
    <x v="5"/>
    <x v="23"/>
  </r>
  <r>
    <n v="238"/>
    <x v="4064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501"/>
    <b v="0"/>
    <x v="10"/>
    <n v="0"/>
    <x v="2721"/>
    <x v="5"/>
    <x v="10"/>
  </r>
  <r>
    <n v="236"/>
    <x v="4065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501"/>
    <b v="0"/>
    <x v="10"/>
    <n v="0"/>
    <x v="2721"/>
    <x v="5"/>
    <x v="10"/>
  </r>
  <r>
    <n v="235"/>
    <x v="4066"/>
    <s v="Taking people on a deep emotional trip with a story about sometimes those who have less, give more."/>
    <n v="10000"/>
    <n v="0"/>
    <x v="2"/>
    <x v="0"/>
    <s v="USD"/>
    <n v="1436478497"/>
    <n v="1433886497"/>
    <b v="0"/>
    <x v="501"/>
    <b v="0"/>
    <x v="10"/>
    <n v="0"/>
    <x v="2721"/>
    <x v="5"/>
    <x v="10"/>
  </r>
  <r>
    <n v="233"/>
    <x v="4067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501"/>
    <b v="0"/>
    <x v="10"/>
    <n v="0"/>
    <x v="2721"/>
    <x v="5"/>
    <x v="10"/>
  </r>
  <r>
    <n v="231"/>
    <x v="4068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501"/>
    <b v="0"/>
    <x v="10"/>
    <n v="0"/>
    <x v="2721"/>
    <x v="5"/>
    <x v="10"/>
  </r>
  <r>
    <n v="229"/>
    <x v="4069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x v="501"/>
    <b v="0"/>
    <x v="10"/>
    <n v="0"/>
    <x v="2721"/>
    <x v="5"/>
    <x v="10"/>
  </r>
  <r>
    <n v="228"/>
    <x v="4070"/>
    <s v="I am making a film from one one of my books called facets of a Geek life."/>
    <n v="8000"/>
    <n v="0"/>
    <x v="2"/>
    <x v="1"/>
    <s v="GBP"/>
    <n v="1433176105"/>
    <n v="1427992105"/>
    <b v="0"/>
    <x v="501"/>
    <b v="0"/>
    <x v="10"/>
    <n v="0"/>
    <x v="2721"/>
    <x v="5"/>
    <x v="10"/>
  </r>
  <r>
    <n v="227"/>
    <x v="4071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501"/>
    <b v="0"/>
    <x v="10"/>
    <n v="0"/>
    <x v="2721"/>
    <x v="5"/>
    <x v="10"/>
  </r>
  <r>
    <n v="225"/>
    <x v="4072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501"/>
    <b v="0"/>
    <x v="10"/>
    <n v="0"/>
    <x v="2721"/>
    <x v="5"/>
    <x v="10"/>
  </r>
  <r>
    <n v="224"/>
    <x v="4073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x v="501"/>
    <b v="0"/>
    <x v="10"/>
    <n v="0"/>
    <x v="2721"/>
    <x v="5"/>
    <x v="10"/>
  </r>
  <r>
    <n v="223"/>
    <x v="4074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501"/>
    <b v="0"/>
    <x v="10"/>
    <n v="0"/>
    <x v="2721"/>
    <x v="5"/>
    <x v="10"/>
  </r>
  <r>
    <n v="221"/>
    <x v="4075"/>
    <s v="Film about Schizophrenia with Surreal Twists!"/>
    <n v="50000"/>
    <n v="0"/>
    <x v="2"/>
    <x v="0"/>
    <s v="USD"/>
    <n v="1427569564"/>
    <n v="1422389164"/>
    <b v="0"/>
    <x v="501"/>
    <b v="0"/>
    <x v="10"/>
    <n v="0"/>
    <x v="2721"/>
    <x v="5"/>
    <x v="10"/>
  </r>
  <r>
    <n v="209"/>
    <x v="4076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501"/>
    <b v="0"/>
    <x v="10"/>
    <n v="0"/>
    <x v="2721"/>
    <x v="5"/>
    <x v="10"/>
  </r>
  <r>
    <n v="208"/>
    <x v="4077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x v="501"/>
    <b v="0"/>
    <x v="10"/>
    <n v="0"/>
    <x v="2721"/>
    <x v="5"/>
    <x v="10"/>
  </r>
  <r>
    <n v="206"/>
    <x v="4078"/>
    <s v="A love story featuring adoption,struggle,dysfunction,grace, healing, and restoration."/>
    <n v="12700"/>
    <n v="0"/>
    <x v="2"/>
    <x v="0"/>
    <s v="USD"/>
    <n v="1470441983"/>
    <n v="1468627583"/>
    <b v="0"/>
    <x v="501"/>
    <b v="0"/>
    <x v="10"/>
    <n v="0"/>
    <x v="2721"/>
    <x v="5"/>
    <x v="10"/>
  </r>
  <r>
    <n v="202"/>
    <x v="4079"/>
    <s v="new web series created by jonney terry"/>
    <n v="6000"/>
    <n v="0"/>
    <x v="2"/>
    <x v="0"/>
    <s v="USD"/>
    <n v="1444337940"/>
    <n v="1441750564"/>
    <b v="0"/>
    <x v="501"/>
    <b v="0"/>
    <x v="10"/>
    <n v="0"/>
    <x v="2721"/>
    <x v="5"/>
    <x v="10"/>
  </r>
  <r>
    <n v="199"/>
    <x v="4080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501"/>
    <b v="0"/>
    <x v="10"/>
    <n v="0"/>
    <x v="2721"/>
    <x v="5"/>
    <x v="10"/>
  </r>
  <r>
    <n v="195"/>
    <x v="4081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501"/>
    <b v="0"/>
    <x v="10"/>
    <n v="0"/>
    <x v="2721"/>
    <x v="5"/>
    <x v="10"/>
  </r>
  <r>
    <n v="193"/>
    <x v="4082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501"/>
    <b v="0"/>
    <x v="10"/>
    <n v="0"/>
    <x v="2721"/>
    <x v="5"/>
    <x v="10"/>
  </r>
  <r>
    <n v="188"/>
    <x v="4083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501"/>
    <b v="0"/>
    <x v="10"/>
    <n v="0"/>
    <x v="2721"/>
    <x v="5"/>
    <x v="10"/>
  </r>
  <r>
    <n v="186"/>
    <x v="4084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501"/>
    <b v="0"/>
    <x v="10"/>
    <n v="0"/>
    <x v="2721"/>
    <x v="5"/>
    <x v="10"/>
  </r>
  <r>
    <n v="182"/>
    <x v="4085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501"/>
    <b v="0"/>
    <x v="10"/>
    <n v="0"/>
    <x v="2721"/>
    <x v="5"/>
    <x v="10"/>
  </r>
  <r>
    <n v="178"/>
    <x v="4086"/>
    <s v="El viaje de LucÃ­a es un largometraje de ficciÃ³n con temÃ¡tica sobre el cÃ¡ncer infantil."/>
    <n v="500000"/>
    <n v="0"/>
    <x v="2"/>
    <x v="5"/>
    <s v="EUR"/>
    <n v="1448582145"/>
    <n v="1445986545"/>
    <b v="0"/>
    <x v="501"/>
    <b v="0"/>
    <x v="10"/>
    <n v="0"/>
    <x v="2721"/>
    <x v="5"/>
    <x v="10"/>
  </r>
  <r>
    <n v="176"/>
    <x v="4087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501"/>
    <b v="0"/>
    <x v="10"/>
    <n v="0"/>
    <x v="2721"/>
    <x v="5"/>
    <x v="10"/>
  </r>
  <r>
    <n v="174"/>
    <x v="4088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x v="501"/>
    <b v="0"/>
    <x v="10"/>
    <n v="0"/>
    <x v="2721"/>
    <x v="5"/>
    <x v="10"/>
  </r>
  <r>
    <n v="173"/>
    <x v="4089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501"/>
    <b v="0"/>
    <x v="10"/>
    <n v="0"/>
    <x v="2721"/>
    <x v="5"/>
    <x v="10"/>
  </r>
  <r>
    <n v="172"/>
    <x v="4090"/>
    <s v="A short film on the rarest mammal and the second most endangered freshwater river dolphin, in Pakistan."/>
    <n v="95000"/>
    <n v="0"/>
    <x v="2"/>
    <x v="0"/>
    <s v="USD"/>
    <n v="1426753723"/>
    <n v="1423733323"/>
    <b v="0"/>
    <x v="501"/>
    <b v="0"/>
    <x v="10"/>
    <n v="0"/>
    <x v="2721"/>
    <x v="5"/>
    <x v="10"/>
  </r>
  <r>
    <n v="165"/>
    <x v="4091"/>
    <s v="A teacher. A boy. The beach and a heatwave that drove them all insane."/>
    <n v="17000"/>
    <n v="0"/>
    <x v="2"/>
    <x v="1"/>
    <s v="GBP"/>
    <n v="1452613724"/>
    <n v="1450021724"/>
    <b v="0"/>
    <x v="501"/>
    <b v="0"/>
    <x v="10"/>
    <n v="0"/>
    <x v="2721"/>
    <x v="5"/>
    <x v="10"/>
  </r>
  <r>
    <n v="163"/>
    <x v="4092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501"/>
    <b v="0"/>
    <x v="10"/>
    <n v="0"/>
    <x v="2721"/>
    <x v="5"/>
    <x v="10"/>
  </r>
  <r>
    <n v="160"/>
    <x v="4093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501"/>
    <b v="0"/>
    <x v="10"/>
    <n v="0"/>
    <x v="2721"/>
    <x v="5"/>
    <x v="10"/>
  </r>
  <r>
    <n v="158"/>
    <x v="4094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501"/>
    <b v="0"/>
    <x v="21"/>
    <n v="0"/>
    <x v="2721"/>
    <x v="5"/>
    <x v="21"/>
  </r>
  <r>
    <n v="147"/>
    <x v="4095"/>
    <s v="Film makers catch live footage beyond their wildest dreams."/>
    <n v="7000"/>
    <n v="0"/>
    <x v="1"/>
    <x v="1"/>
    <s v="GBP"/>
    <n v="1420741080"/>
    <n v="1417026340"/>
    <b v="0"/>
    <x v="501"/>
    <b v="0"/>
    <x v="21"/>
    <n v="0"/>
    <x v="2721"/>
    <x v="5"/>
    <x v="21"/>
  </r>
  <r>
    <n v="143"/>
    <x v="4096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x v="501"/>
    <b v="0"/>
    <x v="21"/>
    <n v="0"/>
    <x v="2721"/>
    <x v="5"/>
    <x v="21"/>
  </r>
  <r>
    <n v="140"/>
    <x v="4097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501"/>
    <b v="0"/>
    <x v="21"/>
    <n v="0"/>
    <x v="2721"/>
    <x v="5"/>
    <x v="21"/>
  </r>
  <r>
    <n v="137"/>
    <x v="4098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x v="501"/>
    <b v="0"/>
    <x v="21"/>
    <n v="0"/>
    <x v="2721"/>
    <x v="5"/>
    <x v="21"/>
  </r>
  <r>
    <n v="136"/>
    <x v="4099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501"/>
    <b v="0"/>
    <x v="21"/>
    <n v="0"/>
    <x v="2721"/>
    <x v="5"/>
    <x v="21"/>
  </r>
  <r>
    <n v="134"/>
    <x v="4100"/>
    <s v="steampunk  remake of &quot;a Christmas carol&quot;"/>
    <n v="5000"/>
    <n v="0"/>
    <x v="1"/>
    <x v="0"/>
    <s v="USD"/>
    <n v="1441386000"/>
    <n v="1438811418"/>
    <b v="0"/>
    <x v="501"/>
    <b v="0"/>
    <x v="21"/>
    <n v="0"/>
    <x v="2721"/>
    <x v="5"/>
    <x v="21"/>
  </r>
  <r>
    <n v="133"/>
    <x v="4101"/>
    <s v="Invasion from outer space sights, to weird to imagine destruction too monstrous to escape"/>
    <n v="71764"/>
    <n v="0"/>
    <x v="1"/>
    <x v="0"/>
    <s v="USD"/>
    <n v="1464715860"/>
    <n v="1462130584"/>
    <b v="0"/>
    <x v="501"/>
    <b v="0"/>
    <x v="21"/>
    <n v="0"/>
    <x v="2721"/>
    <x v="5"/>
    <x v="21"/>
  </r>
  <r>
    <n v="131"/>
    <x v="4102"/>
    <s v="I"/>
    <n v="1200"/>
    <n v="0"/>
    <x v="1"/>
    <x v="0"/>
    <s v="USD"/>
    <n v="1467763200"/>
    <n v="1466453161"/>
    <b v="0"/>
    <x v="501"/>
    <b v="0"/>
    <x v="21"/>
    <n v="0"/>
    <x v="2721"/>
    <x v="5"/>
    <x v="21"/>
  </r>
  <r>
    <n v="130"/>
    <x v="4103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501"/>
    <b v="0"/>
    <x v="21"/>
    <n v="0"/>
    <x v="2721"/>
    <x v="5"/>
    <x v="21"/>
  </r>
  <r>
    <n v="129"/>
    <x v="4104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501"/>
    <b v="0"/>
    <x v="21"/>
    <n v="0"/>
    <x v="2721"/>
    <x v="5"/>
    <x v="21"/>
  </r>
  <r>
    <n v="124"/>
    <x v="4105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501"/>
    <b v="0"/>
    <x v="21"/>
    <n v="0"/>
    <x v="2721"/>
    <x v="5"/>
    <x v="21"/>
  </r>
  <r>
    <n v="122"/>
    <x v="4106"/>
    <s v="My ambition for this knows no bounds.  Seeing Sephoria in a live-action is a dream of mine."/>
    <n v="100000000"/>
    <n v="0"/>
    <x v="1"/>
    <x v="0"/>
    <s v="USD"/>
    <n v="1476094907"/>
    <n v="1470910907"/>
    <b v="0"/>
    <x v="501"/>
    <b v="0"/>
    <x v="21"/>
    <n v="0"/>
    <x v="2721"/>
    <x v="5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x v="54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x v="59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7"/>
    <x v="67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2"/>
    <x v="69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8"/>
    <x v="69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9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x v="7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29"/>
    <x v="72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x v="79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5"/>
    <x v="8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x v="85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2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7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8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7"/>
    <x v="10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x v="106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3"/>
    <x v="113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7"/>
    <x v="113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x v="11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8"/>
    <x v="11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x v="116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1"/>
    <x v="117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4"/>
    <x v="118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x v="122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8"/>
    <x v="12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x v="126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x v="129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x v="13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x v="136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x v="137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x v="138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x v="142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x v="142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x v="144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x v="14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46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69"/>
    <x v="146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x v="147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x v="147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7"/>
    <x v="150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150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x v="150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2"/>
    <x v="15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3"/>
    <x v="150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8"/>
    <x v="1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4"/>
    <x v="154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x v="154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6"/>
    <x v="155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x v="155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8"/>
    <x v="155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2"/>
    <x v="15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63"/>
    <x v="155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x v="158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x v="160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x v="161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16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x v="16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0"/>
    <x v="165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x v="166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x v="166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9"/>
    <x v="166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66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3"/>
    <x v="166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x v="166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x v="167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4"/>
    <x v="167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x v="168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x v="168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2"/>
    <x v="168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6"/>
    <x v="169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699"/>
    <x v="169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700"/>
    <x v="169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x v="16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169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05"/>
    <x v="17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6"/>
    <x v="170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7"/>
    <x v="17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170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9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10"/>
    <x v="170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x v="170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6"/>
    <x v="17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7"/>
    <x v="172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x v="172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5"/>
    <x v="174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1"/>
    <x v="17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8"/>
    <x v="137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9"/>
    <x v="178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x v="178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x v="17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180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3"/>
    <x v="1807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4"/>
    <x v="180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x v="180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x v="182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x v="18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1"/>
    <x v="182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2"/>
    <x v="18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x v="183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x v="18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1"/>
    <x v="18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5"/>
    <x v="184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0"/>
    <x v="185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1"/>
    <x v="185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2"/>
    <x v="185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8"/>
    <x v="186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x v="186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5"/>
    <x v="186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6"/>
    <x v="186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77"/>
    <x v="186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8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9"/>
    <x v="187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80"/>
    <x v="187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1"/>
    <x v="18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2"/>
    <x v="187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x v="187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4"/>
    <x v="187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5"/>
    <x v="187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6"/>
    <x v="187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87"/>
    <x v="18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90"/>
    <x v="188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3"/>
    <x v="188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6"/>
    <x v="188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x v="188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8"/>
    <x v="189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9"/>
    <x v="189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0"/>
    <x v="189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x v="189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06"/>
    <x v="189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07"/>
    <x v="189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08"/>
    <x v="19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09"/>
    <x v="19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3"/>
    <x v="190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4"/>
    <x v="19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5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6"/>
    <x v="190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17"/>
    <x v="190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x v="192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19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x v="193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x v="193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x v="194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x v="194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x v="196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x v="198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3"/>
    <x v="200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x v="201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x v="127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x v="20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x v="20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6"/>
    <x v="203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x v="203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79"/>
    <x v="206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20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7"/>
    <x v="207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8"/>
    <x v="20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08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098"/>
    <x v="208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09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1"/>
    <x v="20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2"/>
    <x v="209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103"/>
    <x v="209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x v="21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x v="212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x v="213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x v="214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x v="21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x v="21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x v="217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8"/>
    <x v="217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x v="218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x v="218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x v="219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x v="220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3"/>
    <x v="221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4"/>
    <x v="221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221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9"/>
    <x v="221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x v="22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x v="22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x v="22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6"/>
    <x v="22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0"/>
    <x v="224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x v="224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2"/>
    <x v="224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3"/>
    <x v="224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x v="224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225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x v="22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x v="225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x v="225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x v="226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x v="226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x v="227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x v="228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x v="229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230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0"/>
    <x v="230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3"/>
    <x v="23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231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5"/>
    <x v="134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x v="23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1"/>
    <x v="23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7"/>
    <x v="233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7"/>
    <x v="234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1"/>
    <x v="234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62"/>
    <x v="234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3"/>
    <x v="234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4"/>
    <x v="235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5"/>
    <x v="235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235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8"/>
    <x v="235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9"/>
    <x v="235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70"/>
    <x v="235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71"/>
    <x v="235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187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x v="237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x v="238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x v="238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x v="238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x v="238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x v="22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x v="239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x v="239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x v="239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239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x v="241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x v="24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2"/>
    <x v="241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5"/>
    <x v="241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x v="242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3"/>
    <x v="243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x v="244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244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1"/>
    <x v="24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x v="244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244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09"/>
    <x v="249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249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x v="250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252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3"/>
    <x v="252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x v="25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5"/>
    <x v="252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6"/>
    <x v="25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7"/>
    <x v="25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8"/>
    <x v="25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x v="253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25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3"/>
    <x v="253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253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x v="253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x v="25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x v="254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69"/>
    <x v="255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x v="25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7"/>
    <x v="256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8"/>
    <x v="256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4"/>
    <x v="25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5"/>
    <x v="256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x v="256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7"/>
    <x v="257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x v="257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257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x v="258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258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x v="259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x v="259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x v="26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x v="260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x v="26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3"/>
    <x v="26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6"/>
    <x v="261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59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4"/>
    <x v="26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x v="184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x v="263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7"/>
    <x v="263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x v="264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x v="264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x v="26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265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75"/>
    <x v="265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76"/>
    <x v="265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77"/>
    <x v="265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78"/>
    <x v="265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x v="266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0"/>
    <x v="266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81"/>
    <x v="266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2"/>
    <x v="266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3"/>
    <x v="266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84"/>
    <x v="266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x v="26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x v="268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268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5"/>
    <x v="268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6"/>
    <x v="268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7"/>
    <x v="268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8"/>
    <x v="268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9"/>
    <x v="269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x v="58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x v="269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269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x v="2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7"/>
    <x v="27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8"/>
    <x v="270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9"/>
    <x v="27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x v="27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1"/>
    <x v="27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x v="271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x v="27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6"/>
    <x v="27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x v="273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2"/>
    <x v="274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x v="27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x v="275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x v="275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x v="275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x v="27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x v="276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x v="276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x v="277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x v="9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x v="277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799"/>
    <x v="277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0"/>
    <x v="27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x v="278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x v="278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x v="278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1"/>
    <x v="279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x v="279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x v="279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9"/>
    <x v="279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20"/>
    <x v="279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8"/>
    <x v="280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x v="28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0"/>
    <x v="280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4"/>
    <x v="28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x v="281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x v="28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39"/>
    <x v="281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0"/>
    <x v="28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1"/>
    <x v="28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5"/>
    <x v="282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6"/>
    <x v="282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7"/>
    <x v="282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8"/>
    <x v="282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x v="28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x v="28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x v="284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3"/>
    <x v="28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x v="284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5"/>
    <x v="284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x v="28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x v="28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x v="285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x v="285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0"/>
    <x v="285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1"/>
    <x v="28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x v="286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7"/>
    <x v="286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88"/>
    <x v="286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x v="287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x v="287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x v="287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1"/>
    <x v="288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2"/>
    <x v="288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x v="288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4"/>
    <x v="288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5"/>
    <x v="288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6"/>
    <x v="288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7"/>
    <x v="288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8"/>
    <x v="288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9"/>
    <x v="288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10"/>
    <x v="28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x v="289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2"/>
    <x v="289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3"/>
    <x v="289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9"/>
    <x v="289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x v="289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x v="290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x v="29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x v="290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x v="290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x v="291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4"/>
    <x v="291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x v="291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x v="29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x v="29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x v="29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x v="293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6"/>
    <x v="29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7"/>
    <x v="293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8"/>
    <x v="29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9"/>
    <x v="293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x v="294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x v="294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69"/>
    <x v="294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x v="294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1"/>
    <x v="295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2"/>
    <x v="295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3"/>
    <x v="295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4"/>
    <x v="295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5"/>
    <x v="295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x v="295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x v="29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x v="296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x v="296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x v="297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x v="29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x v="297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4"/>
    <x v="298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7"/>
    <x v="298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x v="299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x v="299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x v="300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x v="300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  <x v="300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x v="300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8"/>
    <x v="300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x v="30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x v="301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x v="30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x v="301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5"/>
    <x v="302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x v="30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7"/>
    <x v="302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x v="30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x v="303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x v="30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8"/>
    <x v="303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x v="30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5"/>
    <x v="304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6"/>
    <x v="304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x v="304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x v="30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0"/>
    <x v="304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1"/>
    <x v="30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2"/>
    <x v="305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3"/>
    <x v="30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x v="305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x v="305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x v="305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x v="305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9"/>
    <x v="305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x v="306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3"/>
    <x v="306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x v="306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8"/>
    <x v="306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89"/>
    <x v="306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x v="306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1"/>
    <x v="307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x v="307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x v="307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6"/>
    <x v="308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7"/>
    <x v="30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x v="308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1"/>
    <x v="309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2"/>
    <x v="309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3"/>
    <x v="309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4"/>
    <x v="309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5"/>
    <x v="309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x v="3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  <x v="309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x v="309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1"/>
    <x v="31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x v="310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x v="310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25"/>
    <x v="310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6"/>
    <x v="310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x v="310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28"/>
    <x v="310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29"/>
    <x v="31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30"/>
    <x v="310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31"/>
    <x v="31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32"/>
    <x v="311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3"/>
    <x v="31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4"/>
    <x v="311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5"/>
    <x v="31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8"/>
    <x v="311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9"/>
    <x v="31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x v="31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2"/>
    <x v="31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43"/>
    <x v="312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4"/>
    <x v="312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x v="312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46"/>
    <x v="312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7"/>
    <x v="312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48"/>
    <x v="312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1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2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x v="313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0"/>
    <x v="313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x v="313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4"/>
    <x v="314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5"/>
    <x v="314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x v="31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x v="314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x v="31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x v="314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3"/>
    <x v="315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x v="315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x v="315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x v="315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x v="315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2"/>
    <x v="31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5"/>
    <x v="316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x v="316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x v="316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1"/>
    <x v="316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2"/>
    <x v="317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3"/>
    <x v="317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4"/>
    <x v="317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5"/>
    <x v="317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6"/>
    <x v="317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7"/>
    <x v="317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  <x v="317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9"/>
    <x v="3177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0"/>
    <x v="317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201"/>
    <x v="317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5"/>
    <x v="318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x v="318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09"/>
    <x v="318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x v="318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1"/>
    <x v="318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x v="319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5"/>
    <x v="319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x v="319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3"/>
    <x v="320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4"/>
    <x v="320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x v="320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8"/>
    <x v="320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x v="321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x v="32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x v="32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6"/>
    <x v="32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7"/>
    <x v="32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8"/>
    <x v="321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1"/>
    <x v="321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2"/>
    <x v="322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x v="322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x v="32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9"/>
    <x v="32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x v="322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1"/>
    <x v="322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2"/>
    <x v="323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x v="323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x v="323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7"/>
    <x v="32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x v="323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x v="323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x v="323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  <x v="323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4"/>
    <x v="324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x v="324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x v="324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7"/>
    <x v="324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x v="324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1"/>
    <x v="324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72"/>
    <x v="32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3"/>
    <x v="325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74"/>
    <x v="325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75"/>
    <x v="325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6"/>
    <x v="32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77"/>
    <x v="32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78"/>
    <x v="32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79"/>
    <x v="325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0"/>
    <x v="325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1"/>
    <x v="325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2"/>
    <x v="32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3"/>
    <x v="326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4"/>
    <x v="326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85"/>
    <x v="326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86"/>
    <x v="326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7"/>
    <x v="326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88"/>
    <x v="326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9"/>
    <x v="32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0"/>
    <x v="326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1"/>
    <x v="326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2"/>
    <x v="327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3"/>
    <x v="327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4"/>
    <x v="327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95"/>
    <x v="327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x v="327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8"/>
    <x v="327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99"/>
    <x v="327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0"/>
    <x v="327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301"/>
    <x v="327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2"/>
    <x v="328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3"/>
    <x v="328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304"/>
    <x v="328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x v="328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x v="328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0"/>
    <x v="328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1"/>
    <x v="328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2"/>
    <x v="329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3"/>
    <x v="329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4"/>
    <x v="329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5"/>
    <x v="329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6"/>
    <x v="329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7"/>
    <x v="329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8"/>
    <x v="329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9"/>
    <x v="329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0"/>
    <x v="329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1"/>
    <x v="329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22"/>
    <x v="33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3"/>
    <x v="330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x v="330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x v="33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x v="330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2"/>
    <x v="33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x v="33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5"/>
    <x v="331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6"/>
    <x v="33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9"/>
    <x v="33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x v="331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x v="33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4"/>
    <x v="332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x v="332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49"/>
    <x v="332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0"/>
    <x v="33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1"/>
    <x v="332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2"/>
    <x v="33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3"/>
    <x v="333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4"/>
    <x v="333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5"/>
    <x v="333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x v="333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9"/>
    <x v="333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0"/>
    <x v="333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1"/>
    <x v="33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62"/>
    <x v="334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7"/>
    <x v="334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x v="335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3"/>
    <x v="335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4"/>
    <x v="335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5"/>
    <x v="335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x v="335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7"/>
    <x v="33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0"/>
    <x v="3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x v="336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3"/>
    <x v="336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84"/>
    <x v="336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  <x v="336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x v="336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8"/>
    <x v="336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x v="336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x v="336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4"/>
    <x v="337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5"/>
    <x v="337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6"/>
    <x v="337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7"/>
    <x v="337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8"/>
    <x v="337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9"/>
    <x v="337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0"/>
    <x v="337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x v="337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2"/>
    <x v="338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3"/>
    <x v="338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04"/>
    <x v="338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5"/>
    <x v="338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06"/>
    <x v="338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07"/>
    <x v="338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08"/>
    <x v="338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09"/>
    <x v="338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0"/>
    <x v="338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11"/>
    <x v="33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2"/>
    <x v="339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  <x v="339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4"/>
    <x v="339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15"/>
    <x v="33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16"/>
    <x v="339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17"/>
    <x v="339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x v="339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9"/>
    <x v="339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0"/>
    <x v="339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1"/>
    <x v="339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2"/>
    <x v="34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23"/>
    <x v="340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24"/>
    <x v="34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5"/>
    <x v="340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6"/>
    <x v="340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27"/>
    <x v="340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8"/>
    <x v="340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9"/>
    <x v="340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30"/>
    <x v="340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1"/>
    <x v="340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32"/>
    <x v="341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33"/>
    <x v="34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34"/>
    <x v="34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x v="341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2"/>
    <x v="342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3"/>
    <x v="342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4"/>
    <x v="342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x v="34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8"/>
    <x v="342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9"/>
    <x v="34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50"/>
    <x v="342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1"/>
    <x v="342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2"/>
    <x v="343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3"/>
    <x v="343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4"/>
    <x v="34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5"/>
    <x v="343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  <x v="343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x v="343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9"/>
    <x v="343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60"/>
    <x v="343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61"/>
    <x v="343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62"/>
    <x v="344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x v="34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x v="344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x v="344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x v="344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  <x v="344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x v="344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1"/>
    <x v="344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2"/>
    <x v="345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  <x v="345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4"/>
    <x v="345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5"/>
    <x v="345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6"/>
    <x v="345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x v="345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9"/>
    <x v="345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80"/>
    <x v="345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x v="34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  <x v="346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83"/>
    <x v="346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x v="346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x v="346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x v="34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2"/>
    <x v="347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3"/>
    <x v="347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4"/>
    <x v="347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5"/>
    <x v="347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x v="347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8"/>
    <x v="347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9"/>
    <x v="347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500"/>
    <x v="347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  <x v="347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02"/>
    <x v="348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03"/>
    <x v="348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04"/>
    <x v="348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05"/>
    <x v="348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06"/>
    <x v="348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07"/>
    <x v="348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08"/>
    <x v="348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9"/>
    <x v="348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10"/>
    <x v="348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11"/>
    <x v="348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2"/>
    <x v="349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13"/>
    <x v="349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4"/>
    <x v="349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  <x v="349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6"/>
    <x v="349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17"/>
    <x v="349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18"/>
    <x v="349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9"/>
    <x v="34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0"/>
    <x v="349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21"/>
    <x v="349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22"/>
    <x v="35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3"/>
    <x v="350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4"/>
    <x v="350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5"/>
    <x v="35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6"/>
    <x v="350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7"/>
    <x v="35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8"/>
    <x v="350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9"/>
    <x v="350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0"/>
    <x v="350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1"/>
    <x v="350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x v="351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3"/>
    <x v="351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4"/>
    <x v="351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5"/>
    <x v="35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6"/>
    <x v="35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37"/>
    <x v="35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38"/>
    <x v="351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39"/>
    <x v="351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0"/>
    <x v="351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x v="351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2"/>
    <x v="352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3"/>
    <x v="352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44"/>
    <x v="352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45"/>
    <x v="352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46"/>
    <x v="352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47"/>
    <x v="352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48"/>
    <x v="352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49"/>
    <x v="352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50"/>
    <x v="352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3"/>
    <x v="353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x v="353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x v="35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1"/>
    <x v="353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x v="354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4"/>
    <x v="354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x v="354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6"/>
    <x v="35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7"/>
    <x v="354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  <x v="354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69"/>
    <x v="354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0"/>
    <x v="354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1"/>
    <x v="354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2"/>
    <x v="355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73"/>
    <x v="355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4"/>
    <x v="355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5"/>
    <x v="355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6"/>
    <x v="355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77"/>
    <x v="355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8"/>
    <x v="355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9"/>
    <x v="355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0"/>
    <x v="355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1"/>
    <x v="355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2"/>
    <x v="356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3"/>
    <x v="356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4"/>
    <x v="356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5"/>
    <x v="356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6"/>
    <x v="356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7"/>
    <x v="356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88"/>
    <x v="356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9"/>
    <x v="356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90"/>
    <x v="356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91"/>
    <x v="356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2"/>
    <x v="357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3"/>
    <x v="357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94"/>
    <x v="357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5"/>
    <x v="357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6"/>
    <x v="357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97"/>
    <x v="357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8"/>
    <x v="357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  <x v="357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0"/>
    <x v="357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x v="357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2"/>
    <x v="358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3"/>
    <x v="35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x v="35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6"/>
    <x v="358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7"/>
    <x v="358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8"/>
    <x v="358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x v="358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0"/>
    <x v="358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1"/>
    <x v="358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12"/>
    <x v="359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  <x v="359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4"/>
    <x v="359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5"/>
    <x v="359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6"/>
    <x v="359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17"/>
    <x v="359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18"/>
    <x v="359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19"/>
    <x v="359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0"/>
    <x v="359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1"/>
    <x v="359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x v="360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5"/>
    <x v="360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6"/>
    <x v="360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x v="360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x v="36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30"/>
    <x v="360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31"/>
    <x v="360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32"/>
    <x v="36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33"/>
    <x v="361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34"/>
    <x v="361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35"/>
    <x v="361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6"/>
    <x v="36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7"/>
    <x v="36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38"/>
    <x v="361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39"/>
    <x v="361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40"/>
    <x v="36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1"/>
    <x v="36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42"/>
    <x v="362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43"/>
    <x v="362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4"/>
    <x v="362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45"/>
    <x v="362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46"/>
    <x v="362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7"/>
    <x v="362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8"/>
    <x v="362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49"/>
    <x v="362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0"/>
    <x v="362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x v="362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52"/>
    <x v="363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53"/>
    <x v="363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54"/>
    <x v="363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55"/>
    <x v="363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56"/>
    <x v="363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57"/>
    <x v="36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58"/>
    <x v="363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59"/>
    <x v="36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60"/>
    <x v="363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61"/>
    <x v="363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2"/>
    <x v="364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63"/>
    <x v="36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4"/>
    <x v="364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65"/>
    <x v="364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6"/>
    <x v="364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7"/>
    <x v="364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8"/>
    <x v="364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9"/>
    <x v="3647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0"/>
    <x v="36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71"/>
    <x v="364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72"/>
    <x v="365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73"/>
    <x v="365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4"/>
    <x v="365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75"/>
    <x v="365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6"/>
    <x v="365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77"/>
    <x v="365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8"/>
    <x v="365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79"/>
    <x v="365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0"/>
    <x v="365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81"/>
    <x v="365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2"/>
    <x v="366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83"/>
    <x v="366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84"/>
    <x v="366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5"/>
    <x v="366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86"/>
    <x v="366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87"/>
    <x v="366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88"/>
    <x v="366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89"/>
    <x v="366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90"/>
    <x v="366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91"/>
    <x v="366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2"/>
    <x v="367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93"/>
    <x v="367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94"/>
    <x v="367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95"/>
    <x v="367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96"/>
    <x v="367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7"/>
    <x v="367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98"/>
    <x v="367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9"/>
    <x v="367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700"/>
    <x v="367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701"/>
    <x v="367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702"/>
    <x v="368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703"/>
    <x v="368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704"/>
    <x v="368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705"/>
    <x v="368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706"/>
    <x v="368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07"/>
    <x v="368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708"/>
    <x v="36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709"/>
    <x v="368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710"/>
    <x v="368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711"/>
    <x v="368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712"/>
    <x v="369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713"/>
    <x v="369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714"/>
    <x v="369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715"/>
    <x v="369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716"/>
    <x v="369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717"/>
    <x v="369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718"/>
    <x v="369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719"/>
    <x v="369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720"/>
    <x v="369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721"/>
    <x v="369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722"/>
    <x v="37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723"/>
    <x v="370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724"/>
    <x v="370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725"/>
    <x v="370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726"/>
    <x v="370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727"/>
    <x v="370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728"/>
    <x v="370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729"/>
    <x v="370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730"/>
    <x v="370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31"/>
    <x v="370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732"/>
    <x v="37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733"/>
    <x v="371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734"/>
    <x v="371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735"/>
    <x v="371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736"/>
    <x v="371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737"/>
    <x v="37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738"/>
    <x v="37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739"/>
    <x v="37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740"/>
    <x v="371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741"/>
    <x v="37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42"/>
    <x v="37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743"/>
    <x v="372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744"/>
    <x v="372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45"/>
    <x v="372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746"/>
    <x v="372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47"/>
    <x v="37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748"/>
    <x v="372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749"/>
    <x v="372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750"/>
    <x v="372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751"/>
    <x v="372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752"/>
    <x v="373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753"/>
    <x v="373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3754"/>
    <x v="37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755"/>
    <x v="373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756"/>
    <x v="373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757"/>
    <x v="373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758"/>
    <x v="373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759"/>
    <x v="373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760"/>
    <x v="37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761"/>
    <x v="373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62"/>
    <x v="37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63"/>
    <x v="37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764"/>
    <x v="37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3765"/>
    <x v="374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766"/>
    <x v="374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767"/>
    <x v="374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768"/>
    <x v="374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769"/>
    <x v="374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770"/>
    <x v="37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71"/>
    <x v="374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72"/>
    <x v="375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73"/>
    <x v="375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774"/>
    <x v="37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75"/>
    <x v="375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6"/>
    <x v="375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777"/>
    <x v="375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778"/>
    <x v="375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79"/>
    <x v="37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780"/>
    <x v="375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81"/>
    <x v="375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782"/>
    <x v="376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83"/>
    <x v="376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84"/>
    <x v="376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785"/>
    <x v="376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786"/>
    <x v="376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87"/>
    <x v="376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8"/>
    <x v="376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789"/>
    <x v="3767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90"/>
    <x v="376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791"/>
    <x v="37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792"/>
    <x v="377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793"/>
    <x v="377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794"/>
    <x v="377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795"/>
    <x v="377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796"/>
    <x v="377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797"/>
    <x v="377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798"/>
    <x v="377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799"/>
    <x v="377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800"/>
    <x v="377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01"/>
    <x v="377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02"/>
    <x v="378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803"/>
    <x v="378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804"/>
    <x v="378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05"/>
    <x v="378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806"/>
    <x v="37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807"/>
    <x v="378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808"/>
    <x v="378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809"/>
    <x v="378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10"/>
    <x v="378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811"/>
    <x v="378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812"/>
    <x v="379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13"/>
    <x v="379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814"/>
    <x v="379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15"/>
    <x v="379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16"/>
    <x v="379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17"/>
    <x v="379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18"/>
    <x v="379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819"/>
    <x v="379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20"/>
    <x v="379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21"/>
    <x v="379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822"/>
    <x v="38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823"/>
    <x v="380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824"/>
    <x v="380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25"/>
    <x v="38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826"/>
    <x v="38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827"/>
    <x v="380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828"/>
    <x v="380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29"/>
    <x v="380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830"/>
    <x v="38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831"/>
    <x v="380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832"/>
    <x v="38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33"/>
    <x v="38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834"/>
    <x v="381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835"/>
    <x v="381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836"/>
    <x v="38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37"/>
    <x v="38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38"/>
    <x v="38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39"/>
    <x v="381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40"/>
    <x v="38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41"/>
    <x v="38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42"/>
    <x v="38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843"/>
    <x v="38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44"/>
    <x v="382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45"/>
    <x v="382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46"/>
    <x v="38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47"/>
    <x v="38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8"/>
    <x v="382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49"/>
    <x v="382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50"/>
    <x v="38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51"/>
    <x v="382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52"/>
    <x v="38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53"/>
    <x v="383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54"/>
    <x v="383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55"/>
    <x v="383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56"/>
    <x v="383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57"/>
    <x v="383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58"/>
    <x v="383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59"/>
    <x v="38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60"/>
    <x v="38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861"/>
    <x v="383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862"/>
    <x v="38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863"/>
    <x v="384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864"/>
    <x v="384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865"/>
    <x v="384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866"/>
    <x v="384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x v="384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868"/>
    <x v="384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869"/>
    <x v="38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870"/>
    <x v="38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871"/>
    <x v="38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872"/>
    <x v="385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873"/>
    <x v="385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874"/>
    <x v="385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875"/>
    <x v="385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76"/>
    <x v="385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877"/>
    <x v="38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878"/>
    <x v="385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879"/>
    <x v="385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880"/>
    <x v="385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881"/>
    <x v="385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82"/>
    <x v="386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883"/>
    <x v="386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884"/>
    <x v="386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85"/>
    <x v="386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886"/>
    <x v="386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87"/>
    <x v="386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888"/>
    <x v="386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89"/>
    <x v="386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890"/>
    <x v="386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891"/>
    <x v="386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92"/>
    <x v="387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893"/>
    <x v="387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894"/>
    <x v="387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895"/>
    <x v="387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96"/>
    <x v="387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897"/>
    <x v="387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898"/>
    <x v="387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899"/>
    <x v="387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00"/>
    <x v="387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01"/>
    <x v="387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02"/>
    <x v="388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03"/>
    <x v="38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04"/>
    <x v="388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05"/>
    <x v="388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06"/>
    <x v="388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07"/>
    <x v="388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8"/>
    <x v="38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9"/>
    <x v="388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10"/>
    <x v="388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11"/>
    <x v="388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12"/>
    <x v="389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13"/>
    <x v="389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14"/>
    <x v="389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15"/>
    <x v="389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16"/>
    <x v="389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17"/>
    <x v="389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18"/>
    <x v="389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919"/>
    <x v="3897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920"/>
    <x v="389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921"/>
    <x v="389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922"/>
    <x v="39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923"/>
    <x v="390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24"/>
    <x v="390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25"/>
    <x v="390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926"/>
    <x v="390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927"/>
    <x v="390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928"/>
    <x v="390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29"/>
    <x v="390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30"/>
    <x v="390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931"/>
    <x v="390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932"/>
    <x v="39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33"/>
    <x v="391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934"/>
    <x v="39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935"/>
    <x v="39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936"/>
    <x v="391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37"/>
    <x v="39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38"/>
    <x v="391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939"/>
    <x v="39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940"/>
    <x v="39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1"/>
    <x v="39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942"/>
    <x v="39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43"/>
    <x v="39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944"/>
    <x v="39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45"/>
    <x v="392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946"/>
    <x v="392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947"/>
    <x v="39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948"/>
    <x v="392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949"/>
    <x v="392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950"/>
    <x v="392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951"/>
    <x v="392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952"/>
    <x v="39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3"/>
    <x v="39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954"/>
    <x v="393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955"/>
    <x v="393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56"/>
    <x v="393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57"/>
    <x v="393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58"/>
    <x v="393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59"/>
    <x v="39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60"/>
    <x v="393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61"/>
    <x v="393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62"/>
    <x v="394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963"/>
    <x v="394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964"/>
    <x v="394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65"/>
    <x v="394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6"/>
    <x v="394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967"/>
    <x v="39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68"/>
    <x v="394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969"/>
    <x v="394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70"/>
    <x v="394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71"/>
    <x v="394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972"/>
    <x v="395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73"/>
    <x v="395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974"/>
    <x v="395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975"/>
    <x v="395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976"/>
    <x v="395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977"/>
    <x v="395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78"/>
    <x v="395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979"/>
    <x v="39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980"/>
    <x v="395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981"/>
    <x v="395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982"/>
    <x v="396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83"/>
    <x v="396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984"/>
    <x v="396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85"/>
    <x v="396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986"/>
    <x v="396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987"/>
    <x v="396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988"/>
    <x v="396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9"/>
    <x v="396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990"/>
    <x v="396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91"/>
    <x v="396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992"/>
    <x v="397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993"/>
    <x v="397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994"/>
    <x v="397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995"/>
    <x v="397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96"/>
    <x v="397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97"/>
    <x v="397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98"/>
    <x v="397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999"/>
    <x v="397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4000"/>
    <x v="397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1"/>
    <x v="397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2"/>
    <x v="398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4003"/>
    <x v="398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4004"/>
    <x v="398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4005"/>
    <x v="398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06"/>
    <x v="398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4007"/>
    <x v="39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4008"/>
    <x v="398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9"/>
    <x v="398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4010"/>
    <x v="398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4011"/>
    <x v="398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4012"/>
    <x v="399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3"/>
    <x v="399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14"/>
    <x v="399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4015"/>
    <x v="399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4016"/>
    <x v="399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17"/>
    <x v="399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18"/>
    <x v="399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19"/>
    <x v="399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20"/>
    <x v="399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21"/>
    <x v="399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22"/>
    <x v="40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23"/>
    <x v="400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24"/>
    <x v="400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25"/>
    <x v="400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26"/>
    <x v="400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27"/>
    <x v="400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28"/>
    <x v="400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29"/>
    <x v="400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30"/>
    <x v="40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1"/>
    <x v="400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32"/>
    <x v="401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4033"/>
    <x v="401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4034"/>
    <x v="401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35"/>
    <x v="401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36"/>
    <x v="40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4037"/>
    <x v="40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4038"/>
    <x v="401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4039"/>
    <x v="401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40"/>
    <x v="401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4041"/>
    <x v="401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4042"/>
    <x v="402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4043"/>
    <x v="402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4044"/>
    <x v="402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4045"/>
    <x v="402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4046"/>
    <x v="402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4047"/>
    <x v="40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4048"/>
    <x v="402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4049"/>
    <x v="402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4050"/>
    <x v="402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4051"/>
    <x v="402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52"/>
    <x v="403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4053"/>
    <x v="403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4054"/>
    <x v="403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4055"/>
    <x v="403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56"/>
    <x v="403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57"/>
    <x v="4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4058"/>
    <x v="403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4059"/>
    <x v="403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4060"/>
    <x v="403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61"/>
    <x v="403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4062"/>
    <x v="404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4063"/>
    <x v="404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64"/>
    <x v="404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65"/>
    <x v="404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4066"/>
    <x v="404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67"/>
    <x v="404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4068"/>
    <x v="404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4069"/>
    <x v="404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4070"/>
    <x v="404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4071"/>
    <x v="40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4072"/>
    <x v="405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4073"/>
    <x v="40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4074"/>
    <x v="405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4075"/>
    <x v="405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4076"/>
    <x v="405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4077"/>
    <x v="405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4078"/>
    <x v="405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079"/>
    <x v="405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4080"/>
    <x v="405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4081"/>
    <x v="405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4082"/>
    <x v="406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4083"/>
    <x v="406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4084"/>
    <x v="406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4085"/>
    <x v="406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4086"/>
    <x v="406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4087"/>
    <x v="406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4088"/>
    <x v="406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89"/>
    <x v="406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90"/>
    <x v="4068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4091"/>
    <x v="406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92"/>
    <x v="407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4093"/>
    <x v="407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94"/>
    <x v="407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4095"/>
    <x v="407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96"/>
    <x v="407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4097"/>
    <x v="407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4098"/>
    <x v="407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4099"/>
    <x v="407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4100"/>
    <x v="407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4101"/>
    <x v="407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4102"/>
    <x v="40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4103"/>
    <x v="408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104"/>
    <x v="408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105"/>
    <x v="408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4106"/>
    <x v="408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4107"/>
    <x v="408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108"/>
    <x v="408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109"/>
    <x v="408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110"/>
    <x v="408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4111"/>
    <x v="408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4112"/>
    <x v="409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5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7"/>
    <d v="2015-10-24T04:14:05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7"/>
    <d v="2014-07-10T09:07:49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8"/>
    <d v="2010-07-22T06:00:00"/>
    <x v="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2"/>
    <d v="2014-09-26T21:04:52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3"/>
    <d v="2015-08-21T14:05:16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8"/>
    <d v="2015-05-26T03:59:00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9"/>
    <d v="2016-08-01T16:22:03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29"/>
    <d v="2016-01-07T13:47:00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30"/>
    <d v="2012-01-16T05:00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5"/>
    <d v="2011-11-28T04:35:39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6"/>
    <d v="2011-12-31T05:45:3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2"/>
    <d v="2014-07-18T16:04: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3"/>
    <d v="2017-02-25T20:18:25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7"/>
    <d v="2015-06-29T20:57:18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8"/>
    <d v="2012-01-22T06:00:00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8"/>
    <d v="2015-04-01T04:59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9"/>
    <d v="2014-04-19T21:04:35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4"/>
    <d v="2014-07-19T20:38:5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7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8"/>
    <d v="2016-04-27T14:58:2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3"/>
    <d v="2016-11-04T13:06:2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4"/>
    <d v="2016-11-22T05:59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7"/>
    <d v="2017-01-30T17:16:53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d v="2014-04-13T02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8"/>
    <d v="2015-01-06T06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9"/>
    <d v="2015-07-31T16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1"/>
    <d v="2014-12-31T13:39:4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2"/>
    <d v="2015-04-01T17:00:26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4"/>
    <d v="2010-07-19T16:00:0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5"/>
    <d v="2012-11-04T19:04:4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8"/>
    <d v="2016-09-03T20:57:09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9"/>
    <d v="2014-12-22T04:59: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29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1"/>
    <d v="2016-12-17T06:59:0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2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1"/>
    <d v="2016-07-10T22:59:0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3"/>
    <d v="2015-08-24T02:00:00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69"/>
    <d v="2016-04-18T09:13:2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70"/>
    <d v="2016-06-06T07:00:0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7"/>
    <d v="2015-03-19T21:47:44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8"/>
    <d v="2015-10-24T21:29:00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2"/>
    <d v="2015-12-04T19:01:26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3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4"/>
    <d v="2012-01-13T06:34:48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8"/>
    <d v="2015-07-02T15:39:3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9"/>
    <d v="2015-05-31T18:32:51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5"/>
    <d v="2016-01-21T05:05:19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7"/>
    <d v="2015-03-12T04:00:00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39"/>
    <d v="2015-03-20T15:07:12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4"/>
    <d v="2017-02-16T23:00:00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5"/>
    <d v="2015-08-23T14:14:55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6"/>
    <d v="2015-07-13T20:06:0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8"/>
    <d v="2014-07-26T07:00:0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59"/>
    <d v="2014-09-27T23:01:0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2"/>
    <d v="2011-12-01T15:02:1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63"/>
    <d v="2014-09-12T18:26:53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6"/>
    <d v="2013-10-16T09:59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3"/>
    <d v="2013-05-07T15:33:14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4"/>
    <d v="2015-12-13T02:26:32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6"/>
    <d v="2011-04-16T03:59:0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0"/>
    <d v="2015-05-30T20:21:4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1"/>
    <d v="2011-10-29T16:12:0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7"/>
    <d v="2016-03-03T05:59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9"/>
    <d v="2012-05-05T17:25:43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3"/>
    <d v="2016-03-30T14:3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6"/>
    <d v="2015-04-23T05:40:0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4"/>
    <d v="2014-12-19T14:19:04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5"/>
    <d v="2013-04-12T01:01:27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2"/>
    <d v="2014-10-15T14:26:5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3"/>
    <d v="2015-06-19T01:00:16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6"/>
    <d v="2016-07-11T20:51:01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7"/>
    <d v="2013-03-01T05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699"/>
    <d v="2015-09-04T19:00:1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700"/>
    <d v="2016-06-06T06:01:07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05"/>
    <d v="2015-04-09T19:00:55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6"/>
    <d v="2015-03-07T19:57:3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7"/>
    <d v="2014-09-08T03:00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9"/>
    <d v="2013-05-09T02:27:3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10"/>
    <d v="2011-10-02T17:36:13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11"/>
    <d v="2016-12-01T02:23:31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4"/>
    <d v="2014-08-13T22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6"/>
    <d v="2014-06-14T14:23:5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7"/>
    <d v="2016-11-17T11:36:3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8"/>
    <d v="2017-03-16T21:37:1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5"/>
    <d v="2012-11-26T04:59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6"/>
    <d v="2011-12-06T02:02:29"/>
    <x v="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1"/>
    <d v="2013-04-16T19:00:0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2"/>
    <d v="2012-07-15T14:00:04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8"/>
    <d v="2015-06-01T03:59:00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9"/>
    <d v="2015-09-24T20:38:02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3"/>
    <d v="2013-03-11T18:02:2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4"/>
    <d v="2015-09-27T20:14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1"/>
    <d v="2014-12-03T15:28:2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2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3"/>
    <d v="2010-01-01T06:00:00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1"/>
    <d v="2015-08-09T16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2"/>
    <d v="2015-06-01T05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5"/>
    <d v="2015-02-28T17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6"/>
    <d v="2015-07-21T03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0"/>
    <d v="2015-05-31T12:44:58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1"/>
    <d v="2016-09-09T04:00:0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2"/>
    <d v="2016-07-29T16:50:43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3"/>
    <d v="2017-01-06T13:05:05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8"/>
    <d v="2016-07-24T23:00:0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9"/>
    <d v="2014-05-20T04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5"/>
    <d v="2015-03-04T14:22:30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6"/>
    <d v="2014-06-19T04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77"/>
    <d v="2015-07-30T03:25:24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8"/>
    <d v="2014-07-30T23:00:00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9"/>
    <d v="2014-07-18T20:31:12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80"/>
    <d v="2014-01-29T08:13:4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1"/>
    <d v="2015-06-03T15:04:1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2"/>
    <d v="2016-07-20T12:02:1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  <x v="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4"/>
    <d v="2014-02-17T22:10:1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5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6"/>
    <d v="2016-12-31T16:59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87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8"/>
    <d v="2016-09-04T01:36:22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90"/>
    <d v="2012-08-16T03:07:25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91"/>
    <d v="2011-04-26T06:59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3"/>
    <d v="2015-08-05T08:43:27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4"/>
    <d v="2011-06-02T05:59:00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6"/>
    <d v="2015-04-09T04:00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8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9"/>
    <d v="2014-08-10T20:19:2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0"/>
    <d v="2016-05-16T10:26:05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1"/>
    <d v="2015-09-13T18:11: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06"/>
    <d v="2015-06-13T22:20:10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07"/>
    <d v="2016-05-21T0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08"/>
    <d v="2015-10-23T12:43:5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09"/>
    <d v="2014-08-18T17:32:3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0"/>
    <d v="2015-06-25T11:05:2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3"/>
    <d v="2015-10-10T22:28:0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4"/>
    <d v="2012-11-10T18:57:49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5"/>
    <d v="2013-11-16T05:39:33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6"/>
    <d v="2014-09-15T04:28: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17"/>
    <d v="2014-10-07T02:22:17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18"/>
    <d v="2014-10-05T13:39:14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9"/>
    <d v="2012-03-03T15:39:2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7"/>
    <d v="2014-12-19T01:53:04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3"/>
    <d v="2015-06-21T17:32:46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4"/>
    <d v="2011-11-24T03:53:16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6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8"/>
    <d v="2012-09-01T01:21:02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1"/>
    <d v="2015-06-25T18:07:3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79"/>
    <d v="2016-07-15T19:34:3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80"/>
    <d v="2011-06-11T03:00:00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5"/>
    <d v="2014-07-02T0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7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8"/>
    <d v="2014-11-04T18:33:42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098"/>
    <d v="2016-05-29T00:36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099"/>
    <d v="2014-07-30T11:18:3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1"/>
    <d v="2014-07-02T15:29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2"/>
    <d v="2017-01-17T21:10:36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103"/>
    <d v="2016-10-14T21:10:4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4"/>
    <d v="2016-07-24T03:00:17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2"/>
    <d v="2015-10-10T21:00:00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4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6"/>
    <d v="2015-06-21T21:20:00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8"/>
    <d v="2016-06-30T15:42:1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9"/>
    <d v="2014-10-13T04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2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2"/>
    <d v="2014-11-12T22:45:38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3"/>
    <d v="2014-07-24T07:00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4"/>
    <d v="2016-04-13T13:18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5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7"/>
    <d v="2011-06-14T00:35:27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9"/>
    <d v="2015-11-25T14:57:11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2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6"/>
    <d v="2016-07-10T23:32:12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7"/>
    <d v="2014-09-29T10:53:1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0"/>
    <d v="2015-02-04T11:50:18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2"/>
    <d v="2017-04-05T19:41:54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3"/>
    <d v="2012-02-12T21:43:03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8"/>
    <d v="2016-11-19T22:00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8"/>
    <d v="2016-04-15T14:21:1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2"/>
    <d v="2013-02-28T21:25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0"/>
    <d v="2013-07-10T16:52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1"/>
    <d v="2011-05-03T16:10:25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3"/>
    <d v="2015-07-23T18:33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5"/>
    <d v="2014-08-25T04:59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2"/>
    <d v="2016-03-14T15:06:1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5"/>
    <d v="2014-03-17T02:35:19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9"/>
    <d v="2016-09-22T01:17:45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1"/>
    <d v="2015-08-19T17:15: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2"/>
    <d v="2012-07-22T01:40:02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7"/>
    <d v="2015-10-05T16:00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8"/>
    <d v="2016-03-04T06:03:17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4"/>
    <d v="2016-01-10T00:51:36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7"/>
    <d v="2014-02-06T17:01:2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8"/>
    <d v="2013-06-05T00:00:32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1"/>
    <d v="2015-11-30T06:04:0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62"/>
    <d v="2015-04-25T09:53:3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3"/>
    <d v="2015-04-23T11:53:12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4"/>
    <d v="2015-11-19T18:58:1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5"/>
    <d v="2014-07-16T23:27:2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8"/>
    <d v="2014-09-23T22:08:55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9"/>
    <d v="2015-04-20T18:25:4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70"/>
    <d v="2015-04-18T13:55:2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71"/>
    <d v="2016-06-17T04:55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72"/>
    <d v="2015-05-08T00:52:5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6"/>
    <d v="2015-04-10T04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2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3"/>
    <d v="2012-06-04T17:19:55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5"/>
    <d v="2013-11-26T06:30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6"/>
    <d v="2014-12-05T00:03:01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3"/>
    <d v="2016-05-08T08:59:2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4"/>
    <d v="2012-06-28T17:26:5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1"/>
    <d v="2016-12-19T00:45:5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3"/>
    <d v="2014-08-09T21:57:05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5"/>
    <d v="2015-07-21T06:59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69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8"/>
    <d v="2015-02-28T15:14:22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3"/>
    <d v="2016-12-30T22:35:11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499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09"/>
    <d v="2015-03-28T22:07:06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0"/>
    <d v="2015-05-07T10:09:54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3"/>
    <d v="2014-08-30T05:30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5"/>
    <d v="2015-04-18T00:37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6"/>
    <d v="2016-11-30T17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7"/>
    <d v="2015-07-01T06:00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8"/>
    <d v="2015-06-30T21:06:08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3"/>
    <d v="2016-02-20T21:05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4"/>
    <d v="2014-08-02T14:00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2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69"/>
    <d v="2015-11-11T19:16:07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70"/>
    <d v="2016-05-20T11:31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7"/>
    <d v="2014-08-01T0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8"/>
    <d v="2015-01-10T03:23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4"/>
    <d v="2015-06-17T12:05:0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5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7"/>
    <d v="2015-10-19T11:00:0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3"/>
    <d v="2015-06-12T14:54:16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9"/>
    <d v="2015-01-30T17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5"/>
    <d v="2014-06-15T16:00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3"/>
    <d v="2015-10-01T13:00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6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7"/>
    <d v="2013-01-02T20:59:44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1"/>
    <d v="2012-08-07T17:01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4"/>
    <d v="2015-01-31T14:03:06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5"/>
    <d v="2017-03-24T12:33:54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3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5"/>
    <d v="2016-02-15T16:51:2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7"/>
    <d v="2016-12-06T04:59:0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8"/>
    <d v="2014-08-10T15:59:00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61"/>
    <d v="2016-07-13T19:14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75"/>
    <d v="2015-08-10T23:00:00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76"/>
    <d v="2016-02-02T11:29:4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77"/>
    <d v="2016-03-31T17:17:36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78"/>
    <d v="2015-06-21T13:41:22"/>
    <x v="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0"/>
    <d v="2017-01-31T18:00:00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81"/>
    <d v="2015-05-18T20:58:47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2"/>
    <d v="2014-08-25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3"/>
    <d v="2011-03-04T12:57:0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84"/>
    <d v="2015-07-12T22:06:12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85"/>
    <d v="2011-05-15T18:11:2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5"/>
    <d v="2014-10-22T15:36:5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6"/>
    <d v="2016-02-13T19:02:0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7"/>
    <d v="2015-08-22T03:59:00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8"/>
    <d v="2015-08-18T21:01:15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9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10"/>
    <d v="2011-12-27T17:35:58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5"/>
    <d v="2014-08-16T23:42:0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7"/>
    <d v="2015-02-28T12:0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8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9"/>
    <d v="2015-11-30T22:3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1"/>
    <d v="2016-08-31T05:36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6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49"/>
    <d v="2017-03-06T06:58:2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5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2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4"/>
    <d v="2012-08-26T21:37:0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1"/>
    <d v="2017-04-14T04:59:00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3"/>
    <d v="2012-03-01T04:59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799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0"/>
    <d v="2015-04-24T21:52:2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1"/>
    <d v="2014-10-29T22:57:5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2"/>
    <d v="2012-04-10T22:36:27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9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20"/>
    <d v="2015-03-19T19:02:5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1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8"/>
    <d v="2015-03-11T23:45:52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0"/>
    <d v="2017-01-07T07:12:49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1"/>
    <d v="2012-02-14T19:49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4"/>
    <d v="2014-10-17T19:10:10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5"/>
    <d v="2011-09-27T04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39"/>
    <d v="2015-12-01T05:59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0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1"/>
    <d v="2015-07-16T07:56:00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2"/>
    <d v="2015-01-24T03:00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5"/>
    <d v="2013-04-15T22:16:33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6"/>
    <d v="2014-01-31T19:01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7"/>
    <d v="2015-02-16T19:58:29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8"/>
    <d v="2015-04-14T19:00:3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d v="2016-10-26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d v="2016-10-31T21:36:0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3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5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7"/>
    <d v="2011-05-28T02:22:42"/>
    <x v="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0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1"/>
    <d v="2015-12-19T16:07:09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7"/>
    <d v="2015-03-23T04:5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88"/>
    <d v="2014-08-01T17:12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9"/>
    <d v="2015-04-08T18:58:4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1"/>
    <d v="2014-09-16T03:00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2"/>
    <d v="2015-07-26T05:42:16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4"/>
    <d v="2015-05-30T20:11:1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5"/>
    <d v="2016-04-05T08:34:06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6"/>
    <d v="2015-09-25T23:43:42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7"/>
    <d v="2016-05-19T08:12:01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8"/>
    <d v="2016-08-27T17:00:09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9"/>
    <d v="2016-12-28T19:25:15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10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2"/>
    <d v="2015-11-08T12:00:0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3"/>
    <d v="2015-05-31T09:29:00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14"/>
    <d v="2015-10-02T10:35:38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9"/>
    <d v="2013-07-12T21:51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4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5"/>
    <d v="2016-05-27T17:46:5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6"/>
    <d v="2016-05-15T16:21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7"/>
    <d v="2010-09-02T02:00:00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8"/>
    <d v="2016-09-15T20:53:33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9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6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69"/>
    <d v="2015-04-03T21:44:1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1"/>
    <d v="2015-09-09T22:31:19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2"/>
    <d v="2015-02-08T21:58:2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3"/>
    <d v="2016-02-15T07:59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4"/>
    <d v="2015-04-01T20:32:43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5"/>
    <d v="2016-01-06T20:38:3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6"/>
    <d v="2016-03-04T01:55:55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0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3"/>
    <d v="2015-04-24T01:39:3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6"/>
    <d v="2015-03-24T00:08:46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4"/>
    <d v="2015-07-07T19:26:20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5"/>
    <d v="2014-06-17T04:36:18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7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8"/>
    <d v="2011-12-16T01:26:35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6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d v="2016-01-03T01:55:3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  <d v="2014-10-28T22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6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8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9"/>
    <d v="2013-04-06T06:16: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4"/>
    <d v="2017-01-03T16:02:45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5"/>
    <d v="2014-06-27T16:21:24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7"/>
    <d v="2014-09-11T08:37:22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8"/>
    <d v="2015-06-11T02:13:11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6"/>
    <d v="2015-06-10T09:58:22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8"/>
    <d v="2013-12-21T20:32: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9"/>
    <d v="2015-03-27T02:39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5"/>
    <d v="2015-01-25T03:56:3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6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7"/>
    <d v="2014-08-12T18:36:01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0"/>
    <d v="2016-02-28T23:59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1"/>
    <d v="2017-01-21T21:45:31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2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3"/>
    <d v="2013-12-01T21:01:4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9"/>
    <d v="2016-03-13T12:00:0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0"/>
    <d v="2015-04-23T21:05:38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3"/>
    <d v="2014-05-12T04:03:29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8"/>
    <d v="2012-02-21T22:46:1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89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1"/>
    <d v="2015-04-06T15:15:45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6"/>
    <d v="2015-01-11T01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9"/>
    <d v="2015-04-04T18:10:37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101"/>
    <d v="2015-02-27T19:49:06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6"/>
    <d v="2016-03-09T17:09:20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7"/>
    <d v="2015-06-09T02:00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8"/>
    <d v="2015-05-21T15:45:25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1"/>
    <d v="2015-07-27T03:59:00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3"/>
    <d v="2017-03-02T22:57:58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4"/>
    <d v="2016-07-16T08:47:4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5"/>
    <d v="2013-11-02T22:09:0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  <d v="2016-02-14T16:20:32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  <d v="2015-02-28T22:00:00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d v="2016-11-07T18:12:5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1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3"/>
    <d v="2016-09-16T23:10:0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2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6"/>
    <d v="2015-03-24T03:34:59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28"/>
    <d v="2014-11-12T21:47:0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29"/>
    <d v="2014-09-06T05:09:0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30"/>
    <d v="2015-08-17T16:15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31"/>
    <d v="2014-11-23T22:29:09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32"/>
    <d v="2016-12-05T14:10:54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3"/>
    <d v="2015-06-07T21:56:3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4"/>
    <d v="2011-08-11T16:01:58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5"/>
    <d v="2016-05-09T20:5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6"/>
    <d v="2015-04-14T16:19:25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8"/>
    <d v="2014-09-20T15:40:33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9"/>
    <d v="2015-02-15T15:38:0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0"/>
    <d v="2016-01-01T08:38:5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2"/>
    <d v="2015-07-17T19:35:3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43"/>
    <d v="2016-11-02T03:59:0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4"/>
    <d v="2015-05-30T21:26:11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46"/>
    <d v="2016-02-14T02:39:3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7"/>
    <d v="2012-12-19T15:24:05"/>
    <x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48"/>
    <d v="2015-05-09T19:09:2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49"/>
    <d v="2015-05-15T15:04: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1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2"/>
    <d v="2014-11-08T00:00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0"/>
    <d v="2016-01-18T00:00:00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  <d v="2014-08-03T18:05:47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4"/>
    <d v="2012-02-12T02:49:26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5"/>
    <d v="2017-02-18T05:59:0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d v="2016-03-14T23:00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0"/>
    <d v="2017-04-09T20:29:29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3"/>
    <d v="2014-05-23T14:05:25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5"/>
    <d v="2014-03-14T16:49:11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2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3"/>
    <d v="2015-09-24T14:10:48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5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6"/>
    <d v="2016-10-19T10:38:27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d v="2014-10-31T22:45:42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d v="2012-09-07T22:37:44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1"/>
    <d v="2014-09-09T16:49:2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2"/>
    <d v="2015-05-28T15:59:00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3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4"/>
    <d v="2016-03-03T19:00:0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5"/>
    <d v="2016-10-11T12:35:3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6"/>
    <d v="2015-05-14T23:56:12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7"/>
    <d v="2015-08-04T04:30:03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  <d v="2016-05-14T04:59:0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9"/>
    <d v="2014-12-13T11:19:29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0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201"/>
    <d v="2016-06-16T17:02:46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202"/>
    <d v="2014-12-18T21:33:15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5"/>
    <d v="2015-11-13T21:55:56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6"/>
    <d v="2011-09-01T06:00:00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09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1"/>
    <d v="2016-05-15T23:00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2"/>
    <d v="2015-05-29T15:34:19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  <x v="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5"/>
    <d v="2012-01-15T18:11:50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7"/>
    <d v="2017-02-03T23:51:2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3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4"/>
    <d v="2016-03-28T15:50:29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5"/>
    <d v="2014-07-19T03:43:24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8"/>
    <d v="2010-12-23T05:35:24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9"/>
    <d v="2011-03-10T19:48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6"/>
    <d v="2013-10-22T03:59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7"/>
    <d v="2015-08-22T19:34:5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8"/>
    <d v="2015-07-22T23:08:27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9"/>
    <d v="2015-11-17T22:24:14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1"/>
    <d v="2015-11-08T22:10:2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2"/>
    <d v="2015-05-08T08:14:03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9"/>
    <d v="2015-02-15T20:30:0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1"/>
    <d v="2014-06-24T18:57:0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2"/>
    <d v="2014-07-10T21:29:1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3"/>
    <d v="2015-10-01T19:02:22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5"/>
    <d v="2012-07-24T20:20:48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7"/>
    <d v="2015-10-26T15:48:3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d v="2016-03-30T15:41:35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  <d v="2017-03-14T17:22:02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2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4"/>
    <d v="2015-12-25T02:21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d v="2015-04-21T13:25:26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7"/>
    <d v="2015-05-16T0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8"/>
    <d v="2016-08-02T23:00:00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1"/>
    <d v="2014-02-05T19:58:17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72"/>
    <d v="2014-01-16T04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3"/>
    <d v="2014-09-01T03:59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74"/>
    <d v="2016-09-02T20:24:33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75"/>
    <d v="2014-11-25T01:00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6"/>
    <d v="2015-02-28T06:00:18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77"/>
    <d v="2015-06-07T13:55:54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78"/>
    <d v="2017-05-03T19:12:00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79"/>
    <d v="2016-08-01T00:36:2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0"/>
    <d v="2015-08-17T16:05:59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1"/>
    <d v="2014-10-05T19:13:4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2"/>
    <d v="2014-07-05T23:07:1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3"/>
    <d v="2016-09-01T15:59:54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4"/>
    <d v="2015-12-07T22:57:42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85"/>
    <d v="2015-08-08T15:33:37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86"/>
    <d v="2015-08-29T15:53:44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7"/>
    <d v="2014-03-15T18:58:2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88"/>
    <d v="2010-03-15T06:59:00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9"/>
    <d v="2016-12-11T16:20:08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0"/>
    <d v="2016-01-02T16:27:0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1"/>
    <d v="2014-10-05T19:13:32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2"/>
    <d v="2015-04-29T01:16:39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3"/>
    <d v="2016-07-22T04:37:5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4"/>
    <d v="2015-06-18T17:08:25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95"/>
    <d v="2016-08-06T23:44:54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6"/>
    <d v="2015-04-15T21:54:5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8"/>
    <d v="2014-01-07T00:39:5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99"/>
    <d v="2009-11-01T03:59:00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0"/>
    <d v="2015-12-13T06:47:40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301"/>
    <d v="2014-08-09T14:44:07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2"/>
    <d v="2014-06-01T22:37:19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3"/>
    <d v="2012-02-15T21:46:01"/>
    <x v="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304"/>
    <d v="2016-03-08T13:51:09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305"/>
    <d v="2016-06-16T15:37:2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0"/>
    <d v="2014-07-24T02:59:0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1"/>
    <d v="2015-11-28T14:54:54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2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3"/>
    <d v="2017-03-19T11:18:59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4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5"/>
    <d v="2012-05-30T19:00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6"/>
    <d v="2016-01-29T14:46:1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7"/>
    <d v="2016-04-02T08:06:57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8"/>
    <d v="2016-11-18T19:03:1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9"/>
    <d v="2011-07-22T04:42:01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0"/>
    <d v="2012-05-06T21:41:56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1"/>
    <d v="2016-04-10T07:54:24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22"/>
    <d v="2012-11-11T05:00:4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3"/>
    <d v="2013-01-16T18:33:17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d v="2012-04-17T00:31:0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5"/>
    <d v="2013-10-17T13:38:05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29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2"/>
    <d v="2014-10-20T19:23:05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5"/>
    <d v="2015-07-17T13:18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6"/>
    <d v="2014-08-13T03:19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7"/>
    <d v="2014-10-24T04:00:0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9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40"/>
    <d v="2013-10-06T20:21:1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42"/>
    <d v="2013-11-03T20:09:17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4"/>
    <d v="2016-02-27T06:45:3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49"/>
    <d v="2013-01-03T01:31:3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0"/>
    <d v="2015-03-01T18:07:2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1"/>
    <d v="2015-08-14T06:16:59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2"/>
    <d v="2015-07-08T16:45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3"/>
    <d v="2015-05-01T22:00:00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4"/>
    <d v="2015-07-15T10:43:42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5"/>
    <d v="2015-10-16T08:41:44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7"/>
    <d v="2015-05-10T17:22:3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9"/>
    <d v="2014-09-17T12:49:51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0"/>
    <d v="2015-08-28T12:12:00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1"/>
    <d v="2014-09-25T16:24:2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62"/>
    <d v="2014-12-09T02:12:0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63"/>
    <d v="2017-01-31T05:00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  <d v="2015-08-16T23:00:5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7"/>
    <d v="2016-01-18T13:00:0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3"/>
    <d v="2016-09-30T17:58:4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4"/>
    <d v="2017-01-04T13:06:2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5"/>
    <d v="2015-10-03T21:00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7"/>
    <d v="2015-07-25T21:59:0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8"/>
    <d v="2015-10-05T18:56:0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0"/>
    <d v="2015-08-03T04:27:3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1"/>
    <d v="2014-07-14T02:30:00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3"/>
    <d v="2012-01-14T06:01:26"/>
    <x v="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84"/>
    <d v="2014-12-25T05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  <d v="2014-09-23T01:51:4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6"/>
    <d v="2016-04-15T16:28:0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8"/>
    <d v="2013-07-30T02:32:46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d v="2016-03-13T21:25:16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d v="2013-08-28T23:54:5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d v="2015-04-18T16:52:02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4"/>
    <d v="2015-02-16T07:13:43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5"/>
    <d v="2014-09-01T20:09:3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6"/>
    <d v="2015-02-02T18:43:21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7"/>
    <d v="2015-04-28T15:19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8"/>
    <d v="2016-03-13T20:45:2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9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0"/>
    <d v="2011-07-16T17:32:54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2"/>
    <d v="2016-09-21T05:45:04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3"/>
    <d v="2014-09-03T18:49:24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04"/>
    <d v="2016-04-16T18:43:26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5"/>
    <d v="2015-02-19T19:47:59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06"/>
    <d v="2016-05-19T00:56:28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07"/>
    <d v="2015-10-26T18:58:1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08"/>
    <d v="2016-04-08T18:35: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09"/>
    <d v="2014-08-09T06:25:0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0"/>
    <d v="2015-12-19T19:49:5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11"/>
    <d v="2017-02-20T00:26:39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2"/>
    <d v="2015-03-26T22:17:51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  <d v="2015-07-05T22:59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4"/>
    <d v="2014-08-31T18:24:37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15"/>
    <d v="2015-09-20T19:05:5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16"/>
    <d v="2015-11-19T20:45:17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17"/>
    <d v="2015-08-24T10:33:16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9"/>
    <d v="2012-03-18T23:53:15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0"/>
    <d v="2015-03-25T07:01:00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1"/>
    <d v="2014-05-31T23:30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2"/>
    <d v="2015-03-31T18:04:04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23"/>
    <d v="2015-01-10T17:21:00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24"/>
    <d v="2015-07-12T04:58:11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5"/>
    <d v="2014-09-21T18:32:49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6"/>
    <d v="2015-08-20T18:19:02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27"/>
    <d v="2014-07-30T18:03:16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8"/>
    <d v="2012-04-16T16:00:00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9"/>
    <d v="2014-11-13T20:18:47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30"/>
    <d v="2015-05-13T20:04:28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1"/>
    <d v="2016-04-10T18:41:12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32"/>
    <d v="2012-09-02T11:30:48"/>
    <x v="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33"/>
    <d v="2015-10-29T01:07:14"/>
    <x v="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34"/>
    <d v="2014-06-01T04:00:0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5"/>
    <d v="2011-11-13T16:22:07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2"/>
    <d v="2015-01-20T19:16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3"/>
    <d v="2016-09-06T11:22:3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4"/>
    <d v="2014-05-08T21:23:30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8"/>
    <d v="2013-01-06T00:37:18"/>
    <x v="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9"/>
    <d v="2016-03-30T19:23:22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50"/>
    <d v="2013-07-31T23:32:57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1"/>
    <d v="2015-04-05T03:40:47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2"/>
    <d v="2015-03-27T03:34:3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3"/>
    <d v="2015-05-28T16:38:09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4"/>
    <d v="2014-11-25T19:46:00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5"/>
    <d v="2014-09-09T16:12:03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  <d v="2014-10-02T20:59:02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7"/>
    <d v="2015-06-30T23:55:00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9"/>
    <d v="2012-05-12T02:31:0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60"/>
    <d v="2016-07-31T16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61"/>
    <d v="2016-01-01T20:20:12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62"/>
    <d v="2015-08-16T14:06: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d v="2017-04-27T19:15:19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d v="2017-03-25T13:14:22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  <d v="2015-02-22T08:29:2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  <d v="2014-10-17T19:00:3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1"/>
    <d v="2014-12-27T02:02:28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2"/>
    <d v="2014-07-30T20:53: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  <d v="2015-11-30T17:00:00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4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5"/>
    <d v="2016-08-25T14:34:36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6"/>
    <d v="2014-08-21T21:50:26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7"/>
    <d v="2014-09-25T21:43:11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9"/>
    <d v="2015-10-11T18:43:4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80"/>
    <d v="2014-08-12T12:52:58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  <d v="2014-08-24T20:48:1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83"/>
    <d v="2017-03-06T04:08:52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  <d v="2014-08-12T02:47:0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d v="2014-12-17T18:30:4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2"/>
    <d v="2016-04-17T20:43:31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3"/>
    <d v="2015-01-02T11:49:11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4"/>
    <d v="2016-03-23T03:29:0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5"/>
    <d v="2015-06-12T03:45:06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  <d v="2015-03-31T03:22:00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8"/>
    <d v="2014-04-19T12:34:0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9"/>
    <d v="2014-08-09T22:43:42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500"/>
    <d v="2016-11-20T18:48:47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  <d v="2015-08-04T22:15:35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02"/>
    <d v="2015-03-24T03:59:0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03"/>
    <d v="2016-10-09T10:28:2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04"/>
    <d v="2015-08-31T16:04:57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05"/>
    <d v="2016-05-07T14:29:1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06"/>
    <d v="2014-09-11T12:39:2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07"/>
    <d v="2015-06-30T03:59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08"/>
    <d v="2014-09-08T15:50:05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9"/>
    <d v="2015-05-22T21:00:00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10"/>
    <d v="2015-08-28T22:3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11"/>
    <d v="2014-08-10T16:45:0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2"/>
    <d v="2015-03-23T18:00:00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13"/>
    <d v="2017-04-21T07:24:20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4"/>
    <d v="2017-04-18T19:13:3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  <d v="2014-09-26T16:18:55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6"/>
    <d v="2017-02-19T00:45:19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17"/>
    <d v="2014-07-30T01:19:3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18"/>
    <d v="2015-09-19T03:59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9"/>
    <d v="2015-12-13T18:44:57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0"/>
    <d v="2015-07-17T16:03:2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21"/>
    <d v="2016-08-06T15:45:32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22"/>
    <d v="2015-04-27T15:42:10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3"/>
    <d v="2016-02-13T21:35:1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4"/>
    <d v="2015-10-15T20:22:38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5"/>
    <d v="2015-02-12T20:14:2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6"/>
    <d v="2015-05-15T19:49:39"/>
    <x v="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7"/>
    <d v="2014-12-08T23:21: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8"/>
    <d v="2014-08-09T00:48:54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9"/>
    <d v="2016-11-05T22:11:5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0"/>
    <d v="2014-06-12T19:08:05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1"/>
    <d v="2015-01-15T15:56:45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  <x v="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3"/>
    <d v="2014-11-22T13:13:54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4"/>
    <d v="2017-03-06T13:00:00"/>
    <x v="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5"/>
    <d v="2016-07-14T07:51:34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6"/>
    <d v="2013-10-09T08:18:0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37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38"/>
    <d v="2014-09-12T10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39"/>
    <d v="2015-07-10T19:09:36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0"/>
    <d v="2016-01-30T19:46:42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2"/>
    <d v="2015-05-24T15:00:0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3"/>
    <d v="2015-03-16T16:11:5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44"/>
    <d v="2016-05-20T14:08:22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45"/>
    <d v="2015-06-28T15:09:30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46"/>
    <d v="2016-04-14T14:34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47"/>
    <d v="2014-02-10T00:21:41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48"/>
    <d v="2016-02-17T23:5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49"/>
    <d v="2016-07-03T10:25:45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50"/>
    <d v="2014-11-16T22:26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51"/>
    <d v="2016-10-03T01:11: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3"/>
    <d v="2014-12-31T16:54:5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7"/>
    <d v="2016-02-26T21:52:5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1"/>
    <d v="2015-02-07T21:42:19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2"/>
    <d v="2016-03-14T14:35:29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4"/>
    <d v="2016-02-25T10:57:14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6"/>
    <d v="2016-11-02T21:31:3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7"/>
    <d v="2016-07-04T15:46:0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  <d v="2015-11-27T21:40:04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69"/>
    <d v="2016-06-19T22:32:0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0"/>
    <d v="2014-08-26T16:28:00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1"/>
    <d v="2014-07-19T09:21:3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2"/>
    <d v="2015-05-15T19:14:28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73"/>
    <d v="2014-10-07T04:30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4"/>
    <d v="2016-06-01T23:38:29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5"/>
    <d v="2014-06-29T06:13:01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6"/>
    <d v="2015-03-27T00:05:32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77"/>
    <d v="2015-01-11T10:15:24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8"/>
    <d v="2016-04-23T10:16:4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9"/>
    <d v="2016-03-23T11:52:07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0"/>
    <d v="2015-12-25T07:55:36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1"/>
    <d v="2015-03-16T17:28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2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3"/>
    <d v="2015-03-14T15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4"/>
    <d v="2017-03-27T04:36:0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5"/>
    <d v="2015-12-19T10:46:30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6"/>
    <d v="2016-08-05T00:10:3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7"/>
    <d v="2012-09-07T07:51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88"/>
    <d v="2011-09-11T13:18:00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9"/>
    <d v="2014-08-16T21:44:12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90"/>
    <d v="2015-01-01T08:20:26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91"/>
    <d v="2014-04-06T19:01:04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2"/>
    <d v="2014-08-14T23:27:0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3"/>
    <d v="2015-05-29T04:27:33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94"/>
    <d v="2013-08-15T10:43:2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5"/>
    <d v="2015-11-29T01:49:0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6"/>
    <d v="2013-03-23T12:19:23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97"/>
    <d v="2016-03-24T22:39:13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8"/>
    <d v="2014-07-02T16:29:55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  <d v="2014-08-21T18:35:11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0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2"/>
    <d v="2015-06-06T10:47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3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6"/>
    <d v="2015-04-15T05:04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7"/>
    <d v="2014-09-27T21:17:2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8"/>
    <d v="2016-05-20T08:59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0"/>
    <d v="2015-02-28T20:17:35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1"/>
    <d v="2016-06-28T16:01:26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12"/>
    <d v="2016-10-02T18:04:46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  <d v="2013-09-13T17:56:2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4"/>
    <d v="2016-03-06T23:55:3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5"/>
    <d v="2016-02-16T18:33:0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6"/>
    <d v="2016-05-05T17:00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17"/>
    <d v="2016-10-30T01:46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18"/>
    <d v="2016-08-15T12:44:5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19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0"/>
    <d v="2016-05-14T21:03:57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1"/>
    <d v="2014-06-05T19:49:5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2"/>
    <d v="2015-03-08T05:14:57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5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6"/>
    <d v="2015-04-02T16:36:22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8"/>
    <d v="2014-11-19T00:00:59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30"/>
    <d v="2015-04-12T02:12:4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31"/>
    <d v="2015-05-21T08:02:55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32"/>
    <d v="2016-02-28T00:00:0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33"/>
    <d v="2014-10-23T15:16:31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34"/>
    <d v="2014-08-21T04:49:4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35"/>
    <d v="2015-07-19T18:44:23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6"/>
    <d v="2014-10-08T03:54:1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7"/>
    <d v="2016-05-03T18:49:02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38"/>
    <d v="2016-03-16T03:02:44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39"/>
    <d v="2015-04-25T04:35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40"/>
    <d v="2016-09-12T16:59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1"/>
    <d v="2014-06-25T21:00:0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42"/>
    <d v="2015-03-08T16:50:03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43"/>
    <d v="2017-01-14T00:42:36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4"/>
    <d v="2016-11-22T00:17:18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45"/>
    <d v="2016-10-07T15:11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46"/>
    <d v="2014-11-29T21:19:5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7"/>
    <d v="2016-04-30T05:34:0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8"/>
    <d v="2016-05-27T13:12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49"/>
    <d v="2015-01-09T22:59:50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0"/>
    <d v="2015-03-01T23:02:35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52"/>
    <d v="2015-06-12T20:11:2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53"/>
    <d v="2016-04-24T20:45:2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54"/>
    <d v="2014-09-26T03:22:1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55"/>
    <d v="2016-07-30T23:04:5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56"/>
    <d v="2014-08-07T23:13:48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57"/>
    <d v="2016-10-29T23:43:54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58"/>
    <d v="2015-03-12T17:49:11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59"/>
    <d v="2016-03-23T06:38:53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60"/>
    <d v="2016-05-27T22:04:0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61"/>
    <d v="2015-03-11T16:23:56"/>
    <x v="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2"/>
    <d v="2015-02-21T16:29:56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63"/>
    <d v="2016-06-24T17:27:49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4"/>
    <d v="2016-02-11T16:18:3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65"/>
    <d v="2016-03-14T09:24:43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6"/>
    <d v="2016-05-04T19:58:52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7"/>
    <d v="2015-05-08T00:52:3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8"/>
    <d v="2015-04-05T11:00:0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9"/>
    <d v="2016-04-03T00:10:00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0"/>
    <d v="2015-03-30T19:52:30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71"/>
    <d v="2015-07-26T16:00:58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72"/>
    <d v="2014-12-13T22:49:25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73"/>
    <d v="2015-03-02T21:16:00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4"/>
    <d v="2013-07-31T19:43:0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75"/>
    <d v="2016-02-20T04:06:3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6"/>
    <d v="2016-05-26T17:57:43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77"/>
    <d v="2017-01-03T06:04:27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8"/>
    <d v="2016-06-03T07:38:4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79"/>
    <d v="2016-02-28T23:05:09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0"/>
    <d v="2014-11-29T04:33:00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81"/>
    <d v="2014-08-07T15:35:17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2"/>
    <d v="2016-01-08T04:53:1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83"/>
    <d v="2014-11-05T20:38:35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84"/>
    <d v="2014-07-25T22:15:0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5"/>
    <d v="2016-10-26T19:20:04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86"/>
    <d v="2014-10-13T13:59:5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87"/>
    <d v="2015-02-26T22:17:0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88"/>
    <d v="2014-11-25T16:36:3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89"/>
    <d v="2015-07-08T14:44:59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90"/>
    <d v="2015-03-19T21:31:27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91"/>
    <d v="2016-09-22T21:47:47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2"/>
    <d v="2015-03-28T10:19:12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93"/>
    <d v="2016-07-14T16:25:3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94"/>
    <d v="2016-03-12T22:37:55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95"/>
    <d v="2016-05-03T16:41:5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96"/>
    <d v="2015-02-04T19:36:46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7"/>
    <d v="2014-02-10T22:21:14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98"/>
    <d v="2017-02-17T07:53:4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9"/>
    <d v="2016-05-18T20:22:15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700"/>
    <d v="2015-03-06T15:22:29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701"/>
    <d v="2016-04-16T20:08:4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702"/>
    <d v="2016-08-12T04:20:14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703"/>
    <d v="2015-04-18T10:16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704"/>
    <d v="2015-11-29T13:56:44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705"/>
    <d v="2017-01-25T21:41:22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706"/>
    <d v="2014-10-25T02:59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07"/>
    <d v="2016-06-04T17:19:5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708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709"/>
    <d v="2016-07-17T17:49:4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710"/>
    <d v="2016-06-14T18:54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711"/>
    <d v="2017-01-27T18:54:0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712"/>
    <d v="2014-10-21T19:51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713"/>
    <d v="2016-12-26T19:18:51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714"/>
    <d v="2016-04-21T02:23:4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715"/>
    <d v="2016-10-01T04:00:00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716"/>
    <d v="2014-05-09T06:53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717"/>
    <d v="2014-11-20T22:58:4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718"/>
    <d v="2014-12-18T15:02:44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719"/>
    <d v="2015-12-14T00:36:10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720"/>
    <d v="2015-12-04T16:43:59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721"/>
    <d v="2016-03-24T22:59:2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722"/>
    <d v="2016-03-05T05:54:29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723"/>
    <d v="2015-05-02T13:04:09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724"/>
    <d v="2015-04-05T08:23:41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725"/>
    <d v="2015-11-08T18:59:41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726"/>
    <d v="2016-07-13T20:48:18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727"/>
    <d v="2015-11-18T04:41:57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728"/>
    <d v="2016-04-25T00:20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729"/>
    <d v="2014-07-14T15:37:4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730"/>
    <d v="2016-07-29T23:29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31"/>
    <d v="2014-09-07T07:48:43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732"/>
    <d v="2015-08-27T15:54:35"/>
    <x v="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733"/>
    <d v="2015-06-16T21:41:54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734"/>
    <d v="2016-12-01T07:18:4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735"/>
    <d v="2015-09-06T03:38:27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736"/>
    <d v="2016-04-01T06:00:0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737"/>
    <d v="2014-10-26T18:00:0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738"/>
    <d v="2016-06-03T11:19:1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739"/>
    <d v="2015-08-14T19:38:00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740"/>
    <d v="2014-08-24T07:00:0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741"/>
    <d v="2014-12-11T05:28:2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42"/>
    <d v="2016-05-09T22:49:5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743"/>
    <d v="2015-03-27T17:59:52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744"/>
    <d v="2014-09-02T14:27: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45"/>
    <d v="2016-01-31T23:03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746"/>
    <d v="2015-01-25T20:39:56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47"/>
    <d v="2016-09-03T10:00:0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748"/>
    <d v="2015-01-24T01:00:0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749"/>
    <d v="2015-10-08T16:42:1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750"/>
    <d v="2015-08-14T03:29:56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751"/>
    <d v="2015-11-05T16:11:45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752"/>
    <d v="2016-07-31T07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753"/>
    <d v="2015-10-22T03:01:46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3754"/>
    <d v="2014-07-06T16:36:3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755"/>
    <d v="2016-11-22T17:00:2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756"/>
    <d v="2014-07-05T03:59:00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757"/>
    <d v="2014-07-03T17:02:44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758"/>
    <d v="2015-12-17T22:05:5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759"/>
    <d v="2015-04-18T22:30:00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760"/>
    <d v="2015-11-17T04:27:1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761"/>
    <d v="2014-10-05T05:00:0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62"/>
    <d v="2015-09-14T16:40:2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63"/>
    <d v="2015-12-13T20:59:56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764"/>
    <d v="2015-09-19T06:37:3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3765"/>
    <d v="2015-07-17T16:14:00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766"/>
    <d v="2015-07-27T01:29:58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767"/>
    <d v="2016-12-09T04:37:55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768"/>
    <d v="2017-03-27T23:58:54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769"/>
    <d v="2017-04-09T08:35:56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770"/>
    <d v="2017-04-03T15:30:07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71"/>
    <d v="2015-03-01T20:33:49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72"/>
    <d v="2016-01-07T04:57:5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73"/>
    <d v="2014-09-21T15:10:5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774"/>
    <d v="2015-11-15T23:09:06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75"/>
    <d v="2014-08-13T18:49:0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6"/>
    <d v="2016-04-03T14:36:5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777"/>
    <d v="2014-09-29T15:16:24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778"/>
    <d v="2015-03-02T01:04:00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79"/>
    <d v="2014-09-11T18:10:2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780"/>
    <d v="2016-06-07T00:12:05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81"/>
    <d v="2016-05-08T17:41:5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782"/>
    <d v="2017-03-16T13:00:03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83"/>
    <d v="2016-01-23T08:45:5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84"/>
    <d v="2015-05-24T03:21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785"/>
    <d v="2015-04-13T03:06:2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786"/>
    <d v="2016-07-24T01:52:38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87"/>
    <d v="2015-04-03T22:40:15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8"/>
    <d v="2014-10-18T04:59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789"/>
    <d v="2014-12-03T15:20:3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90"/>
    <d v="2015-07-16T17:51:19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791"/>
    <d v="2015-06-20T02:47:18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792"/>
    <d v="2015-01-06T02:44:19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793"/>
    <d v="2014-12-05T11:28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794"/>
    <d v="2014-09-14T04:34:57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795"/>
    <d v="2016-01-29T23:17:00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796"/>
    <d v="2016-05-23T19:21:0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797"/>
    <d v="2015-05-29T16:36:34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798"/>
    <d v="2016-06-13T04:00:0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799"/>
    <d v="2014-06-21T11:00:00"/>
    <x v="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800"/>
    <d v="2017-03-10T10:44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01"/>
    <d v="2013-10-05T20:51:34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02"/>
    <d v="2013-02-01T17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803"/>
    <d v="2012-10-28T13:53:48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804"/>
    <d v="2013-06-20T11:04:18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05"/>
    <d v="2014-09-11T15:15:51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806"/>
    <d v="2014-06-17T21:17:22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807"/>
    <d v="2012-06-30T20:00:00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808"/>
    <d v="2016-10-19T07:53:27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809"/>
    <d v="2014-08-08T21:31:0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10"/>
    <d v="2015-06-29T15:21:58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811"/>
    <d v="2014-09-30T23:23:43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812"/>
    <d v="2016-07-15T06:57:00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13"/>
    <d v="2015-04-25T20:17:06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814"/>
    <d v="2016-01-26T14:08:17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15"/>
    <d v="2015-06-15T04:09:29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16"/>
    <d v="2015-10-09T17:00:0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17"/>
    <d v="2014-08-04T19:41:37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18"/>
    <d v="2015-04-10T23:14:07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819"/>
    <d v="2015-01-12T02:36:3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20"/>
    <d v="2016-05-18T19:49:05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21"/>
    <d v="2014-08-23T14:12:29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822"/>
    <d v="2015-04-13T02:51:57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823"/>
    <d v="2014-08-21T23:32:2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824"/>
    <d v="2014-08-01T00:58:1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25"/>
    <d v="2015-07-30T03:20:51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826"/>
    <d v="2015-10-13T12:41:29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827"/>
    <d v="2016-10-15T19:21:0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828"/>
    <d v="2014-11-13T17:20:28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29"/>
    <d v="2014-11-29T16:40:52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830"/>
    <d v="2017-02-26T00:09:49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831"/>
    <d v="2014-12-13T21:02:41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832"/>
    <d v="2016-02-01T10:43:33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33"/>
    <d v="2014-08-14T22:50:34"/>
    <x v="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834"/>
    <d v="2015-05-11T01:45:0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835"/>
    <d v="2015-03-14T00:20:16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836"/>
    <d v="2014-11-15T01:22:14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37"/>
    <d v="2016-06-07T21:06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38"/>
    <d v="2015-10-18T19:38:49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39"/>
    <d v="2015-03-17T18:00:0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40"/>
    <d v="2016-02-27T21:35:43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41"/>
    <d v="2015-08-08T04:04:52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42"/>
    <d v="2015-02-18T17:43:09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843"/>
    <d v="2014-08-10T21:13:07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44"/>
    <d v="2016-11-26T18:41:13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45"/>
    <d v="2015-09-07T09:47:55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46"/>
    <d v="2016-01-03T00:56:47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47"/>
    <d v="2016-04-14T06:26:0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8"/>
    <d v="2014-12-18T20:28:2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49"/>
    <d v="2015-07-02T21:59:44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50"/>
    <d v="2015-01-02T21:14:16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51"/>
    <d v="2017-01-10T08:57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52"/>
    <d v="2015-10-29T02:53:43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53"/>
    <d v="2015-01-04T06:17:44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54"/>
    <d v="2015-01-10T20:07:04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55"/>
    <d v="2015-10-05T00:23:36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56"/>
    <d v="2015-08-26T00:18:5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57"/>
    <d v="2016-11-25T21:53:03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58"/>
    <d v="2016-09-09T20:03: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59"/>
    <d v="2015-06-25T18:39: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60"/>
    <d v="2016-02-10T19:30:1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861"/>
    <d v="2016-01-17T23:00:0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862"/>
    <d v="2015-10-26T22:25:56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863"/>
    <d v="2015-12-29T00:16:4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864"/>
    <d v="2016-04-30T22:00:0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865"/>
    <d v="2015-01-31T00:39:0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866"/>
    <d v="2015-10-17T14:52:58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868"/>
    <d v="2015-04-21T16:13:42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869"/>
    <d v="2015-06-06T15:12:32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870"/>
    <d v="2017-01-03T20:12:5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871"/>
    <d v="2015-08-11T18:37:08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872"/>
    <d v="2015-03-31T23:39:0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873"/>
    <d v="2014-10-06T05:00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874"/>
    <d v="2015-07-12T19:31:44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875"/>
    <d v="2010-07-31T00:00:00"/>
    <x v="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76"/>
    <d v="2014-11-14T06:39:1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877"/>
    <d v="2014-08-26T22:20:1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878"/>
    <d v="2014-07-10T19:40:11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879"/>
    <d v="2016-12-07T01:09:0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880"/>
    <d v="2015-12-21T14:07:17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881"/>
    <d v="2016-12-04T15:04:4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82"/>
    <d v="2014-06-13T00:12:3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883"/>
    <d v="2015-03-01T00:42:05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884"/>
    <d v="2014-06-16T06:50:05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85"/>
    <d v="2017-01-04T00:04:09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886"/>
    <d v="2015-01-26T07:12:2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87"/>
    <d v="2015-04-03T04:37:30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888"/>
    <d v="2015-07-01T21:45:37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89"/>
    <d v="2014-08-08T21:20:12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890"/>
    <d v="2014-08-25T20:38:0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891"/>
    <d v="2015-07-16T19:37:0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92"/>
    <d v="2016-09-13T21:3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893"/>
    <d v="2016-01-16T05:00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894"/>
    <d v="2015-06-11T15:00:0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895"/>
    <d v="2015-10-25T02:06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96"/>
    <d v="2016-06-10T01:15:06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897"/>
    <d v="2015-12-11T11:04:23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898"/>
    <d v="2015-06-30T21:55:53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899"/>
    <d v="2016-05-01T20:48:26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00"/>
    <d v="2015-08-23T07:21:12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01"/>
    <d v="2015-09-09T16:00:00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02"/>
    <d v="2017-03-26T03:33:0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03"/>
    <d v="2017-04-01T00:40:11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04"/>
    <d v="2017-04-14T04:07:4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05"/>
    <d v="2016-04-08T11:56:16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06"/>
    <d v="2016-09-20T08:29:57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07"/>
    <d v="2015-03-28T00:44:45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8"/>
    <d v="2015-10-09T23:38:06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9"/>
    <d v="2015-01-31T20:12:00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10"/>
    <d v="2015-04-05T01:30:22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11"/>
    <d v="2014-05-30T15:35:01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12"/>
    <d v="2012-05-21T01:12:06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13"/>
    <d v="2013-05-25T16:18:34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14"/>
    <d v="2009-12-02T00:50:0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15"/>
    <d v="2015-09-17T17:00: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16"/>
    <d v="2015-08-02T06:03:1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17"/>
    <d v="2015-09-02T06:47:27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18"/>
    <d v="2015-05-27T19:47:1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919"/>
    <d v="2017-02-23T10:14:42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920"/>
    <d v="2015-04-01T00:18:00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921"/>
    <d v="2014-09-16T11:24:19"/>
    <x v="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922"/>
    <d v="2011-08-27T18:57:1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923"/>
    <d v="2013-06-16T20:47:55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24"/>
    <d v="2012-11-15T15:40:52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25"/>
    <d v="2016-08-02T22:01:11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926"/>
    <d v="2012-07-21T14:51:0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927"/>
    <d v="2014-11-30T23:45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928"/>
    <d v="2015-12-02T17:25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29"/>
    <d v="2014-08-11T04:00: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30"/>
    <d v="2015-11-11T22:30:44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931"/>
    <d v="2017-04-15T15:42:27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932"/>
    <d v="2014-07-28T16:52:43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33"/>
    <d v="2015-05-10T19:28:25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934"/>
    <d v="2015-05-22T05:25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935"/>
    <d v="2016-04-21T10:44:38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936"/>
    <d v="2015-06-14T13:00:55"/>
    <x v="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37"/>
    <d v="2015-09-12T20:57:4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38"/>
    <d v="2017-01-02T22:13:2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939"/>
    <d v="2016-05-25T15:29:18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940"/>
    <d v="2015-07-20T18:43:48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1"/>
    <d v="2015-04-10T01:27:2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942"/>
    <d v="2015-08-24T09:22:00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43"/>
    <d v="2015-04-29T03:09:19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944"/>
    <d v="2015-11-21T23:13:39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45"/>
    <d v="2015-01-01T04:12:1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946"/>
    <d v="2014-08-15T14:17:33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947"/>
    <d v="2014-07-16T02:33:4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948"/>
    <d v="2017-01-27T01:26:48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949"/>
    <d v="2012-01-05T23:06:07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950"/>
    <d v="2012-08-24T06:47:45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951"/>
    <d v="2012-07-28T16:00:00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952"/>
    <d v="2015-02-02T18:55:42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3"/>
    <d v="2015-08-28T01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954"/>
    <d v="2011-02-24T23:20:3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955"/>
    <d v="2014-08-07T07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56"/>
    <d v="2014-10-15T15:51:36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57"/>
    <d v="2014-08-20T16:22:32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58"/>
    <d v="2016-06-18T17:23:02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59"/>
    <d v="2014-08-09T17:22:0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60"/>
    <d v="2015-05-19T15:06:29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61"/>
    <d v="2015-06-30T15:45:00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62"/>
    <d v="2015-02-24T01:42:42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963"/>
    <d v="2015-09-07T02:27:43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964"/>
    <d v="2014-10-19T23:19:43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65"/>
    <d v="2015-04-29T04:22:0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6"/>
    <d v="2015-02-17T00:08:47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967"/>
    <d v="2015-07-09T16:47:30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68"/>
    <d v="2015-08-06T11:05:2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969"/>
    <d v="2015-12-24T21:47:48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70"/>
    <d v="2015-09-25T14:58:5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71"/>
    <d v="2013-05-30T16:53:45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972"/>
    <d v="2011-10-28T20:56:40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73"/>
    <d v="2014-07-23T20:40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974"/>
    <d v="2014-06-15T17:08:07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975"/>
    <d v="2014-08-08T21:53:24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976"/>
    <d v="2015-11-17T19:04:53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977"/>
    <d v="2016-08-31T00:44:22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78"/>
    <d v="2016-05-02T01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979"/>
    <d v="2015-03-13T17:57:36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980"/>
    <d v="2015-03-26T00:00:00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981"/>
    <d v="2016-12-04T21:54:43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982"/>
    <d v="2015-04-24T16:16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83"/>
    <d v="2016-03-07T23:49:0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984"/>
    <d v="2014-08-10T22:00:0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85"/>
    <d v="2016-06-06T20:09:0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986"/>
    <d v="2014-08-27T00:20:2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987"/>
    <d v="2015-09-14T19:07:57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988"/>
    <d v="2016-02-12T10:20:4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9"/>
    <d v="2015-12-26T20:26:00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990"/>
    <d v="2014-07-31T01:26:3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91"/>
    <d v="2016-10-01T08:33:45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992"/>
    <d v="2016-06-30T18:45:06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993"/>
    <d v="2012-01-18T20:00:0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994"/>
    <d v="2012-04-09T04:42:49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995"/>
    <d v="2012-05-14T19:44:55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96"/>
    <d v="2010-07-08T22:4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97"/>
    <d v="2013-11-14T17:07:0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98"/>
    <d v="2010-10-22T05:00:00"/>
    <x v="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999"/>
    <d v="2012-08-25T18:19:07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4000"/>
    <d v="2014-01-24T00:07:25"/>
    <x v="2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1"/>
    <d v="2010-07-27T04:59:00"/>
    <x v="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2"/>
    <d v="2011-09-11T04:37:03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4003"/>
    <d v="2014-03-13T03:33:1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4004"/>
    <d v="2010-06-08T19:11:0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4005"/>
    <d v="2012-11-28T17:31:48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06"/>
    <d v="2012-05-27T23:00:55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4007"/>
    <d v="2015-09-21T17:22: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4008"/>
    <d v="2013-02-24T23:59:2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9"/>
    <d v="2013-12-16T04:58:1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4010"/>
    <d v="2015-02-16T18:48:0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4011"/>
    <d v="2015-09-10T04:09:21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4012"/>
    <d v="2016-12-04T06:00: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3"/>
    <d v="2016-11-26T19:20:13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14"/>
    <d v="2014-08-20T00:44:0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4015"/>
    <d v="2016-12-14T18:39:00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4016"/>
    <d v="2015-08-03T16:09:3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17"/>
    <d v="2017-02-25T23:04:00"/>
    <x v="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18"/>
    <d v="2015-11-25T16:49:25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19"/>
    <d v="2014-07-13T16:37:3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20"/>
    <d v="2017-03-26T20:29:3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21"/>
    <d v="2015-05-14T23:44:01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22"/>
    <d v="2015-05-28T00:13:17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23"/>
    <d v="2015-12-09T19:26:43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24"/>
    <d v="2017-02-25T09:01:47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25"/>
    <d v="2015-09-25T02:55:59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26"/>
    <d v="2016-06-24T01:29:00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27"/>
    <d v="2016-09-02T00:45:4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28"/>
    <d v="2016-01-19T13:27:1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29"/>
    <d v="2015-04-22T19:56:26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30"/>
    <d v="2015-11-22T20:48:56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1"/>
    <d v="2014-08-28T00:50:56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32"/>
    <d v="2015-06-18T19:03:35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4033"/>
    <d v="2015-12-01T00:00:0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4034"/>
    <d v="2015-03-15T18:00:00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35"/>
    <d v="2015-08-02T00:18:24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36"/>
    <d v="2015-11-04T18:11:28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4037"/>
    <d v="2015-01-01T20:13:1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4038"/>
    <d v="2015-07-10T18:50:49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4039"/>
    <d v="2016-12-18T09:20:15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40"/>
    <d v="2015-03-24T20:11:4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4041"/>
    <d v="2016-06-12T08:29:03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4042"/>
    <d v="2016-01-09T14:48:16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4043"/>
    <d v="2016-02-10T16:42:44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4044"/>
    <d v="2015-09-06T14:46:0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4045"/>
    <d v="2015-05-27T18:41:20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4046"/>
    <d v="2016-03-01T04:13:59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4047"/>
    <d v="2011-07-09T05:37:31"/>
    <x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4048"/>
    <d v="2015-07-16T19:51:45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4049"/>
    <d v="2015-05-20T17:25:38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4050"/>
    <d v="2016-10-13T00:50:30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4051"/>
    <d v="2016-01-27T23:34:59"/>
    <x v="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52"/>
    <d v="2012-08-22T23:14:45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4053"/>
    <d v="2017-01-09T01:18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4054"/>
    <d v="2016-12-25T15:16:34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4055"/>
    <d v="2015-04-01T20:51:49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56"/>
    <d v="2012-05-18T20:02:14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57"/>
    <d v="2015-05-06T02:04:03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4058"/>
    <d v="2014-09-05T23:45:24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4059"/>
    <d v="2012-07-11T03:51:05"/>
    <x v="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4060"/>
    <d v="2011-08-10T03:02:2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61"/>
    <d v="2013-06-02T20:19:27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4062"/>
    <d v="2014-08-16T18:25:12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4063"/>
    <d v="2014-01-25T17:09:51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64"/>
    <d v="2013-11-02T19:03:1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65"/>
    <d v="2014-10-17T18:16:58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4066"/>
    <d v="2016-10-08T07:38:46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67"/>
    <d v="2013-07-31T08:41:5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4068"/>
    <d v="2015-10-11T15:07:02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4069"/>
    <d v="2009-11-27T04:59:00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4070"/>
    <d v="2015-10-22T18:59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4071"/>
    <d v="2016-12-30T09:00:0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4072"/>
    <d v="2016-01-05T00:00:0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4073"/>
    <d v="2015-07-09T21:48:17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4074"/>
    <d v="2016-09-29T21:52:52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4075"/>
    <d v="2016-01-02T23:00:5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4076"/>
    <d v="2016-02-13T22:24:57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4077"/>
    <d v="2015-06-01T16:28:25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4078"/>
    <d v="2015-07-09T21:27:21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079"/>
    <d v="2016-04-08T22:04:1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4080"/>
    <d v="2015-07-10T05:38:46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4081"/>
    <d v="2016-05-22T01:05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4082"/>
    <d v="2015-03-28T19:06:0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4083"/>
    <d v="2015-07-10T22:08:55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4084"/>
    <d v="2014-12-16T08:52:47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4085"/>
    <d v="2016-08-06T00:06:23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4086"/>
    <d v="2015-10-08T20:59:0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4087"/>
    <d v="2016-09-01T02:58:2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4088"/>
    <d v="2015-07-10T16:05:32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89"/>
    <d v="2014-11-28T23:26:06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90"/>
    <d v="2014-09-05T04:23:3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4091"/>
    <d v="2017-03-03T20:00:0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92"/>
    <d v="2017-01-07T00:17:12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4093"/>
    <d v="2015-11-26T23:55:45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94"/>
    <d v="2015-08-05T19:46:39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4095"/>
    <d v="2015-05-08T18:12:56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96"/>
    <d v="2015-02-28T13:45:08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4097"/>
    <d v="2015-03-19T08:28:43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4098"/>
    <d v="2016-01-12T15:48:44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4099"/>
    <d v="2015-10-01T00:00:00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4100"/>
    <d v="2015-08-15T21:54:51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4101"/>
    <d v="2014-10-22T01:50:2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4102"/>
    <d v="2015-01-08T18:18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4103"/>
    <d v="2016-09-03T05:55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104"/>
    <d v="2015-03-20T03:45:32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105"/>
    <d v="2015-10-12T13:46:33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4106"/>
    <d v="2015-05-16T10:16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4107"/>
    <d v="2015-09-04T17:00:00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108"/>
    <d v="2016-05-31T17:31:0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109"/>
    <d v="2016-07-06T00:00:0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110"/>
    <d v="2014-06-16T20:16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4111"/>
    <d v="2014-10-30T22:29:43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4112"/>
    <d v="2015-05-15T22:17:22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EA7E9-096D-4115-868B-26AB1BA6E7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E9C6F-274F-4A28-8875-ABE3EABC33A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D9" firstHeaderRow="1" firstDataRow="3" firstDataCol="1" rowPageCount="2" colPageCount="1"/>
  <pivotFields count="18">
    <pivotField showAll="0"/>
    <pivotField axis="axisPage" showAll="0">
      <items count="4108">
        <item x="1332"/>
        <item x="1708"/>
        <item x="3362"/>
        <item x="429"/>
        <item x="4076"/>
        <item x="2629"/>
        <item x="3036"/>
        <item x="164"/>
        <item x="3336"/>
        <item x="1693"/>
        <item x="852"/>
        <item x="3569"/>
        <item x="2365"/>
        <item x="3317"/>
        <item x="2049"/>
        <item x="1313"/>
        <item x="3799"/>
        <item x="1206"/>
        <item x="2401"/>
        <item x="1783"/>
        <item x="2329"/>
        <item x="2380"/>
        <item x="1649"/>
        <item x="182"/>
        <item x="3782"/>
        <item x="453"/>
        <item x="3890"/>
        <item x="626"/>
        <item x="1610"/>
        <item x="3525"/>
        <item x="840"/>
        <item x="3396"/>
        <item x="2387"/>
        <item x="303"/>
        <item x="2300"/>
        <item x="2250"/>
        <item x="1311"/>
        <item x="2418"/>
        <item x="3431"/>
        <item x="1980"/>
        <item x="3117"/>
        <item x="2706"/>
        <item x="2388"/>
        <item x="4059"/>
        <item x="867"/>
        <item x="194"/>
        <item x="1510"/>
        <item x="1953"/>
        <item x="1449"/>
        <item x="1103"/>
        <item x="2569"/>
        <item x="415"/>
        <item x="1315"/>
        <item x="2062"/>
        <item x="3007"/>
        <item x="508"/>
        <item x="1051"/>
        <item x="2888"/>
        <item x="1063"/>
        <item x="1216"/>
        <item x="702"/>
        <item x="3414"/>
        <item x="3030"/>
        <item x="3462"/>
        <item x="2304"/>
        <item x="2985"/>
        <item x="763"/>
        <item x="1932"/>
        <item x="2263"/>
        <item x="2269"/>
        <item x="2423"/>
        <item x="1314"/>
        <item x="3600"/>
        <item x="710"/>
        <item x="2752"/>
        <item x="761"/>
        <item x="3740"/>
        <item x="1326"/>
        <item x="1345"/>
        <item x="2687"/>
        <item x="3213"/>
        <item x="3630"/>
        <item x="3907"/>
        <item x="914"/>
        <item x="486"/>
        <item x="1396"/>
        <item x="1258"/>
        <item x="500"/>
        <item x="2409"/>
        <item x="1499"/>
        <item x="3608"/>
        <item x="1358"/>
        <item x="163"/>
        <item x="1320"/>
        <item x="910"/>
        <item x="1530"/>
        <item x="1003"/>
        <item x="2665"/>
        <item x="499"/>
        <item x="1162"/>
        <item x="2879"/>
        <item x="3635"/>
        <item x="3274"/>
        <item x="3285"/>
        <item x="1283"/>
        <item x="718"/>
        <item x="1893"/>
        <item x="3944"/>
        <item x="4027"/>
        <item x="1243"/>
        <item x="3843"/>
        <item x="3086"/>
        <item x="1590"/>
        <item x="1430"/>
        <item x="2945"/>
        <item x="3095"/>
        <item x="89"/>
        <item x="3225"/>
        <item x="719"/>
        <item x="956"/>
        <item x="4004"/>
        <item x="104"/>
        <item x="1181"/>
        <item x="2674"/>
        <item x="3769"/>
        <item x="3934"/>
        <item x="1233"/>
        <item x="2087"/>
        <item x="1919"/>
        <item x="3571"/>
        <item x="3502"/>
        <item x="2642"/>
        <item x="1876"/>
        <item x="2934"/>
        <item x="3345"/>
        <item x="3312"/>
        <item x="3811"/>
        <item x="598"/>
        <item x="2074"/>
        <item x="2260"/>
        <item x="3001"/>
        <item x="2188"/>
        <item x="1007"/>
        <item x="360"/>
        <item x="982"/>
        <item x="1048"/>
        <item x="3996"/>
        <item x="1075"/>
        <item x="1600"/>
        <item x="1639"/>
        <item x="2913"/>
        <item x="533"/>
        <item x="997"/>
        <item x="299"/>
        <item x="4081"/>
        <item x="3031"/>
        <item x="3282"/>
        <item x="510"/>
        <item x="0"/>
        <item x="3959"/>
        <item x="870"/>
        <item x="134"/>
        <item x="3037"/>
        <item x="1613"/>
        <item x="2339"/>
        <item x="1684"/>
        <item x="1020"/>
        <item x="4089"/>
        <item x="245"/>
        <item x="2069"/>
        <item x="3734"/>
        <item x="172"/>
        <item x="1823"/>
        <item x="1000"/>
        <item x="155"/>
        <item x="3507"/>
        <item x="2968"/>
        <item x="3919"/>
        <item x="1225"/>
        <item x="3050"/>
        <item x="1328"/>
        <item x="3861"/>
        <item x="217"/>
        <item x="2100"/>
        <item x="3064"/>
        <item x="3445"/>
        <item x="3477"/>
        <item x="4002"/>
        <item x="3815"/>
        <item x="2531"/>
        <item x="2549"/>
        <item x="2279"/>
        <item x="3488"/>
        <item x="1180"/>
        <item x="2973"/>
        <item x="2645"/>
        <item x="3139"/>
        <item x="3718"/>
        <item x="2800"/>
        <item x="3625"/>
        <item x="2579"/>
        <item x="3309"/>
        <item x="1266"/>
        <item x="2167"/>
        <item x="1502"/>
        <item x="2647"/>
        <item x="285"/>
        <item x="2231"/>
        <item x="799"/>
        <item x="2297"/>
        <item x="1948"/>
        <item x="1346"/>
        <item x="3915"/>
        <item x="954"/>
        <item x="1045"/>
        <item x="2486"/>
        <item x="3777"/>
        <item x="3386"/>
        <item x="333"/>
        <item x="1022"/>
        <item x="2371"/>
        <item x="394"/>
        <item x="735"/>
        <item x="712"/>
        <item x="1859"/>
        <item x="3185"/>
        <item x="4028"/>
        <item x="501"/>
        <item x="1537"/>
        <item x="2225"/>
        <item x="1147"/>
        <item x="2153"/>
        <item x="1347"/>
        <item x="3901"/>
        <item x="1398"/>
        <item x="2353"/>
        <item x="2507"/>
        <item x="3636"/>
        <item x="1731"/>
        <item x="3796"/>
        <item x="2753"/>
        <item x="1476"/>
        <item x="772"/>
        <item x="2446"/>
        <item x="344"/>
        <item x="912"/>
        <item x="3723"/>
        <item x="3093"/>
        <item x="3947"/>
        <item x="3334"/>
        <item x="2666"/>
        <item x="949"/>
        <item x="3585"/>
        <item x="1755"/>
        <item x="1113"/>
        <item x="1740"/>
        <item x="1024"/>
        <item x="913"/>
        <item x="48"/>
        <item x="2607"/>
        <item x="3249"/>
        <item x="4085"/>
        <item x="59"/>
        <item x="1746"/>
        <item x="1798"/>
        <item x="2716"/>
        <item x="1860"/>
        <item x="2491"/>
        <item x="1428"/>
        <item x="1161"/>
        <item x="817"/>
        <item x="358"/>
        <item x="271"/>
        <item x="1317"/>
        <item x="1718"/>
        <item x="3581"/>
        <item x="1505"/>
        <item x="2643"/>
        <item x="2578"/>
        <item x="3140"/>
        <item x="1446"/>
        <item x="3665"/>
        <item x="2310"/>
        <item x="2810"/>
        <item x="565"/>
        <item x="1968"/>
        <item x="3154"/>
        <item x="2474"/>
        <item x="2950"/>
        <item x="1114"/>
        <item x="2096"/>
        <item x="2906"/>
        <item x="3496"/>
        <item x="3422"/>
        <item x="947"/>
        <item x="2751"/>
        <item x="2459"/>
        <item x="1770"/>
        <item x="352"/>
        <item x="2602"/>
        <item x="3690"/>
        <item x="3148"/>
        <item x="1666"/>
        <item x="99"/>
        <item x="556"/>
        <item x="3519"/>
        <item x="3556"/>
        <item x="1972"/>
        <item x="3240"/>
        <item x="1356"/>
        <item x="1489"/>
        <item x="3433"/>
        <item x="527"/>
        <item x="3736"/>
        <item x="3021"/>
        <item x="1793"/>
        <item x="2538"/>
        <item x="1500"/>
        <item x="3536"/>
        <item x="1107"/>
        <item x="2321"/>
        <item x="503"/>
        <item x="3982"/>
        <item x="401"/>
        <item x="3210"/>
        <item x="1891"/>
        <item x="2071"/>
        <item x="909"/>
        <item x="3932"/>
        <item x="686"/>
        <item x="1539"/>
        <item x="2764"/>
        <item x="2701"/>
        <item x="268"/>
        <item x="3699"/>
        <item x="2487"/>
        <item x="1435"/>
        <item x="952"/>
        <item x="2600"/>
        <item x="2465"/>
        <item x="2055"/>
        <item x="289"/>
        <item x="236"/>
        <item x="1789"/>
        <item x="993"/>
        <item x="270"/>
        <item x="3077"/>
        <item x="1491"/>
        <item x="2899"/>
        <item x="2194"/>
        <item x="2013"/>
        <item x="223"/>
        <item x="3026"/>
        <item x="625"/>
        <item x="2334"/>
        <item x="4023"/>
        <item x="2632"/>
        <item x="3570"/>
        <item x="3142"/>
        <item x="707"/>
        <item x="2681"/>
        <item x="2467"/>
        <item x="1439"/>
        <item x="2795"/>
        <item x="3701"/>
        <item x="931"/>
        <item x="922"/>
        <item x="1787"/>
        <item x="1564"/>
        <item x="174"/>
        <item x="3896"/>
        <item x="2555"/>
        <item x="3060"/>
        <item x="267"/>
        <item x="3441"/>
        <item x="3453"/>
        <item x="3540"/>
        <item x="999"/>
        <item x="2330"/>
        <item x="304"/>
        <item x="964"/>
        <item x="3509"/>
        <item x="904"/>
        <item x="239"/>
        <item x="1353"/>
        <item x="1765"/>
        <item x="2998"/>
        <item x="2626"/>
        <item x="138"/>
        <item x="2793"/>
        <item x="2255"/>
        <item x="1655"/>
        <item x="1583"/>
        <item x="4075"/>
        <item x="353"/>
        <item x="75"/>
        <item x="4067"/>
        <item x="3960"/>
        <item x="338"/>
        <item x="29"/>
        <item x="3761"/>
        <item x="3165"/>
        <item x="2156"/>
        <item x="2092"/>
        <item x="1157"/>
        <item x="621"/>
        <item x="3512"/>
        <item x="602"/>
        <item x="1440"/>
        <item x="3113"/>
        <item x="3781"/>
        <item x="2598"/>
        <item x="3711"/>
        <item x="2247"/>
        <item x="2768"/>
        <item x="216"/>
        <item x="504"/>
        <item x="1496"/>
        <item x="118"/>
        <item x="1861"/>
        <item x="2076"/>
        <item x="3706"/>
        <item x="201"/>
        <item x="45"/>
        <item x="1451"/>
        <item x="2102"/>
        <item x="427"/>
        <item x="3487"/>
        <item x="2794"/>
        <item x="3858"/>
        <item x="491"/>
        <item x="183"/>
        <item x="421"/>
        <item x="1819"/>
        <item x="3875"/>
        <item x="3080"/>
        <item x="1229"/>
        <item x="3555"/>
        <item x="3910"/>
        <item x="2308"/>
        <item x="4041"/>
        <item x="620"/>
        <item x="2787"/>
        <item x="1906"/>
        <item x="3084"/>
        <item x="7"/>
        <item x="341"/>
        <item x="4048"/>
        <item x="1534"/>
        <item x="2281"/>
        <item x="2744"/>
        <item x="4072"/>
        <item x="342"/>
        <item x="3005"/>
        <item x="1733"/>
        <item x="3541"/>
        <item x="2606"/>
        <item x="3387"/>
        <item x="3957"/>
        <item x="1497"/>
        <item x="2965"/>
        <item x="2858"/>
        <item x="3909"/>
        <item x="435"/>
        <item x="1947"/>
        <item x="494"/>
        <item x="3277"/>
        <item x="3101"/>
        <item x="221"/>
        <item x="30"/>
        <item x="3096"/>
        <item x="3951"/>
        <item x="2840"/>
        <item x="1721"/>
        <item x="1803"/>
        <item x="1580"/>
        <item x="3081"/>
        <item x="1390"/>
        <item x="1880"/>
        <item x="2411"/>
        <item x="1882"/>
        <item x="2284"/>
        <item x="3948"/>
        <item x="2019"/>
        <item x="2038"/>
        <item x="1712"/>
        <item x="1219"/>
        <item x="1479"/>
        <item x="3382"/>
        <item x="2427"/>
        <item x="1695"/>
        <item x="2551"/>
        <item x="965"/>
        <item x="3617"/>
        <item x="643"/>
        <item x="1619"/>
        <item x="3076"/>
        <item x="1133"/>
        <item x="849"/>
        <item x="1310"/>
        <item x="578"/>
        <item x="3254"/>
        <item x="3472"/>
        <item x="798"/>
        <item x="1792"/>
        <item x="1270"/>
        <item x="287"/>
        <item x="1603"/>
        <item x="3941"/>
        <item x="2121"/>
        <item x="882"/>
        <item x="1738"/>
        <item x="3532"/>
        <item x="516"/>
        <item x="608"/>
        <item x="2286"/>
        <item x="1386"/>
        <item x="2221"/>
        <item x="1633"/>
        <item x="1464"/>
        <item x="2721"/>
        <item x="2103"/>
        <item x="855"/>
        <item x="841"/>
        <item x="3183"/>
        <item x="2444"/>
        <item x="1093"/>
        <item x="3978"/>
        <item x="3681"/>
        <item x="1547"/>
        <item x="1888"/>
        <item x="1915"/>
        <item x="2412"/>
        <item x="3017"/>
        <item x="229"/>
        <item x="3940"/>
        <item x="3159"/>
        <item x="858"/>
        <item x="2077"/>
        <item x="193"/>
        <item x="610"/>
        <item x="2291"/>
        <item x="3599"/>
        <item x="3580"/>
        <item x="2678"/>
        <item x="3778"/>
        <item x="4105"/>
        <item x="1781"/>
        <item x="3756"/>
        <item x="3597"/>
        <item x="3956"/>
        <item x="215"/>
        <item x="2596"/>
        <item x="2032"/>
        <item x="4060"/>
        <item x="2662"/>
        <item x="82"/>
        <item x="4078"/>
        <item x="1796"/>
        <item x="348"/>
        <item x="1715"/>
        <item x="4103"/>
        <item x="1377"/>
        <item x="2562"/>
        <item x="2101"/>
        <item x="896"/>
        <item x="564"/>
        <item x="2303"/>
        <item x="305"/>
        <item x="1832"/>
        <item x="818"/>
        <item x="1407"/>
        <item x="2714"/>
        <item x="1873"/>
        <item x="1680"/>
        <item x="259"/>
        <item x="2253"/>
        <item x="3348"/>
        <item x="664"/>
        <item x="3797"/>
        <item x="628"/>
        <item x="1214"/>
        <item x="3369"/>
        <item x="3501"/>
        <item x="368"/>
        <item x="864"/>
        <item x="2970"/>
        <item x="1268"/>
        <item x="1272"/>
        <item x="619"/>
        <item x="1644"/>
        <item x="1422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0"/>
        <item x="1424"/>
        <item x="218"/>
        <item x="3411"/>
        <item x="1437"/>
        <item x="1057"/>
        <item x="3326"/>
        <item x="1299"/>
        <item x="2903"/>
        <item x="1931"/>
        <item x="682"/>
        <item x="2762"/>
        <item x="1220"/>
        <item x="1520"/>
        <item x="490"/>
        <item x="800"/>
        <item x="1375"/>
        <item x="418"/>
        <item x="1105"/>
        <item x="3107"/>
        <item x="740"/>
        <item x="2206"/>
        <item x="1901"/>
        <item x="46"/>
        <item x="2471"/>
        <item x="242"/>
        <item x="1800"/>
        <item x="2885"/>
        <item x="115"/>
        <item x="590"/>
        <item x="2935"/>
        <item x="3468"/>
        <item x="1957"/>
        <item x="3261"/>
        <item x="40"/>
        <item x="2326"/>
        <item x="1355"/>
        <item x="372"/>
        <item x="806"/>
        <item x="2368"/>
        <item x="44"/>
        <item x="1046"/>
        <item x="2741"/>
        <item x="3642"/>
        <item x="3108"/>
        <item x="3074"/>
        <item x="523"/>
        <item x="3011"/>
        <item x="2875"/>
        <item x="3357"/>
        <item x="2464"/>
        <item x="1210"/>
        <item x="3103"/>
        <item x="1056"/>
        <item x="3515"/>
        <item x="2783"/>
        <item x="275"/>
        <item x="114"/>
        <item x="807"/>
        <item x="2119"/>
        <item x="3163"/>
        <item x="3737"/>
        <item x="552"/>
        <item x="2553"/>
        <item x="3760"/>
        <item x="1846"/>
        <item x="2699"/>
        <item x="3100"/>
        <item x="3565"/>
        <item x="1134"/>
        <item x="1166"/>
        <item x="1490"/>
        <item x="725"/>
        <item x="713"/>
        <item x="1744"/>
        <item x="2048"/>
        <item x="1954"/>
        <item x="1058"/>
        <item x="2825"/>
        <item x="3609"/>
        <item x="1061"/>
        <item x="3118"/>
        <item x="3483"/>
        <item x="1934"/>
        <item x="3830"/>
        <item x="601"/>
        <item x="1282"/>
        <item x="3302"/>
        <item x="2105"/>
        <item x="3465"/>
        <item x="1623"/>
        <item x="476"/>
        <item x="1974"/>
        <item x="2312"/>
        <item x="2"/>
        <item x="3878"/>
        <item x="1914"/>
        <item x="507"/>
        <item x="2181"/>
        <item x="2727"/>
        <item x="4096"/>
        <item x="3179"/>
        <item x="1140"/>
        <item x="2163"/>
        <item x="1561"/>
        <item x="2631"/>
        <item x="230"/>
        <item x="3426"/>
        <item x="728"/>
        <item x="2597"/>
        <item x="1259"/>
        <item x="290"/>
        <item x="2847"/>
        <item x="3458"/>
        <item x="3533"/>
        <item x="1023"/>
        <item x="3045"/>
        <item x="3235"/>
        <item x="68"/>
        <item x="920"/>
        <item x="1145"/>
        <item x="294"/>
        <item x="3522"/>
        <item x="2651"/>
        <item x="2537"/>
        <item x="3143"/>
        <item x="676"/>
        <item x="3971"/>
        <item x="3251"/>
        <item x="1879"/>
        <item x="2893"/>
        <item x="1523"/>
        <item x="3224"/>
        <item x="768"/>
        <item x="1228"/>
        <item x="2868"/>
        <item x="845"/>
        <item x="2884"/>
        <item x="3330"/>
        <item x="633"/>
        <item x="3876"/>
        <item x="1294"/>
        <item x="1807"/>
        <item x="2504"/>
        <item x="1410"/>
        <item x="865"/>
        <item x="187"/>
        <item x="3886"/>
        <item x="1083"/>
        <item x="1615"/>
        <item x="1978"/>
        <item x="3688"/>
        <item x="27"/>
        <item x="3308"/>
        <item x="825"/>
        <item x="2929"/>
        <item x="1812"/>
        <item x="2272"/>
        <item x="1581"/>
        <item x="159"/>
        <item x="2028"/>
        <item x="2159"/>
        <item x="4046"/>
        <item x="3722"/>
        <item x="1074"/>
        <item x="2374"/>
        <item x="1929"/>
        <item x="2860"/>
        <item x="3421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2"/>
        <item x="2554"/>
        <item x="3908"/>
        <item x="593"/>
        <item x="2880"/>
        <item x="2542"/>
        <item x="2624"/>
        <item x="3789"/>
        <item x="1110"/>
        <item x="232"/>
        <item x="2112"/>
        <item x="1741"/>
        <item x="2708"/>
        <item x="3526"/>
        <item x="1030"/>
        <item x="2937"/>
        <item x="2342"/>
        <item x="1416"/>
        <item x="1330"/>
        <item x="2522"/>
        <item x="1362"/>
        <item x="4093"/>
        <item x="660"/>
        <item x="1019"/>
        <item x="2552"/>
        <item x="76"/>
        <item x="2747"/>
        <item x="3590"/>
        <item x="4095"/>
        <item x="359"/>
        <item x="2984"/>
        <item x="3448"/>
        <item x="3351"/>
        <item x="1363"/>
        <item x="2827"/>
        <item x="2093"/>
        <item x="1340"/>
        <item x="569"/>
        <item x="2725"/>
        <item x="1068"/>
        <item x="2737"/>
        <item x="1955"/>
        <item x="1373"/>
        <item x="1014"/>
        <item x="783"/>
        <item x="1395"/>
        <item x="369"/>
        <item x="1509"/>
        <item x="3989"/>
        <item x="2873"/>
        <item x="3407"/>
        <item x="3469"/>
        <item x="2997"/>
        <item x="1552"/>
        <item x="3022"/>
        <item x="1372"/>
        <item x="3641"/>
        <item x="2229"/>
        <item x="3574"/>
        <item x="1257"/>
        <item x="3611"/>
        <item x="1682"/>
        <item x="853"/>
        <item x="1143"/>
        <item x="2746"/>
        <item x="1853"/>
        <item x="1341"/>
        <item x="1849"/>
        <item x="3610"/>
        <item x="2273"/>
        <item x="1092"/>
        <item x="820"/>
        <item x="3241"/>
        <item x="775"/>
        <item x="1713"/>
        <item x="1360"/>
        <item x="162"/>
        <item x="2416"/>
        <item x="1872"/>
        <item x="1946"/>
        <item x="3808"/>
        <item x="1305"/>
        <item x="3162"/>
        <item x="3256"/>
        <item x="1843"/>
        <item x="3832"/>
        <item x="306"/>
        <item x="1001"/>
        <item x="2362"/>
        <item x="2157"/>
        <item x="1426"/>
        <item x="3867"/>
        <item x="1662"/>
        <item x="263"/>
        <item x="3476"/>
        <item x="681"/>
        <item x="1995"/>
        <item x="3280"/>
        <item x="2566"/>
        <item x="771"/>
        <item x="3813"/>
        <item x="3321"/>
        <item x="3667"/>
        <item x="2154"/>
        <item x="696"/>
        <item x="12"/>
        <item x="1902"/>
        <item x="1864"/>
        <item x="2649"/>
        <item x="1784"/>
        <item x="1924"/>
        <item x="3301"/>
        <item x="1148"/>
        <item x="2325"/>
        <item x="917"/>
        <item x="3428"/>
        <item x="1607"/>
        <item x="2788"/>
        <item x="3670"/>
        <item x="2144"/>
        <item x="1393"/>
        <item x="1486"/>
        <item x="2506"/>
        <item x="2499"/>
        <item x="3404"/>
        <item x="2442"/>
        <item x="1852"/>
        <item x="750"/>
        <item x="1599"/>
        <item x="3394"/>
        <item x="873"/>
        <item x="1175"/>
        <item x="1106"/>
        <item x="1542"/>
        <item x="2118"/>
        <item x="2859"/>
        <item x="560"/>
        <item x="804"/>
        <item x="3255"/>
        <item x="3015"/>
        <item x="249"/>
        <item x="2483"/>
        <item x="2834"/>
        <item x="2115"/>
        <item x="930"/>
        <item x="3618"/>
        <item x="4101"/>
        <item x="2886"/>
        <item x="1049"/>
        <item x="1167"/>
        <item x="3607"/>
        <item x="3058"/>
        <item x="402"/>
        <item x="1406"/>
        <item x="158"/>
        <item x="2164"/>
        <item x="3427"/>
        <item x="447"/>
        <item x="960"/>
        <item x="3043"/>
        <item x="652"/>
        <item x="2571"/>
        <item x="551"/>
        <item x="828"/>
        <item x="3152"/>
        <item x="2849"/>
        <item x="1276"/>
        <item x="3352"/>
        <item x="3935"/>
        <item x="2289"/>
        <item x="3174"/>
        <item x="1771"/>
        <item x="133"/>
        <item x="3560"/>
        <item x="3250"/>
        <item x="1834"/>
        <item x="1471"/>
        <item x="573"/>
        <item x="2655"/>
        <item x="1690"/>
        <item x="2733"/>
        <item x="2477"/>
        <item x="3099"/>
        <item x="3297"/>
        <item x="54"/>
        <item x="3417"/>
        <item x="3400"/>
        <item x="3044"/>
        <item x="3969"/>
        <item x="1108"/>
        <item x="940"/>
        <item x="1401"/>
        <item x="3521"/>
        <item x="2205"/>
        <item x="2025"/>
        <item x="2790"/>
        <item x="1780"/>
        <item x="2089"/>
        <item x="2390"/>
        <item x="3534"/>
        <item x="2920"/>
        <item x="797"/>
        <item x="4024"/>
        <item x="995"/>
        <item x="189"/>
        <item x="3750"/>
        <item x="2640"/>
        <item x="3485"/>
        <item x="3109"/>
        <item x="3678"/>
        <item x="2975"/>
        <item x="924"/>
        <item x="3742"/>
        <item x="1026"/>
        <item x="3664"/>
        <item x="2763"/>
        <item x="812"/>
        <item x="4051"/>
        <item x="1851"/>
        <item x="4008"/>
        <item x="607"/>
        <item x="3492"/>
        <item x="2958"/>
        <item x="3650"/>
        <item x="2925"/>
        <item x="2806"/>
        <item x="3550"/>
        <item x="3190"/>
        <item x="1090"/>
        <item x="3504"/>
        <item x="3188"/>
        <item x="2769"/>
        <item x="1597"/>
        <item x="226"/>
        <item x="585"/>
        <item x="2608"/>
        <item x="3"/>
        <item x="1997"/>
        <item x="879"/>
        <item x="139"/>
        <item x="4031"/>
        <item x="984"/>
        <item x="3535"/>
        <item x="2361"/>
        <item x="103"/>
        <item x="370"/>
        <item x="1052"/>
        <item x="2540"/>
        <item x="1671"/>
        <item x="3787"/>
        <item x="893"/>
        <item x="310"/>
        <item x="1911"/>
        <item x="1484"/>
        <item x="1875"/>
        <item x="3275"/>
        <item x="782"/>
        <item x="2435"/>
        <item x="4086"/>
        <item x="136"/>
        <item x="1059"/>
        <item x="3046"/>
        <item x="2717"/>
        <item x="1936"/>
        <item x="730"/>
        <item x="1676"/>
        <item x="644"/>
        <item x="1844"/>
        <item x="513"/>
        <item x="1749"/>
        <item x="2375"/>
        <item x="406"/>
        <item x="90"/>
        <item x="385"/>
        <item x="3243"/>
        <item x="3156"/>
        <item x="319"/>
        <item x="3727"/>
        <item x="2635"/>
        <item x="2967"/>
        <item x="1252"/>
        <item x="3726"/>
        <item x="3449"/>
        <item x="1250"/>
        <item x="1218"/>
        <item x="1956"/>
        <item x="1319"/>
        <item x="2901"/>
        <item x="1577"/>
        <item x="673"/>
        <item x="2750"/>
        <item x="3371"/>
        <item x="1089"/>
        <item x="1745"/>
        <item x="1119"/>
        <item x="605"/>
        <item x="1827"/>
        <item x="2294"/>
        <item x="2162"/>
        <item x="1212"/>
        <item x="1458"/>
        <item x="3538"/>
        <item x="3276"/>
        <item x="779"/>
        <item x="3671"/>
        <item x="3930"/>
        <item x="3364"/>
        <item x="698"/>
        <item x="3169"/>
        <item x="3987"/>
        <item x="824"/>
        <item x="10"/>
        <item x="416"/>
        <item x="1825"/>
        <item x="3340"/>
        <item x="2128"/>
        <item x="4025"/>
        <item x="3758"/>
        <item x="2966"/>
        <item x="2533"/>
        <item x="383"/>
        <item x="3905"/>
        <item x="1473"/>
        <item x="4070"/>
        <item x="1097"/>
        <item x="1871"/>
        <item x="4029"/>
        <item x="596"/>
        <item x="1182"/>
        <item x="1443"/>
        <item x="2622"/>
        <item x="1079"/>
        <item x="529"/>
        <item x="3146"/>
        <item x="1609"/>
        <item x="94"/>
        <item x="2235"/>
        <item x="1863"/>
        <item x="4068"/>
        <item x="1010"/>
        <item x="1480"/>
        <item x="1606"/>
        <item x="3202"/>
        <item x="638"/>
        <item x="3589"/>
        <item x="3052"/>
        <item x="1908"/>
        <item x="1237"/>
        <item x="1826"/>
        <item x="3561"/>
        <item x="3547"/>
        <item x="2672"/>
        <item x="4084"/>
        <item x="1636"/>
        <item x="237"/>
        <item x="2313"/>
        <item x="1822"/>
        <item x="2539"/>
        <item x="2592"/>
        <item x="2819"/>
        <item x="1711"/>
        <item x="2731"/>
        <item x="1571"/>
        <item x="1504"/>
        <item x="4066"/>
        <item x="3470"/>
        <item x="548"/>
        <item x="2907"/>
        <item x="3970"/>
        <item x="3731"/>
        <item x="2897"/>
        <item x="321"/>
        <item x="1081"/>
        <item x="1899"/>
        <item x="2988"/>
        <item x="381"/>
        <item x="3150"/>
        <item x="2158"/>
        <item x="3247"/>
        <item x="3929"/>
        <item x="2217"/>
        <item x="1586"/>
        <item x="1127"/>
        <item x="577"/>
        <item x="2340"/>
        <item x="3047"/>
        <item x="2809"/>
        <item x="1988"/>
        <item x="617"/>
        <item x="2385"/>
        <item x="2257"/>
        <item x="612"/>
        <item x="875"/>
        <item x="2999"/>
        <item x="3850"/>
        <item x="11"/>
        <item x="1726"/>
        <item x="3674"/>
        <item x="2813"/>
        <item x="3927"/>
        <item x="3363"/>
        <item x="3471"/>
        <item x="331"/>
        <item x="3653"/>
        <item x="2059"/>
        <item x="1959"/>
        <item x="2812"/>
        <item x="3278"/>
        <item x="3837"/>
        <item x="2517"/>
        <item x="3054"/>
        <item x="2943"/>
        <item x="2818"/>
        <item x="426"/>
        <item x="711"/>
        <item x="51"/>
        <item x="1898"/>
        <item x="3551"/>
        <item x="390"/>
        <item x="3714"/>
        <item x="2505"/>
        <item x="1224"/>
        <item x="3209"/>
        <item x="3729"/>
        <item x="367"/>
        <item x="1101"/>
        <item x="1638"/>
        <item x="1884"/>
        <item x="3461"/>
        <item x="1725"/>
        <item x="3147"/>
        <item x="161"/>
        <item x="1392"/>
        <item x="3393"/>
        <item x="803"/>
        <item x="3137"/>
        <item x="537"/>
        <item x="3785"/>
        <item x="2854"/>
        <item x="1994"/>
        <item x="2175"/>
        <item x="3798"/>
        <item x="1374"/>
        <item x="3451"/>
        <item x="1653"/>
        <item x="645"/>
        <item x="1033"/>
        <item x="3810"/>
        <item x="2756"/>
        <item x="540"/>
        <item x="1775"/>
        <item x="3391"/>
        <item x="3748"/>
        <item x="3186"/>
        <item x="3615"/>
        <item x="1645"/>
        <item x="1231"/>
        <item x="3675"/>
        <item x="3377"/>
        <item x="3949"/>
        <item x="3964"/>
        <item x="1996"/>
        <item x="2452"/>
        <item x="3672"/>
        <item x="3879"/>
        <item x="2820"/>
        <item x="3378"/>
        <item x="980"/>
        <item x="691"/>
        <item x="3279"/>
        <item x="3529"/>
        <item x="1251"/>
        <item x="2061"/>
        <item x="1650"/>
        <item x="20"/>
        <item x="3786"/>
        <item x="2575"/>
        <item x="2261"/>
        <item x="2582"/>
        <item x="2443"/>
        <item x="3486"/>
        <item x="1989"/>
        <item x="351"/>
        <item x="3893"/>
        <item x="3199"/>
        <item x="2586"/>
        <item x="2323"/>
        <item x="475"/>
        <item x="1810"/>
        <item x="1073"/>
        <item x="1304"/>
        <item x="1071"/>
        <item x="3236"/>
        <item x="2097"/>
        <item x="2060"/>
        <item x="1719"/>
        <item x="3682"/>
        <item x="1976"/>
        <item x="2078"/>
        <item x="2200"/>
        <item x="1728"/>
        <item x="3245"/>
        <item x="704"/>
        <item x="3339"/>
        <item x="2166"/>
        <item x="2287"/>
        <item x="2948"/>
        <item x="929"/>
        <item x="444"/>
        <item x="1053"/>
        <item x="1194"/>
        <item x="1748"/>
        <item x="1260"/>
        <item x="773"/>
        <item x="3200"/>
        <item x="623"/>
        <item x="3381"/>
        <item x="1689"/>
        <item x="2367"/>
        <item x="3880"/>
        <item x="2407"/>
        <item x="2152"/>
        <item x="1436"/>
        <item x="3939"/>
        <item x="2117"/>
        <item x="1368"/>
        <item x="2700"/>
        <item x="3937"/>
        <item x="3266"/>
        <item x="695"/>
        <item x="2773"/>
        <item x="1477"/>
        <item x="767"/>
        <item x="276"/>
        <item x="1087"/>
        <item x="2905"/>
        <item x="2432"/>
        <item x="1198"/>
        <item x="2843"/>
        <item x="1150"/>
        <item x="1829"/>
        <item x="191"/>
        <item x="801"/>
        <item x="674"/>
        <item x="588"/>
        <item x="2414"/>
        <item x="84"/>
        <item x="2853"/>
        <item x="257"/>
        <item x="754"/>
        <item x="2496"/>
        <item x="279"/>
        <item x="1572"/>
        <item x="2594"/>
        <item x="941"/>
        <item x="1429"/>
        <item x="778"/>
        <item x="2178"/>
        <item x="1922"/>
        <item x="1379"/>
        <item x="3385"/>
        <item x="2704"/>
        <item x="3098"/>
        <item x="1710"/>
        <item x="1522"/>
        <item x="3233"/>
        <item x="346"/>
        <item x="16"/>
        <item x="776"/>
        <item x="790"/>
        <item x="2212"/>
        <item x="3835"/>
        <item x="1757"/>
        <item x="1173"/>
        <item x="388"/>
        <item x="178"/>
        <item x="1850"/>
        <item x="3995"/>
        <item x="1295"/>
        <item x="2434"/>
        <item x="2470"/>
        <item x="3594"/>
        <item x="247"/>
        <item x="3349"/>
        <item x="2124"/>
        <item x="1118"/>
        <item x="1704"/>
        <item x="3127"/>
        <item x="4044"/>
        <item x="1944"/>
        <item x="2874"/>
        <item x="2890"/>
        <item x="2280"/>
        <item x="1734"/>
        <item x="481"/>
        <item x="3683"/>
        <item x="441"/>
        <item x="2306"/>
        <item x="3829"/>
        <item x="316"/>
        <item x="2251"/>
        <item x="1"/>
        <item x="636"/>
        <item x="684"/>
        <item x="2770"/>
        <item x="3503"/>
        <item x="1576"/>
        <item x="2978"/>
        <item x="3079"/>
        <item x="439"/>
        <item x="1195"/>
        <item x="2792"/>
        <item x="1158"/>
        <item x="3689"/>
        <item x="4063"/>
        <item x="3567"/>
        <item x="1485"/>
        <item x="3860"/>
        <item x="528"/>
        <item x="3955"/>
        <item x="3388"/>
        <item x="3456"/>
        <item x="1193"/>
        <item x="2241"/>
        <item x="4007"/>
        <item x="3070"/>
        <item x="3329"/>
        <item x="1869"/>
        <item x="2932"/>
        <item x="2530"/>
        <item x="3204"/>
        <item x="3375"/>
        <item x="3741"/>
        <item x="2430"/>
        <item x="908"/>
        <item x="2044"/>
        <item x="837"/>
        <item x="496"/>
        <item x="976"/>
        <item x="487"/>
        <item x="1886"/>
        <item x="927"/>
        <item x="697"/>
        <item x="1855"/>
        <item x="2641"/>
        <item x="1816"/>
        <item x="3795"/>
        <item x="884"/>
        <item x="3936"/>
        <item x="2583"/>
        <item x="788"/>
        <item x="2702"/>
        <item x="489"/>
        <item x="703"/>
        <item x="1709"/>
        <item x="1366"/>
        <item x="2214"/>
        <item x="1408"/>
        <item x="3827"/>
        <item x="3942"/>
        <item x="1447"/>
        <item x="3075"/>
        <item x="2063"/>
        <item x="1651"/>
        <item x="2305"/>
        <item x="839"/>
        <item x="1625"/>
        <item x="1527"/>
        <item x="3158"/>
        <item x="170"/>
        <item x="3066"/>
        <item x="2336"/>
        <item x="1747"/>
        <item x="878"/>
        <item x="3320"/>
        <item x="2667"/>
        <item x="653"/>
        <item x="1701"/>
        <item x="3586"/>
        <item x="1116"/>
        <item x="2327"/>
        <item x="2707"/>
        <item x="1991"/>
        <item x="1334"/>
        <item x="2830"/>
        <item x="3356"/>
        <item x="2249"/>
        <item x="2463"/>
        <item x="1648"/>
        <item x="1456"/>
        <item x="1207"/>
        <item x="485"/>
        <item x="2190"/>
        <item x="150"/>
        <item x="3466"/>
        <item x="3768"/>
        <item x="1529"/>
        <item x="2293"/>
        <item x="1724"/>
        <item x="3654"/>
        <item x="2784"/>
        <item x="2532"/>
        <item x="1856"/>
        <item x="414"/>
        <item x="3994"/>
        <item x="4082"/>
        <item x="1865"/>
        <item x="1495"/>
        <item x="2046"/>
        <item x="3643"/>
        <item x="3764"/>
        <item x="2765"/>
        <item x="2529"/>
        <item x="656"/>
        <item x="630"/>
        <item x="520"/>
        <item x="1824"/>
        <item x="2850"/>
        <item x="2650"/>
        <item x="1126"/>
        <item x="102"/>
        <item x="3644"/>
        <item x="753"/>
        <item x="395"/>
        <item x="862"/>
        <item x="2761"/>
        <item x="2556"/>
        <item x="404"/>
        <item x="3923"/>
        <item x="1801"/>
        <item x="1385"/>
        <item x="497"/>
        <item x="3792"/>
        <item x="86"/>
        <item x="1928"/>
        <item x="1685"/>
        <item x="3587"/>
        <item x="3510"/>
        <item x="2684"/>
        <item x="2199"/>
        <item x="214"/>
        <item x="250"/>
        <item x="2266"/>
        <item x="1027"/>
        <item x="273"/>
        <item x="2007"/>
        <item x="2366"/>
        <item x="3207"/>
        <item x="1306"/>
        <item x="808"/>
        <item x="1562"/>
        <item x="2094"/>
        <item x="2398"/>
        <item x="1465"/>
        <item x="599"/>
        <item x="2472"/>
        <item x="2436"/>
        <item x="2955"/>
        <item x="2171"/>
        <item x="1927"/>
        <item x="1478"/>
        <item x="2149"/>
        <item x="2954"/>
        <item x="3655"/>
        <item x="3506"/>
        <item x="3993"/>
        <item x="3962"/>
        <item x="985"/>
        <item x="323"/>
        <item x="1135"/>
        <item x="1039"/>
        <item x="91"/>
        <item x="3780"/>
        <item x="2455"/>
        <item x="3413"/>
        <item x="2403"/>
        <item x="135"/>
        <item x="1670"/>
        <item x="2475"/>
        <item x="1584"/>
        <item x="3863"/>
        <item x="3042"/>
        <item x="171"/>
        <item x="742"/>
        <item x="2620"/>
        <item x="2980"/>
        <item x="1438"/>
        <item x="2086"/>
        <item x="2732"/>
        <item x="3206"/>
        <item x="2685"/>
        <item x="147"/>
        <item x="1867"/>
        <item x="92"/>
        <item x="1986"/>
        <item x="1415"/>
        <item x="4049"/>
        <item x="4102"/>
        <item x="4088"/>
        <item x="1202"/>
        <item x="495"/>
        <item x="3300"/>
        <item x="1352"/>
        <item x="1201"/>
        <item x="1188"/>
        <item x="2883"/>
        <item x="3836"/>
        <item x="3010"/>
        <item x="2740"/>
        <item x="1990"/>
        <item x="1975"/>
        <item x="938"/>
        <item x="2057"/>
        <item x="2511"/>
        <item x="1641"/>
        <item x="1716"/>
        <item x="3967"/>
        <item x="55"/>
        <item x="3637"/>
        <item x="2921"/>
        <item x="2867"/>
        <item x="3846"/>
        <item x="451"/>
        <item x="3895"/>
        <item x="3295"/>
        <item x="2143"/>
        <item x="2892"/>
        <item x="1100"/>
        <item x="2023"/>
        <item x="3854"/>
        <item x="2501"/>
        <item x="1777"/>
        <item x="19"/>
        <item x="3631"/>
        <item x="526"/>
        <item x="2045"/>
        <item x="2878"/>
        <item x="318"/>
        <item x="1940"/>
        <item x="2088"/>
        <item x="3435"/>
        <item x="3237"/>
        <item x="1271"/>
        <item x="971"/>
        <item x="1841"/>
        <item x="4094"/>
        <item x="2630"/>
        <item x="3437"/>
        <item x="2318"/>
        <item x="3306"/>
        <item x="1403"/>
        <item x="405"/>
        <item x="2870"/>
        <item x="1462"/>
        <item x="4080"/>
        <item x="2405"/>
        <item x="255"/>
        <item x="3539"/>
        <item x="3194"/>
        <item x="3983"/>
        <item x="2712"/>
        <item x="26"/>
        <item x="752"/>
        <item x="2735"/>
        <item x="755"/>
        <item x="127"/>
        <item x="1427"/>
        <item x="3573"/>
        <item x="863"/>
        <item x="312"/>
        <item x="2198"/>
        <item x="1208"/>
        <item x="2145"/>
        <item x="4032"/>
        <item x="1519"/>
        <item x="505"/>
        <item x="1199"/>
        <item x="1308"/>
        <item x="3598"/>
        <item x="1575"/>
        <item x="2208"/>
        <item x="981"/>
        <item x="3102"/>
        <item x="3542"/>
        <item x="2165"/>
        <item x="112"/>
        <item x="3220"/>
        <item x="894"/>
        <item x="2519"/>
        <item x="1296"/>
        <item x="3695"/>
        <item x="3059"/>
        <item x="2844"/>
        <item x="52"/>
        <item x="1348"/>
        <item x="3584"/>
        <item x="2219"/>
        <item x="963"/>
        <item x="448"/>
        <item x="4000"/>
        <item x="3928"/>
        <item x="456"/>
        <item x="1629"/>
        <item x="2449"/>
        <item x="3138"/>
        <item x="1661"/>
        <item x="629"/>
        <item x="3116"/>
        <item x="2133"/>
        <item x="2348"/>
        <item x="3440"/>
        <item x="3360"/>
        <item x="986"/>
        <item x="3322"/>
        <item x="2215"/>
        <item x="649"/>
        <item x="3981"/>
        <item x="3271"/>
        <item x="987"/>
        <item x="3697"/>
        <item x="2570"/>
        <item x="2005"/>
        <item x="3189"/>
        <item x="3128"/>
        <item x="3399"/>
        <item x="296"/>
        <item x="1096"/>
        <item x="2184"/>
        <item x="2042"/>
        <item x="2018"/>
        <item x="885"/>
        <item x="2724"/>
        <item x="716"/>
        <item x="1475"/>
        <item x="1124"/>
        <item x="2104"/>
        <item x="1681"/>
        <item x="3141"/>
        <item x="2974"/>
        <item x="3986"/>
        <item x="1778"/>
        <item x="3164"/>
        <item x="842"/>
        <item x="586"/>
        <item x="3639"/>
        <item x="1673"/>
        <item x="2174"/>
        <item x="1707"/>
        <item x="2237"/>
        <item x="751"/>
        <item x="3988"/>
        <item x="72"/>
        <item x="498"/>
        <item x="3087"/>
        <item x="3991"/>
        <item x="4042"/>
        <item x="1558"/>
        <item x="675"/>
        <item x="784"/>
        <item x="2232"/>
        <item x="467"/>
        <item x="1065"/>
        <item x="600"/>
        <item x="3943"/>
        <item x="101"/>
        <item x="1574"/>
        <item x="1618"/>
        <item x="265"/>
        <item x="2703"/>
        <item x="2633"/>
        <item x="646"/>
        <item x="1813"/>
        <item x="3632"/>
        <item x="1642"/>
        <item x="3246"/>
        <item x="457"/>
        <item x="2438"/>
        <item x="2051"/>
        <item x="815"/>
        <item x="260"/>
        <item x="326"/>
        <item x="2351"/>
        <item x="3403"/>
        <item x="3264"/>
        <item x="2259"/>
        <item x="1091"/>
        <item x="3177"/>
        <item x="2609"/>
        <item x="642"/>
        <item x="96"/>
        <item x="2995"/>
        <item x="3457"/>
        <item x="3344"/>
        <item x="3372"/>
        <item x="4104"/>
        <item x="2933"/>
        <item x="3222"/>
        <item x="1512"/>
        <item x="3368"/>
        <item x="2176"/>
        <item x="330"/>
        <item x="667"/>
        <item x="1663"/>
        <item x="173"/>
        <item x="378"/>
        <item x="1109"/>
        <item x="2779"/>
        <item x="561"/>
        <item x="2837"/>
        <item x="1307"/>
        <item x="243"/>
        <item x="785"/>
        <item x="1080"/>
        <item x="1541"/>
        <item x="2450"/>
        <item x="1088"/>
        <item x="3849"/>
        <item x="3219"/>
        <item x="1278"/>
        <item x="3595"/>
        <item x="658"/>
        <item x="3215"/>
        <item x="1551"/>
        <item x="49"/>
        <item x="741"/>
        <item x="991"/>
        <item x="2234"/>
        <item x="1964"/>
        <item x="974"/>
        <item x="2796"/>
        <item x="2456"/>
        <item x="1281"/>
        <item x="2256"/>
        <item x="727"/>
        <item x="796"/>
        <item x="1192"/>
        <item x="1632"/>
        <item x="3229"/>
        <item x="3679"/>
        <item x="3020"/>
        <item x="2652"/>
        <item x="942"/>
        <item x="581"/>
        <item x="2718"/>
        <item x="2479"/>
        <item x="641"/>
        <item x="1288"/>
        <item x="3869"/>
        <item x="1191"/>
        <item x="277"/>
        <item x="1423"/>
        <item x="2177"/>
        <item x="3920"/>
        <item x="1652"/>
        <item x="2861"/>
        <item x="3732"/>
        <item x="81"/>
        <item x="624"/>
        <item x="64"/>
        <item x="32"/>
        <item x="79"/>
        <item x="830"/>
        <item x="2079"/>
        <item x="1394"/>
        <item x="210"/>
        <item x="3806"/>
        <item x="3268"/>
        <item x="1062"/>
        <item x="2786"/>
        <item x="483"/>
        <item x="3913"/>
        <item x="1414"/>
        <item x="3267"/>
        <item x="1942"/>
        <item x="3546"/>
        <item x="2466"/>
        <item x="1342"/>
        <item x="311"/>
        <item x="1790"/>
        <item x="535"/>
        <item x="2952"/>
        <item x="373"/>
        <item x="3752"/>
        <item x="347"/>
        <item x="1455"/>
        <item x="168"/>
        <item x="3130"/>
        <item x="1155"/>
        <item x="1877"/>
        <item x="4061"/>
        <item x="3135"/>
        <item x="1409"/>
        <item x="2872"/>
        <item x="962"/>
        <item x="3343"/>
        <item x="517"/>
        <item x="2917"/>
        <item x="2691"/>
        <item x="1136"/>
        <item x="1055"/>
        <item x="2855"/>
        <item x="4073"/>
        <item x="897"/>
        <item x="57"/>
        <item x="3857"/>
        <item x="2319"/>
        <item x="2332"/>
        <item x="756"/>
        <item x="2082"/>
        <item x="3094"/>
        <item x="876"/>
        <item x="2676"/>
        <item x="1513"/>
        <item x="2252"/>
        <item x="1402"/>
        <item x="2710"/>
        <item x="780"/>
        <item x="3950"/>
        <item x="2001"/>
        <item x="2035"/>
        <item x="2862"/>
        <item x="2320"/>
        <item x="224"/>
        <item x="228"/>
        <item x="329"/>
        <item x="4019"/>
        <item x="3904"/>
        <item x="1782"/>
        <item x="1815"/>
        <item x="2814"/>
        <item x="2625"/>
        <item x="1764"/>
        <item x="474"/>
        <item x="1399"/>
        <item x="3882"/>
        <item x="1515"/>
        <item x="3700"/>
        <item x="2993"/>
        <item x="409"/>
        <item x="2771"/>
        <item x="3871"/>
        <item x="66"/>
        <item x="3088"/>
        <item x="2066"/>
        <item x="3257"/>
        <item x="1120"/>
        <item x="8"/>
        <item x="9"/>
        <item x="298"/>
        <item x="3921"/>
        <item x="1540"/>
        <item x="473"/>
        <item x="2824"/>
        <item x="2940"/>
        <item x="678"/>
        <item x="4026"/>
        <item x="129"/>
        <item x="1452"/>
        <item x="3945"/>
        <item x="666"/>
        <item x="2869"/>
        <item x="3167"/>
        <item x="2526"/>
        <item x="668"/>
        <item x="3429"/>
        <item x="1550"/>
        <item x="3613"/>
        <item x="1187"/>
        <item x="2248"/>
        <item x="1556"/>
        <item x="1811"/>
        <item x="2040"/>
        <item x="2495"/>
        <item x="2315"/>
        <item x="3332"/>
        <item x="188"/>
        <item x="2866"/>
        <item x="1434"/>
        <item x="2805"/>
        <item x="1907"/>
        <item x="2476"/>
        <item x="130"/>
        <item x="2617"/>
        <item x="1569"/>
        <item x="3825"/>
        <item x="3425"/>
        <item x="3415"/>
        <item x="3874"/>
        <item x="592"/>
        <item x="3897"/>
        <item x="2457"/>
        <item x="1242"/>
        <item x="632"/>
        <item x="888"/>
        <item x="2826"/>
        <item x="2692"/>
        <item x="1172"/>
        <item x="3784"/>
        <item x="1785"/>
        <item x="41"/>
        <item x="2146"/>
        <item x="1492"/>
        <item x="2316"/>
        <item x="715"/>
        <item x="616"/>
        <item x="3232"/>
        <item x="2523"/>
        <item x="1582"/>
        <item x="1753"/>
        <item x="1274"/>
        <item x="983"/>
        <item x="3354"/>
        <item x="2068"/>
        <item x="315"/>
        <item x="1890"/>
        <item x="1544"/>
        <item x="3228"/>
        <item x="764"/>
        <item x="2568"/>
        <item x="2949"/>
        <item x="1474"/>
        <item x="3009"/>
        <item x="3663"/>
        <item x="1016"/>
        <item x="3772"/>
        <item x="1611"/>
        <item x="539"/>
        <item x="1647"/>
        <item x="1814"/>
        <item x="399"/>
        <item x="1703"/>
        <item x="3197"/>
        <item x="854"/>
        <item x="2877"/>
        <item x="1591"/>
        <item x="387"/>
        <item x="4054"/>
        <item x="1779"/>
        <item x="1999"/>
        <item x="3294"/>
        <item x="2653"/>
        <item x="3809"/>
        <item x="706"/>
        <item x="3178"/>
        <item x="2908"/>
        <item x="975"/>
        <item x="3807"/>
        <item x="689"/>
        <item x="3032"/>
        <item x="3767"/>
        <item x="2192"/>
        <item x="1227"/>
        <item x="1466"/>
        <item x="2142"/>
        <item x="60"/>
        <item x="3365"/>
        <item x="3419"/>
        <item x="1069"/>
        <item x="541"/>
        <item x="961"/>
        <item x="1123"/>
        <item x="3201"/>
        <item x="1349"/>
        <item x="3298"/>
        <item x="857"/>
        <item x="542"/>
        <item x="2417"/>
        <item x="2961"/>
        <item x="1687"/>
        <item x="1170"/>
        <item x="3926"/>
        <item x="2002"/>
        <item x="3057"/>
        <item x="3816"/>
        <item x="3475"/>
        <item x="137"/>
        <item x="2139"/>
        <item x="2482"/>
        <item x="1973"/>
        <item x="1254"/>
        <item x="2024"/>
        <item x="1421"/>
        <item x="3508"/>
        <item x="2126"/>
        <item x="4083"/>
        <item x="2433"/>
        <item x="397"/>
        <item x="3124"/>
        <item x="4034"/>
        <item x="4100"/>
        <item x="1935"/>
        <item x="2670"/>
        <item x="2095"/>
        <item x="749"/>
        <item x="2187"/>
        <item x="3805"/>
        <item x="1044"/>
        <item x="3104"/>
        <item x="1627"/>
        <item x="3239"/>
        <item x="3063"/>
        <item x="1131"/>
        <item x="637"/>
        <item x="1933"/>
        <item x="1298"/>
        <item x="1903"/>
        <item x="860"/>
        <item x="33"/>
        <item x="880"/>
        <item x="407"/>
        <item x="827"/>
        <item x="627"/>
        <item x="1768"/>
        <item x="2070"/>
        <item x="1896"/>
        <item x="403"/>
        <item x="2776"/>
        <item x="2590"/>
        <item x="3961"/>
        <item x="3170"/>
        <item x="1897"/>
        <item x="3698"/>
        <item x="1806"/>
        <item x="468"/>
        <item x="1751"/>
        <item x="692"/>
        <item x="1555"/>
        <item x="3523"/>
        <item x="3205"/>
        <item x="4003"/>
        <item x="3203"/>
        <item x="2962"/>
        <item x="3738"/>
        <item x="3889"/>
        <item x="2914"/>
        <item x="3436"/>
        <item x="3353"/>
        <item x="3262"/>
        <item x="3575"/>
        <item x="3990"/>
        <item x="816"/>
        <item x="398"/>
        <item x="3977"/>
        <item x="584"/>
        <item x="2218"/>
        <item x="1797"/>
        <item x="2904"/>
        <item x="3696"/>
        <item x="4099"/>
        <item x="244"/>
        <item x="3591"/>
        <item x="3891"/>
        <item x="1211"/>
        <item x="2196"/>
        <item x="3877"/>
        <item x="966"/>
        <item x="1912"/>
        <item x="555"/>
        <item x="1838"/>
        <item x="2408"/>
        <item x="2767"/>
        <item x="3855"/>
        <item x="2559"/>
        <item x="417"/>
        <item x="1565"/>
        <item x="3715"/>
        <item x="563"/>
        <item x="3455"/>
        <item x="2130"/>
        <item x="2386"/>
        <item x="3528"/>
        <item x="1361"/>
        <item x="2246"/>
        <item x="2111"/>
        <item x="1678"/>
        <item x="883"/>
        <item x="2682"/>
        <item x="3903"/>
        <item x="2846"/>
        <item x="3157"/>
        <item x="1137"/>
        <item x="2982"/>
        <item x="2839"/>
        <item x="1232"/>
        <item x="4079"/>
        <item x="3997"/>
        <item x="3621"/>
        <item x="3938"/>
        <item x="1585"/>
        <item x="1004"/>
        <item x="83"/>
        <item x="2337"/>
        <item x="2661"/>
        <item x="1117"/>
        <item x="2657"/>
        <item x="769"/>
        <item x="2673"/>
        <item x="146"/>
        <item x="125"/>
        <item x="286"/>
        <item x="2270"/>
        <item x="2580"/>
        <item x="901"/>
        <item x="3719"/>
        <item x="3260"/>
        <item x="1643"/>
        <item x="463"/>
        <item x="1664"/>
        <item x="651"/>
        <item x="434"/>
        <item x="3822"/>
        <item x="3304"/>
        <item x="3999"/>
        <item x="1971"/>
        <item x="156"/>
        <item x="202"/>
        <item x="220"/>
        <item x="671"/>
        <item x="553"/>
        <item x="2081"/>
        <item x="2683"/>
        <item x="2836"/>
        <item x="522"/>
        <item x="2135"/>
        <item x="2516"/>
        <item x="3648"/>
        <item x="1011"/>
        <item x="2815"/>
        <item x="1357"/>
        <item x="2170"/>
        <item x="295"/>
        <item x="1503"/>
        <item x="2083"/>
        <item x="2137"/>
        <item x="3350"/>
        <item x="2871"/>
        <item x="1828"/>
        <item x="1344"/>
        <item x="392"/>
        <item x="278"/>
        <item x="1634"/>
        <item x="3803"/>
        <item x="3616"/>
        <item x="2364"/>
        <item x="2363"/>
        <item x="1889"/>
        <item x="332"/>
        <item x="3802"/>
        <item x="3800"/>
        <item x="3155"/>
        <item x="1072"/>
        <item x="1025"/>
        <item x="734"/>
        <item x="2981"/>
        <item x="3474"/>
        <item x="3968"/>
        <item x="3467"/>
        <item x="665"/>
        <item x="3405"/>
        <item x="534"/>
        <item x="3258"/>
        <item x="2730"/>
        <item x="886"/>
        <item x="3514"/>
        <item x="1111"/>
        <item x="3765"/>
        <item x="213"/>
        <item x="1560"/>
        <item x="568"/>
        <item x="3516"/>
        <item x="3657"/>
        <item x="2785"/>
        <item x="2509"/>
        <item x="2106"/>
        <item x="437"/>
        <item x="2659"/>
        <item x="3253"/>
        <item x="611"/>
        <item x="2230"/>
        <item x="2285"/>
        <item x="355"/>
        <item x="4014"/>
        <item x="320"/>
        <item x="2521"/>
        <item x="281"/>
        <item x="4091"/>
        <item x="151"/>
        <item x="322"/>
        <item x="1472"/>
        <item x="3666"/>
        <item x="2338"/>
        <item x="1805"/>
        <item x="3840"/>
        <item x="3661"/>
        <item x="911"/>
        <item x="850"/>
        <item x="361"/>
        <item x="3438"/>
        <item x="774"/>
        <item x="3313"/>
        <item x="2497"/>
        <item x="1236"/>
        <item x="1720"/>
        <item x="3673"/>
        <item x="777"/>
        <item x="1526"/>
        <item x="531"/>
        <item x="1970"/>
        <item x="709"/>
        <item x="2561"/>
        <item x="3712"/>
        <item x="861"/>
        <item x="2120"/>
        <item x="2012"/>
        <item x="393"/>
        <item x="2863"/>
        <item x="1614"/>
        <item x="2726"/>
        <item x="117"/>
        <item x="482"/>
        <item x="1939"/>
        <item x="1082"/>
        <item x="2616"/>
        <item x="1866"/>
        <item x="154"/>
        <item x="1698"/>
        <item x="731"/>
        <item x="1795"/>
        <item x="2627"/>
        <item x="212"/>
        <item x="3286"/>
        <item x="701"/>
        <item x="3710"/>
        <item x="256"/>
        <item x="2098"/>
        <item x="3408"/>
        <item x="470"/>
        <item x="3409"/>
        <item x="3374"/>
        <item x="3979"/>
        <item x="3121"/>
        <item x="238"/>
        <item x="2043"/>
        <item x="25"/>
        <item x="366"/>
        <item x="1040"/>
        <item x="2485"/>
        <item x="4065"/>
        <item x="3097"/>
        <item x="3626"/>
        <item x="2395"/>
        <item x="1085"/>
        <item x="2350"/>
        <item x="454"/>
        <item x="3658"/>
        <item x="39"/>
        <item x="1002"/>
        <item x="973"/>
        <item x="2085"/>
        <item x="747"/>
        <item x="1717"/>
        <item x="3592"/>
        <item x="953"/>
        <item x="891"/>
        <item x="519"/>
        <item x="2512"/>
        <item x="1287"/>
        <item x="4077"/>
        <item x="231"/>
        <item x="714"/>
        <item x="525"/>
        <item x="2852"/>
        <item x="98"/>
        <item x="3924"/>
        <item x="2072"/>
        <item x="1094"/>
        <item x="814"/>
        <item x="2116"/>
        <item x="669"/>
        <item x="2413"/>
        <item x="1962"/>
        <item x="3444"/>
        <item x="1905"/>
        <item x="2876"/>
        <item x="694"/>
        <item x="145"/>
        <item x="3775"/>
        <item x="3859"/>
        <item x="2404"/>
        <item x="787"/>
        <item x="3873"/>
        <item x="4001"/>
        <item x="3751"/>
        <item x="1637"/>
        <item x="203"/>
        <item x="732"/>
        <item x="3601"/>
        <item x="1450"/>
        <item x="42"/>
        <item x="514"/>
        <item x="2227"/>
        <item x="2396"/>
        <item x="1763"/>
        <item x="2781"/>
        <item x="449"/>
        <item x="314"/>
        <item x="2489"/>
        <item x="13"/>
        <item x="492"/>
        <item x="3342"/>
        <item x="2848"/>
        <item x="3494"/>
        <item x="3416"/>
        <item x="2448"/>
        <item x="3763"/>
        <item x="515"/>
        <item x="1966"/>
        <item x="3252"/>
        <item x="2689"/>
        <item x="1322"/>
        <item x="480"/>
        <item x="2882"/>
        <item x="2000"/>
        <item x="1756"/>
        <item x="1535"/>
        <item x="14"/>
        <item x="297"/>
        <item x="2108"/>
        <item x="2131"/>
        <item x="233"/>
        <item x="2344"/>
        <item x="1380"/>
        <item x="2572"/>
        <item x="240"/>
        <item x="153"/>
        <item x="1331"/>
        <item x="3759"/>
        <item x="1217"/>
        <item x="340"/>
        <item x="1714"/>
        <item x="3333"/>
        <item x="3985"/>
        <item x="3770"/>
        <item x="2209"/>
        <item x="2845"/>
        <item x="925"/>
        <item x="1700"/>
        <item x="576"/>
        <item x="2581"/>
        <item x="572"/>
        <item x="921"/>
        <item x="1244"/>
        <item x="2926"/>
        <item x="3481"/>
        <item x="3998"/>
        <item x="143"/>
        <item x="2447"/>
        <item x="3495"/>
        <item x="3828"/>
        <item x="2766"/>
        <item x="1371"/>
        <item x="3562"/>
        <item x="3392"/>
        <item x="2125"/>
        <item x="3395"/>
        <item x="1203"/>
        <item x="2508"/>
        <item x="1926"/>
        <item x="466"/>
        <item x="1508"/>
        <item x="1839"/>
        <item x="738"/>
        <item x="283"/>
        <item x="3012"/>
        <item x="1159"/>
        <item x="195"/>
        <item x="1578"/>
        <item x="420"/>
        <item x="1831"/>
        <item x="3757"/>
        <item x="2546"/>
        <item x="3669"/>
        <item x="2389"/>
        <item x="2548"/>
        <item x="2311"/>
        <item x="792"/>
        <item x="1286"/>
        <item x="2458"/>
        <item x="3709"/>
        <item x="1028"/>
        <item x="4055"/>
        <item x="3420"/>
        <item x="2656"/>
        <item x="363"/>
        <item x="3818"/>
        <item x="317"/>
        <item x="2811"/>
        <item x="3883"/>
        <item x="3870"/>
        <item x="2536"/>
        <item x="657"/>
        <item x="543"/>
        <item x="293"/>
        <item x="899"/>
        <item x="3894"/>
        <item x="111"/>
        <item x="2782"/>
        <item x="550"/>
        <item x="1329"/>
        <item x="748"/>
        <item x="1722"/>
        <item x="1301"/>
        <item x="1235"/>
        <item x="3603"/>
        <item x="166"/>
        <item x="2384"/>
        <item x="2791"/>
        <item x="1913"/>
        <item x="2058"/>
        <item x="2084"/>
        <item x="2161"/>
        <item x="3831"/>
        <item x="545"/>
        <item x="2238"/>
        <item x="3452"/>
        <item x="1835"/>
        <item x="477"/>
        <item x="544"/>
        <item x="3680"/>
        <item x="2415"/>
        <item x="4018"/>
        <item x="376"/>
        <item x="3073"/>
        <item x="1487"/>
        <item x="2989"/>
        <item x="3606"/>
        <item x="6"/>
        <item x="3965"/>
        <item x="2910"/>
        <item x="2919"/>
        <item x="1129"/>
        <item x="3623"/>
        <item x="3327"/>
        <item x="108"/>
        <item x="3559"/>
        <item x="3638"/>
        <item x="795"/>
        <item x="3692"/>
        <item x="1881"/>
        <item x="3564"/>
        <item x="609"/>
        <item x="2123"/>
        <item x="3864"/>
        <item x="2223"/>
        <item x="2615"/>
        <item x="2283"/>
        <item x="2638"/>
        <item x="2155"/>
        <item x="5"/>
        <item x="968"/>
        <item x="2370"/>
        <item x="809"/>
        <item x="3033"/>
        <item x="1921"/>
        <item x="424"/>
        <item x="3566"/>
        <item x="442"/>
        <item x="1389"/>
        <item x="2006"/>
        <item x="2636"/>
        <item x="3892"/>
        <item x="1411"/>
        <item x="227"/>
        <item x="758"/>
        <item x="4098"/>
        <item x="3112"/>
        <item x="3651"/>
        <item x="2498"/>
        <item x="1769"/>
        <item x="1773"/>
        <item x="152"/>
        <item x="3662"/>
        <item x="2352"/>
        <item x="1917"/>
        <item x="116"/>
        <item x="1563"/>
        <item x="759"/>
        <item x="2918"/>
        <item x="871"/>
        <item x="3208"/>
        <item x="693"/>
        <item x="3248"/>
        <item x="915"/>
        <item x="574"/>
        <item x="1543"/>
        <item x="916"/>
        <item x="63"/>
        <item x="2922"/>
        <item x="793"/>
        <item x="580"/>
        <item x="3160"/>
        <item x="3034"/>
        <item x="254"/>
        <item x="3358"/>
        <item x="3707"/>
        <item x="3361"/>
        <item x="3489"/>
        <item x="3563"/>
        <item x="2073"/>
        <item x="890"/>
        <item x="3134"/>
        <item x="3819"/>
        <item x="15"/>
        <item x="958"/>
        <item x="3868"/>
        <item x="2938"/>
        <item x="4045"/>
        <item x="3479"/>
        <item x="647"/>
        <item x="2593"/>
        <item x="3443"/>
        <item x="339"/>
        <item x="2585"/>
        <item x="2372"/>
        <item x="1830"/>
        <item x="2399"/>
        <item x="3524"/>
        <item x="1470"/>
        <item x="4043"/>
        <item x="3852"/>
        <item x="3518"/>
        <item x="2341"/>
        <item x="1054"/>
        <item x="1060"/>
        <item x="1887"/>
        <item x="2138"/>
        <item x="918"/>
        <item x="3168"/>
        <item x="2891"/>
        <item x="3384"/>
        <item x="2009"/>
        <item x="936"/>
        <item x="3753"/>
        <item x="70"/>
        <item x="594"/>
        <item x="1677"/>
        <item x="2402"/>
        <item x="1086"/>
        <item x="65"/>
        <item x="2587"/>
        <item x="1171"/>
        <item x="1483"/>
        <item x="2226"/>
        <item x="345"/>
        <item x="1066"/>
        <item x="2113"/>
        <item x="2808"/>
        <item x="408"/>
        <item x="2381"/>
        <item x="2186"/>
        <item x="1732"/>
        <item x="1667"/>
        <item x="3383"/>
        <item x="3953"/>
        <item x="3337"/>
        <item x="2422"/>
        <item x="1336"/>
        <item x="472"/>
        <item x="2992"/>
        <item x="3917"/>
        <item x="1339"/>
        <item x="1657"/>
        <item x="2224"/>
        <item x="2573"/>
        <item x="357"/>
        <item x="3303"/>
        <item x="2302"/>
        <item x="124"/>
        <item x="313"/>
        <item x="176"/>
        <item x="452"/>
        <item x="989"/>
        <item x="1149"/>
        <item x="3061"/>
        <item x="3531"/>
        <item x="2052"/>
        <item x="1945"/>
        <item x="2462"/>
        <item x="4006"/>
        <item x="1388"/>
        <item x="2601"/>
        <item x="3911"/>
        <item x="579"/>
        <item x="3614"/>
        <item x="109"/>
        <item x="1261"/>
        <item x="900"/>
        <item x="2034"/>
        <item x="724"/>
        <item x="944"/>
        <item x="595"/>
        <item x="3062"/>
        <item x="1950"/>
        <item x="3122"/>
        <item x="3558"/>
        <item x="3290"/>
        <item x="1521"/>
        <item x="3847"/>
        <item x="1587"/>
        <item x="469"/>
        <item x="2179"/>
        <item x="2821"/>
        <item x="3149"/>
        <item x="3884"/>
        <item x="1246"/>
        <item x="1325"/>
        <item x="946"/>
        <item x="2865"/>
        <item x="446"/>
        <item x="2307"/>
        <item x="2680"/>
        <item x="622"/>
        <item x="3412"/>
        <item x="3132"/>
        <item x="1874"/>
        <item x="3299"/>
        <item x="521"/>
        <item x="3029"/>
        <item x="1621"/>
        <item x="2831"/>
        <item x="1949"/>
        <item x="445"/>
        <item x="1197"/>
        <item x="3144"/>
        <item x="928"/>
        <item x="2637"/>
        <item x="1321"/>
        <item x="1985"/>
        <item x="631"/>
        <item x="31"/>
        <item x="945"/>
        <item x="251"/>
        <item x="1365"/>
        <item x="2510"/>
        <item x="2022"/>
        <item x="2979"/>
        <item x="2668"/>
        <item x="990"/>
        <item x="558"/>
        <item x="196"/>
        <item x="67"/>
        <item x="1668"/>
        <item x="1699"/>
        <item x="3272"/>
        <item x="2515"/>
        <item x="679"/>
        <item x="3111"/>
        <item x="1153"/>
        <item x="1324"/>
        <item x="821"/>
        <item x="3553"/>
        <item x="186"/>
        <item x="343"/>
        <item x="1279"/>
        <item x="2347"/>
        <item x="2936"/>
        <item x="419"/>
        <item x="148"/>
        <item x="1743"/>
        <item x="736"/>
        <item x="3640"/>
        <item x="935"/>
        <item x="3446"/>
        <item x="3027"/>
        <item x="1397"/>
        <item x="639"/>
        <item x="119"/>
        <item x="3842"/>
        <item x="2987"/>
        <item x="1459"/>
        <item x="3454"/>
        <item x="2679"/>
        <item x="4097"/>
        <item x="1958"/>
        <item x="1788"/>
        <item x="3500"/>
        <item x="2822"/>
        <item x="2711"/>
        <item x="1692"/>
        <item x="1335"/>
        <item x="1050"/>
        <item x="2599"/>
        <item x="3543"/>
        <item x="375"/>
        <item x="2379"/>
        <item x="2236"/>
        <item x="2912"/>
        <item x="272"/>
        <item x="1892"/>
        <item x="2977"/>
        <item x="2628"/>
        <item x="1727"/>
        <item x="1679"/>
        <item x="3686"/>
        <item x="2930"/>
        <item x="1289"/>
        <item x="1382"/>
        <item x="2420"/>
        <item x="2734"/>
        <item x="2778"/>
        <item x="2946"/>
        <item x="604"/>
        <item x="2894"/>
        <item x="38"/>
        <item x="1178"/>
        <item x="829"/>
        <item x="1737"/>
        <item x="443"/>
        <item x="1566"/>
        <item x="2393"/>
        <item x="3370"/>
        <item x="3323"/>
        <item x="1604"/>
        <item x="2134"/>
        <item x="859"/>
        <item x="3887"/>
        <item x="1350"/>
        <item x="3544"/>
        <item x="1758"/>
        <item x="1742"/>
        <item x="1635"/>
        <item x="2168"/>
        <item x="1460"/>
        <item x="2953"/>
        <item x="1067"/>
        <item x="838"/>
        <item x="1786"/>
        <item x="69"/>
        <item x="179"/>
        <item x="1494"/>
        <item x="95"/>
        <item x="2804"/>
        <item x="634"/>
        <item x="2528"/>
        <item x="258"/>
        <item x="939"/>
        <item x="1923"/>
        <item x="2197"/>
        <item x="3040"/>
        <item x="1654"/>
        <item x="2648"/>
        <item x="2951"/>
        <item x="3151"/>
        <item x="822"/>
        <item x="411"/>
        <item x="1041"/>
        <item x="2802"/>
        <item x="3003"/>
        <item x="3418"/>
        <item x="1454"/>
        <item x="2560"/>
        <item x="2864"/>
        <item x="120"/>
        <item x="3537"/>
        <item x="1729"/>
        <item x="128"/>
        <item x="2688"/>
        <item x="2469"/>
        <item x="826"/>
        <item x="1275"/>
        <item x="3817"/>
        <item x="1943"/>
        <item x="1658"/>
        <item x="957"/>
        <item x="1588"/>
        <item x="3145"/>
        <item x="4036"/>
        <item x="2972"/>
        <item x="4021"/>
        <item x="1631"/>
        <item x="2720"/>
        <item x="3848"/>
        <item x="3068"/>
        <item x="3071"/>
        <item x="2421"/>
        <item x="1546"/>
        <item x="1245"/>
        <item x="1802"/>
        <item x="2003"/>
        <item x="562"/>
        <item x="1453"/>
        <item x="737"/>
        <item x="3019"/>
        <item x="1984"/>
        <item x="583"/>
        <item x="2265"/>
        <item x="3006"/>
        <item x="2228"/>
        <item x="1009"/>
        <item x="2090"/>
        <item x="1951"/>
        <item x="3771"/>
        <item x="149"/>
        <item x="1507"/>
        <item x="2728"/>
        <item x="3604"/>
        <item x="3628"/>
        <item x="1076"/>
        <item x="2394"/>
        <item x="2129"/>
        <item x="524"/>
        <item x="3725"/>
        <item x="2550"/>
        <item x="2895"/>
        <item x="2020"/>
        <item x="2355"/>
        <item x="3730"/>
        <item x="2277"/>
        <item x="3082"/>
        <item x="2887"/>
        <item x="1185"/>
        <item x="1674"/>
        <item x="2775"/>
        <item x="1146"/>
        <item x="3841"/>
        <item x="3319"/>
        <item x="379"/>
        <item x="2440"/>
        <item x="3078"/>
        <item x="2132"/>
        <item x="431"/>
        <item x="3743"/>
        <item x="4038"/>
        <item x="2603"/>
        <item x="211"/>
        <item x="3328"/>
        <item x="2441"/>
        <item x="3283"/>
        <item x="3624"/>
        <item x="1277"/>
        <item x="3053"/>
        <item x="1794"/>
        <item x="672"/>
        <item x="3230"/>
        <item x="1190"/>
        <item x="2172"/>
        <item x="1883"/>
        <item x="4087"/>
        <item x="2080"/>
        <item x="2191"/>
        <item x="2760"/>
        <item x="1808"/>
        <item x="1230"/>
        <item x="3826"/>
        <item x="2345"/>
        <item x="2335"/>
        <item x="1280"/>
        <item x="3790"/>
        <item x="1549"/>
        <item x="1557"/>
        <item x="721"/>
        <item x="1169"/>
        <item x="1735"/>
        <item x="2524"/>
        <item x="1592"/>
        <item x="3853"/>
        <item x="207"/>
        <item x="1303"/>
        <item x="2713"/>
        <item x="1400"/>
        <item x="2354"/>
        <item x="1821"/>
        <item x="3954"/>
        <item x="2916"/>
        <item x="762"/>
        <item x="1960"/>
        <item x="538"/>
        <item x="24"/>
        <item x="1269"/>
        <item x="4013"/>
        <item x="3065"/>
        <item x="2956"/>
        <item x="157"/>
        <item x="2851"/>
        <item x="1488"/>
        <item x="2646"/>
        <item x="3851"/>
        <item x="1533"/>
        <item x="2842"/>
        <item x="121"/>
        <item x="1772"/>
        <item x="3284"/>
        <item x="1112"/>
        <item x="440"/>
        <item x="3605"/>
        <item x="428"/>
        <item x="557"/>
        <item x="1952"/>
        <item x="167"/>
        <item x="1291"/>
        <item x="2797"/>
        <item x="1070"/>
        <item x="1981"/>
        <item x="3576"/>
        <item x="613"/>
        <item x="3105"/>
        <item x="2545"/>
        <item x="100"/>
        <item x="2239"/>
        <item x="2053"/>
        <item x="2923"/>
        <item x="1656"/>
        <item x="1164"/>
        <item x="123"/>
        <item x="1084"/>
        <item x="1122"/>
        <item x="3221"/>
        <item x="3865"/>
        <item x="3548"/>
        <item x="110"/>
        <item x="2686"/>
        <item x="400"/>
        <item x="386"/>
        <item x="1568"/>
        <item x="184"/>
        <item x="1858"/>
        <item x="2147"/>
        <item x="3125"/>
        <item x="1267"/>
        <item x="3824"/>
        <item x="2677"/>
        <item x="3478"/>
        <item x="1688"/>
        <item x="3028"/>
        <item x="2376"/>
        <item x="4037"/>
        <item x="209"/>
        <item x="1165"/>
        <item x="1624"/>
        <item x="998"/>
        <item x="3223"/>
        <item x="688"/>
        <item x="2015"/>
        <item x="80"/>
        <item x="1384"/>
        <item x="3992"/>
        <item x="3583"/>
        <item x="2183"/>
        <item x="3912"/>
        <item x="587"/>
        <item x="3629"/>
        <item x="3821"/>
        <item x="3814"/>
        <item x="1493"/>
        <item x="3004"/>
        <item x="4033"/>
        <item x="488"/>
        <item x="71"/>
        <item x="3338"/>
        <item x="3281"/>
        <item x="190"/>
        <item x="615"/>
        <item x="264"/>
        <item x="766"/>
        <item x="36"/>
        <item x="3713"/>
        <item x="2604"/>
        <item x="2400"/>
        <item x="2759"/>
        <item x="1213"/>
        <item x="1183"/>
        <item x="2136"/>
        <item x="1554"/>
        <item x="2437"/>
        <item x="547"/>
        <item x="1983"/>
        <item x="2664"/>
        <item x="3747"/>
        <item x="4035"/>
        <item x="2203"/>
        <item x="165"/>
        <item x="3410"/>
        <item x="892"/>
        <item x="2835"/>
        <item x="1241"/>
        <item x="3244"/>
        <item x="3745"/>
        <item x="1457"/>
        <item x="3839"/>
        <item x="2141"/>
        <item x="3801"/>
        <item x="2924"/>
        <item x="1285"/>
        <item x="745"/>
        <item x="2959"/>
        <item x="3702"/>
        <item x="2838"/>
        <item x="2654"/>
        <item x="1343"/>
        <item x="1247"/>
        <item x="1579"/>
        <item x="282"/>
        <item x="3211"/>
        <item x="2705"/>
        <item x="1941"/>
        <item x="1005"/>
        <item x="461"/>
        <item x="362"/>
        <item x="1885"/>
        <item x="3676"/>
        <item x="4058"/>
        <item x="484"/>
        <item x="1047"/>
        <item x="3804"/>
        <item x="2331"/>
        <item x="3153"/>
        <item x="3085"/>
        <item x="2941"/>
        <item x="1696"/>
        <item x="2360"/>
        <item x="2563"/>
        <item x="959"/>
        <item x="3728"/>
        <item x="4017"/>
        <item x="2029"/>
        <item x="1163"/>
        <item x="2605"/>
        <item x="107"/>
        <item x="2428"/>
        <item x="571"/>
        <item x="1413"/>
        <item x="4052"/>
        <item x="2543"/>
        <item x="3325"/>
        <item x="1524"/>
        <item x="603"/>
        <item x="2927"/>
        <item x="1567"/>
        <item x="423"/>
        <item x="3660"/>
        <item x="205"/>
        <item x="3196"/>
        <item x="3645"/>
        <item x="648"/>
        <item x="2033"/>
        <item x="680"/>
        <item x="3023"/>
        <item x="2378"/>
        <item x="412"/>
        <item x="2591"/>
        <item x="3055"/>
        <item x="3975"/>
        <item x="274"/>
        <item x="2075"/>
        <item x="1817"/>
        <item x="1432"/>
        <item x="1672"/>
        <item x="1179"/>
        <item x="3791"/>
        <item x="1144"/>
        <item x="1312"/>
        <item x="1605"/>
        <item x="898"/>
        <item x="3622"/>
        <item x="2328"/>
        <item x="1189"/>
        <item x="3527"/>
        <item x="3498"/>
        <item x="3173"/>
        <item x="3355"/>
        <item x="2488"/>
        <item x="3347"/>
        <item x="2016"/>
        <item x="2736"/>
        <item x="2067"/>
        <item x="2392"/>
        <item x="2050"/>
        <item x="3974"/>
        <item x="2817"/>
        <item x="1481"/>
        <item x="1387"/>
        <item x="2971"/>
        <item x="1391"/>
        <item x="3588"/>
        <item x="2589"/>
        <item x="3659"/>
        <item x="705"/>
        <item x="2983"/>
        <item x="365"/>
        <item x="566"/>
        <item x="570"/>
        <item x="2202"/>
        <item x="1297"/>
        <item x="3493"/>
        <item x="3647"/>
        <item x="1448"/>
        <item x="3776"/>
        <item x="3914"/>
        <item x="1531"/>
        <item x="3161"/>
        <item x="2829"/>
        <item x="3335"/>
        <item x="3684"/>
        <item x="2173"/>
        <item x="3133"/>
        <item x="3056"/>
        <item x="2644"/>
        <item x="1506"/>
        <item x="1683"/>
        <item x="3691"/>
        <item x="3572"/>
        <item x="74"/>
        <item x="1628"/>
        <item x="2514"/>
        <item x="3172"/>
        <item x="614"/>
        <item x="3048"/>
        <item x="2639"/>
        <item x="1776"/>
        <item x="2964"/>
        <item x="2576"/>
        <item x="3530"/>
        <item x="1594"/>
        <item x="1691"/>
        <item x="2777"/>
        <item x="3115"/>
        <item x="391"/>
        <item x="2299"/>
        <item x="3292"/>
        <item x="3092"/>
        <item x="717"/>
        <item x="3491"/>
        <item x="1249"/>
        <item x="3432"/>
        <item x="2715"/>
        <item x="28"/>
        <item x="2693"/>
        <item x="546"/>
        <item x="2160"/>
        <item x="3881"/>
        <item x="3242"/>
        <item x="3434"/>
        <item x="3401"/>
        <item x="2898"/>
        <item x="2150"/>
        <item x="1669"/>
        <item x="1799"/>
        <item x="1256"/>
        <item x="3980"/>
        <item x="1078"/>
        <item x="856"/>
        <item x="465"/>
        <item x="2567"/>
        <item x="47"/>
        <item x="1739"/>
        <item x="895"/>
        <item x="1536"/>
        <item x="1209"/>
        <item x="4047"/>
        <item x="659"/>
        <item x="851"/>
        <item x="3482"/>
        <item x="506"/>
        <item x="2801"/>
        <item x="2610"/>
        <item x="262"/>
        <item x="3668"/>
        <item x="1018"/>
        <item x="3291"/>
        <item x="3035"/>
        <item x="459"/>
        <item x="3922"/>
        <item x="1766"/>
        <item x="3820"/>
        <item x="1736"/>
        <item x="197"/>
        <item x="2451"/>
        <item x="2383"/>
        <item x="246"/>
        <item x="3724"/>
        <item x="2382"/>
        <item x="3773"/>
        <item x="2480"/>
        <item x="1596"/>
        <item x="2856"/>
        <item x="1697"/>
        <item x="3110"/>
        <item x="2969"/>
        <item x="17"/>
        <item x="2696"/>
        <item x="2324"/>
        <item x="2558"/>
        <item x="3238"/>
        <item x="4090"/>
        <item x="1141"/>
        <item x="3646"/>
        <item x="3973"/>
        <item x="2182"/>
        <item x="847"/>
        <item x="1528"/>
        <item x="2484"/>
        <item x="3287"/>
        <item x="977"/>
        <item x="327"/>
        <item x="2207"/>
        <item x="2623"/>
        <item x="3090"/>
        <item x="3755"/>
        <item x="335"/>
        <item x="844"/>
        <item x="3716"/>
        <item x="866"/>
        <item x="122"/>
        <item x="1979"/>
        <item x="2356"/>
        <item x="1378"/>
        <item x="1938"/>
        <item x="1969"/>
        <item x="3511"/>
        <item x="3549"/>
        <item x="683"/>
        <item x="4071"/>
        <item x="810"/>
        <item x="1008"/>
        <item x="1234"/>
        <item x="979"/>
        <item x="1029"/>
        <item x="309"/>
        <item x="700"/>
        <item x="3288"/>
        <item x="1138"/>
        <item x="85"/>
        <item x="208"/>
        <item x="933"/>
        <item x="288"/>
        <item x="967"/>
        <item x="2460"/>
        <item x="1640"/>
        <item x="1987"/>
        <item x="3633"/>
        <item x="3216"/>
        <item x="291"/>
        <item x="3484"/>
        <item x="2047"/>
        <item x="1909"/>
        <item x="1367"/>
        <item x="2963"/>
        <item x="3013"/>
        <item x="3513"/>
        <item x="324"/>
        <item x="889"/>
        <item x="1545"/>
        <item x="2216"/>
        <item x="2026"/>
        <item x="3024"/>
        <item x="3788"/>
        <item x="3554"/>
        <item x="2503"/>
        <item x="2535"/>
        <item x="1961"/>
        <item x="349"/>
        <item x="1854"/>
        <item x="3316"/>
        <item x="2612"/>
        <item x="739"/>
        <item x="907"/>
        <item x="3694"/>
        <item x="160"/>
        <item x="1982"/>
        <item x="1774"/>
        <item x="266"/>
        <item x="3499"/>
        <item x="3779"/>
        <item x="356"/>
        <item x="1525"/>
        <item x="2114"/>
        <item x="1102"/>
        <item x="2267"/>
        <item x="518"/>
        <item x="877"/>
        <item x="2377"/>
        <item x="1857"/>
        <item x="3984"/>
        <item x="996"/>
        <item x="3517"/>
        <item x="204"/>
        <item x="1284"/>
        <item x="3450"/>
        <item x="2290"/>
        <item x="802"/>
        <item x="2027"/>
        <item x="3195"/>
        <item x="1516"/>
        <item x="726"/>
        <item x="61"/>
        <item x="1293"/>
        <item x="4053"/>
        <item x="2017"/>
        <item x="2492"/>
        <item x="1559"/>
        <item x="1006"/>
        <item x="3318"/>
        <item x="4062"/>
        <item x="3866"/>
        <item x="22"/>
        <item x="3749"/>
        <item x="4056"/>
        <item x="1064"/>
        <item x="2454"/>
        <item x="3359"/>
        <item x="2220"/>
        <item x="3181"/>
        <item x="2298"/>
        <item x="1177"/>
        <item x="729"/>
        <item x="2991"/>
        <item x="654"/>
        <item x="926"/>
        <item x="650"/>
        <item x="3379"/>
        <item x="3402"/>
        <item x="1845"/>
        <item x="2357"/>
        <item x="3916"/>
        <item x="2140"/>
        <item x="3366"/>
        <item x="3231"/>
        <item x="3373"/>
        <item x="2942"/>
        <item x="2151"/>
        <item x="3406"/>
        <item x="1013"/>
        <item x="1532"/>
        <item x="3490"/>
        <item x="479"/>
        <item x="1323"/>
        <item x="1290"/>
        <item x="3933"/>
        <item x="2233"/>
        <item x="3627"/>
        <item x="3397"/>
        <item x="3463"/>
        <item x="559"/>
        <item x="1963"/>
        <item x="720"/>
        <item x="2729"/>
        <item x="2461"/>
        <item x="1602"/>
        <item x="813"/>
        <item x="1383"/>
        <item x="2754"/>
        <item x="655"/>
        <item x="951"/>
        <item x="3123"/>
        <item x="1369"/>
        <item x="1042"/>
        <item x="3025"/>
        <item x="200"/>
        <item x="1300"/>
        <item x="3925"/>
        <item x="3966"/>
        <item x="1077"/>
        <item x="2473"/>
        <item x="3175"/>
        <item x="354"/>
        <item x="1017"/>
        <item x="512"/>
        <item x="1620"/>
        <item x="1702"/>
        <item x="2274"/>
        <item x="1675"/>
        <item x="2619"/>
        <item x="3171"/>
        <item x="222"/>
        <item x="3184"/>
        <item x="235"/>
        <item x="805"/>
        <item x="2193"/>
        <item x="794"/>
        <item x="708"/>
        <item x="2180"/>
        <item x="2986"/>
        <item x="169"/>
        <item x="3002"/>
        <item x="3898"/>
        <item x="234"/>
        <item x="1370"/>
        <item x="1309"/>
        <item x="2520"/>
        <item x="3746"/>
        <item x="2595"/>
        <item x="3187"/>
        <item x="3834"/>
        <item x="1762"/>
        <item x="2064"/>
        <item x="1761"/>
        <item x="1405"/>
        <item x="1130"/>
        <item x="2039"/>
        <item x="1327"/>
        <item x="1095"/>
        <item x="3693"/>
        <item x="1705"/>
        <item x="2758"/>
        <item x="1444"/>
        <item x="2709"/>
        <item x="2091"/>
        <item x="261"/>
        <item x="3423"/>
        <item x="2439"/>
        <item x="582"/>
        <item x="874"/>
        <item x="2011"/>
        <item x="364"/>
        <item x="1238"/>
        <item x="1431"/>
        <item x="2030"/>
        <item x="2896"/>
        <item x="389"/>
        <item x="3069"/>
        <item x="2742"/>
        <item x="2833"/>
        <item x="2210"/>
        <item x="2911"/>
        <item x="530"/>
        <item x="2309"/>
        <item x="73"/>
        <item x="1754"/>
        <item x="2333"/>
        <item x="308"/>
        <item x="1589"/>
        <item x="781"/>
        <item x="3131"/>
        <item x="3226"/>
        <item x="843"/>
        <item x="2799"/>
        <item x="1511"/>
        <item x="2502"/>
        <item x="1200"/>
        <item x="300"/>
        <item x="2513"/>
        <item x="2789"/>
        <item x="2544"/>
        <item x="2584"/>
        <item x="3273"/>
        <item x="374"/>
        <item x="1967"/>
        <item x="3389"/>
        <item x="1222"/>
        <item x="881"/>
        <item x="1168"/>
        <item x="3114"/>
        <item x="3557"/>
        <item x="932"/>
        <item x="4074"/>
        <item x="662"/>
        <item x="3176"/>
        <item x="2722"/>
        <item x="3307"/>
        <item x="141"/>
        <item x="1723"/>
        <item x="2618"/>
        <item x="4069"/>
        <item x="253"/>
        <item x="2276"/>
        <item x="425"/>
        <item x="2243"/>
        <item x="2343"/>
        <item x="302"/>
        <item x="1626"/>
        <item x="225"/>
        <item x="113"/>
        <item x="43"/>
        <item x="2127"/>
        <item x="3872"/>
        <item x="56"/>
        <item x="3192"/>
        <item x="1842"/>
        <item x="831"/>
        <item x="3754"/>
        <item x="1598"/>
        <item x="1878"/>
        <item x="1226"/>
        <item x="3315"/>
        <item x="2574"/>
        <item x="1125"/>
        <item x="2527"/>
        <item x="1381"/>
        <item x="3346"/>
        <item x="1337"/>
        <item x="2185"/>
        <item x="2292"/>
        <item x="2755"/>
        <item x="1035"/>
        <item x="2445"/>
        <item x="3568"/>
        <item x="606"/>
        <item x="3902"/>
        <item x="3106"/>
        <item x="2406"/>
        <item x="2481"/>
        <item x="887"/>
        <item x="2282"/>
        <item x="1895"/>
        <item x="3593"/>
        <item x="126"/>
        <item x="462"/>
        <item x="3612"/>
        <item x="1099"/>
        <item x="3439"/>
        <item x="2828"/>
        <item x="834"/>
        <item x="3733"/>
        <item x="1616"/>
        <item x="384"/>
        <item x="433"/>
        <item x="3579"/>
        <item x="1463"/>
        <item x="464"/>
        <item x="3862"/>
        <item x="3038"/>
        <item x="868"/>
        <item x="1240"/>
        <item x="3735"/>
        <item x="1215"/>
        <item x="3578"/>
        <item x="3649"/>
        <item x="743"/>
        <item x="2780"/>
        <item x="3072"/>
        <item x="3783"/>
        <item x="2240"/>
        <item x="58"/>
        <item x="3129"/>
        <item x="3976"/>
        <item x="2915"/>
        <item x="1417"/>
        <item x="733"/>
        <item x="1469"/>
        <item x="923"/>
        <item x="994"/>
        <item x="458"/>
        <item x="132"/>
        <item x="396"/>
        <item x="1514"/>
        <item x="1837"/>
        <item x="1253"/>
        <item x="3305"/>
        <item x="502"/>
        <item x="2816"/>
        <item x="2410"/>
        <item x="2957"/>
        <item x="4106"/>
        <item x="3459"/>
        <item x="3193"/>
        <item x="3596"/>
        <item x="1468"/>
        <item x="1461"/>
        <item x="1034"/>
        <item x="846"/>
        <item x="2534"/>
        <item x="2772"/>
        <item x="1809"/>
        <item x="3212"/>
        <item x="106"/>
        <item x="18"/>
        <item x="2749"/>
        <item x="455"/>
        <item x="2211"/>
        <item x="2288"/>
        <item x="3341"/>
        <item x="1354"/>
        <item x="3900"/>
        <item x="1104"/>
        <item x="1433"/>
        <item x="2660"/>
        <item x="902"/>
        <item x="1032"/>
        <item x="3705"/>
        <item x="350"/>
        <item x="1248"/>
        <item x="3051"/>
        <item x="2004"/>
        <item x="760"/>
        <item x="1904"/>
        <item x="677"/>
        <item x="811"/>
        <item x="3721"/>
        <item x="3620"/>
        <item x="3018"/>
        <item x="670"/>
        <item x="1694"/>
        <item x="1151"/>
        <item x="2244"/>
        <item x="1767"/>
        <item x="2743"/>
        <item x="2928"/>
        <item x="2564"/>
        <item x="35"/>
        <item x="1759"/>
        <item x="2939"/>
        <item x="413"/>
        <item x="3331"/>
        <item x="2611"/>
        <item x="2614"/>
        <item x="1548"/>
        <item x="3390"/>
        <item x="2996"/>
        <item x="969"/>
        <item x="2757"/>
        <item x="493"/>
        <item x="1015"/>
        <item x="3704"/>
        <item x="2391"/>
        <item x="3739"/>
        <item x="2994"/>
        <item x="1840"/>
        <item x="3582"/>
        <item x="2490"/>
        <item x="1223"/>
        <item x="328"/>
        <item x="1302"/>
        <item x="3191"/>
        <item x="2429"/>
        <item x="1038"/>
        <item x="848"/>
        <item x="2960"/>
        <item x="241"/>
        <item x="972"/>
        <item x="3762"/>
        <item x="3293"/>
        <item x="93"/>
        <item x="1570"/>
        <item x="430"/>
        <item x="2373"/>
        <item x="3120"/>
        <item x="1204"/>
        <item x="2931"/>
        <item x="1359"/>
        <item x="2271"/>
        <item x="1239"/>
        <item x="478"/>
        <item x="836"/>
        <item x="1665"/>
        <item x="1706"/>
        <item x="1265"/>
        <item x="872"/>
        <item x="2695"/>
        <item x="2803"/>
        <item x="554"/>
        <item x="746"/>
        <item x="2258"/>
        <item x="663"/>
        <item x="2110"/>
        <item x="3577"/>
        <item x="1501"/>
        <item x="2557"/>
        <item x="2262"/>
        <item x="380"/>
        <item x="1573"/>
        <item x="3089"/>
        <item x="2358"/>
        <item x="934"/>
        <item x="3545"/>
        <item x="2021"/>
        <item x="3049"/>
        <item x="3214"/>
        <item x="78"/>
        <item x="1553"/>
        <item x="1156"/>
        <item x="1420"/>
        <item x="3656"/>
        <item x="2037"/>
        <item x="2832"/>
        <item x="307"/>
        <item x="1601"/>
        <item x="3906"/>
        <item x="833"/>
        <item x="1998"/>
        <item x="3687"/>
        <item x="1442"/>
        <item x="3442"/>
        <item x="1316"/>
        <item x="206"/>
        <item x="3218"/>
        <item x="144"/>
        <item x="3856"/>
        <item x="1847"/>
        <item x="2301"/>
        <item x="1264"/>
        <item x="1418"/>
        <item x="2295"/>
        <item x="618"/>
        <item x="3314"/>
        <item x="4039"/>
        <item x="2419"/>
        <item x="3931"/>
        <item x="3182"/>
        <item x="819"/>
        <item x="3311"/>
        <item x="252"/>
        <item x="919"/>
        <item x="3793"/>
        <item x="2264"/>
        <item x="1894"/>
        <item x="180"/>
        <item x="87"/>
        <item x="2397"/>
        <item x="97"/>
        <item x="292"/>
        <item x="3376"/>
        <item x="21"/>
        <item x="1730"/>
        <item x="2909"/>
        <item x="3473"/>
        <item x="1467"/>
        <item x="3888"/>
        <item x="4050"/>
        <item x="770"/>
        <item x="1937"/>
        <item x="2346"/>
        <item x="3289"/>
        <item x="3067"/>
        <item x="3677"/>
        <item x="3708"/>
        <item x="3227"/>
        <item x="744"/>
        <item x="436"/>
        <item x="1595"/>
        <item x="2723"/>
        <item x="2201"/>
        <item x="1518"/>
        <item x="2195"/>
        <item x="1848"/>
        <item x="1804"/>
        <item x="3833"/>
        <item x="1862"/>
        <item x="3269"/>
        <item x="2189"/>
        <item x="1115"/>
        <item x="1184"/>
        <item x="3505"/>
        <item x="105"/>
        <item x="3008"/>
        <item x="1128"/>
        <item x="1186"/>
        <item x="1176"/>
        <item x="1910"/>
        <item x="4"/>
        <item x="2204"/>
        <item x="2222"/>
        <item x="2739"/>
        <item x="3963"/>
        <item x="2541"/>
        <item x="3744"/>
        <item x="1255"/>
        <item x="37"/>
        <item x="690"/>
        <item x="567"/>
        <item x="3703"/>
        <item x="3217"/>
        <item x="2478"/>
        <item x="2036"/>
        <item x="1760"/>
        <item x="4092"/>
        <item x="1686"/>
        <item x="3720"/>
        <item x="1262"/>
        <item x="1174"/>
        <item x="4030"/>
        <item x="4010"/>
        <item x="4022"/>
        <item x="3180"/>
        <item x="1820"/>
        <item x="2169"/>
        <item x="2107"/>
        <item x="4011"/>
        <item x="3398"/>
        <item x="422"/>
        <item x="687"/>
        <item x="2322"/>
        <item x="2431"/>
        <item x="1659"/>
        <item x="2621"/>
        <item x="1993"/>
        <item x="1916"/>
        <item x="1021"/>
        <item x="1920"/>
        <item x="1205"/>
        <item x="3774"/>
        <item x="988"/>
        <item x="2663"/>
        <item x="1818"/>
        <item x="3766"/>
        <item x="2314"/>
        <item x="970"/>
        <item x="2493"/>
        <item x="2694"/>
        <item x="906"/>
        <item x="337"/>
        <item x="2889"/>
        <item x="3685"/>
        <item x="3899"/>
        <item x="2947"/>
        <item x="950"/>
        <item x="1833"/>
        <item x="905"/>
        <item x="1918"/>
        <item x="2041"/>
        <item x="992"/>
        <item x="3812"/>
        <item x="198"/>
        <item x="2122"/>
        <item x="2056"/>
        <item x="2296"/>
        <item x="3844"/>
        <item x="2369"/>
        <item x="1538"/>
        <item x="1318"/>
        <item x="140"/>
        <item x="2453"/>
        <item x="786"/>
        <item x="2823"/>
        <item x="3270"/>
        <item x="1992"/>
        <item x="2745"/>
        <item x="1364"/>
        <item x="1043"/>
        <item x="1646"/>
        <item x="1517"/>
        <item x="1333"/>
        <item x="3946"/>
        <item x="835"/>
        <item x="1930"/>
        <item x="1498"/>
        <item x="2976"/>
        <item x="2698"/>
        <item x="1836"/>
        <item x="1376"/>
        <item x="4009"/>
        <item x="1404"/>
        <item x="1660"/>
        <item x="3972"/>
        <item x="2675"/>
        <item x="723"/>
        <item x="3126"/>
        <item x="3083"/>
        <item x="789"/>
        <item x="1037"/>
        <item x="1752"/>
        <item x="2254"/>
        <item x="377"/>
        <item x="3136"/>
        <item x="3460"/>
        <item x="3464"/>
        <item x="1142"/>
        <item x="2697"/>
        <item x="3310"/>
        <item x="2857"/>
        <item x="1617"/>
        <item x="1132"/>
        <item x="589"/>
        <item x="3497"/>
        <item x="432"/>
        <item x="3198"/>
        <item x="3016"/>
        <item x="948"/>
        <item x="2990"/>
        <item x="2275"/>
        <item x="2426"/>
        <item x="1900"/>
        <item x="460"/>
        <item x="2054"/>
        <item x="284"/>
        <item x="2881"/>
        <item x="3380"/>
        <item x="2658"/>
        <item x="1196"/>
        <item x="1868"/>
        <item x="1139"/>
        <item x="3958"/>
        <item x="1221"/>
        <item x="1965"/>
        <item x="1121"/>
        <item x="2099"/>
        <item x="2671"/>
        <item x="77"/>
        <item x="3119"/>
        <item x="4020"/>
        <item x="4012"/>
        <item x="2014"/>
        <item x="3838"/>
        <item x="3480"/>
        <item x="88"/>
        <item x="903"/>
        <item x="438"/>
        <item x="2613"/>
        <item x="1445"/>
        <item x="2798"/>
        <item x="269"/>
        <item x="635"/>
        <item x="2317"/>
        <item x="2525"/>
        <item x="248"/>
        <item x="3091"/>
        <item x="2494"/>
        <item x="2738"/>
        <item x="3634"/>
        <item x="3885"/>
        <item x="640"/>
        <item x="2669"/>
        <item x="4015"/>
        <item x="3952"/>
        <item x="2148"/>
        <item x="50"/>
        <item x="1441"/>
        <item x="4005"/>
        <item x="3259"/>
        <item x="3039"/>
        <item x="2424"/>
        <item x="937"/>
        <item x="2242"/>
        <item x="410"/>
        <item x="2577"/>
        <item x="2010"/>
        <item x="1273"/>
        <item x="3794"/>
        <item x="2588"/>
        <item x="1292"/>
        <item x="2774"/>
        <item x="869"/>
        <item x="3324"/>
        <item x="1152"/>
        <item x="1338"/>
        <item x="2900"/>
        <item x="757"/>
        <item x="3845"/>
        <item x="2468"/>
        <item x="549"/>
        <item x="131"/>
        <item x="2719"/>
        <item x="3520"/>
        <item x="192"/>
        <item x="2425"/>
        <item x="2359"/>
        <item x="4064"/>
        <item x="1612"/>
        <item x="4057"/>
        <item x="699"/>
        <item x="3041"/>
        <item x="3447"/>
        <item x="3166"/>
        <item x="2841"/>
        <item x="2031"/>
        <item x="2807"/>
        <item x="3717"/>
        <item x="2109"/>
        <item x="3265"/>
        <item x="509"/>
        <item x="3296"/>
        <item x="1482"/>
        <item x="2008"/>
        <item x="591"/>
        <item x="4040"/>
        <item x="1419"/>
        <item x="199"/>
        <item x="575"/>
        <item x="2268"/>
        <item x="511"/>
        <item x="823"/>
        <item x="3652"/>
        <item x="3014"/>
        <item x="3602"/>
        <item x="1630"/>
        <item x="1425"/>
        <item x="3424"/>
        <item x="3430"/>
        <item x="791"/>
        <item x="53"/>
        <item x="2748"/>
        <item x="4016"/>
        <item x="177"/>
        <item x="3552"/>
        <item x="3823"/>
        <item x="2245"/>
        <item x="1593"/>
        <item x="1036"/>
        <item x="978"/>
        <item x="185"/>
        <item x="2634"/>
        <item x="3000"/>
        <item x="371"/>
        <item x="1750"/>
        <item x="3918"/>
        <item x="1977"/>
        <item x="1925"/>
        <item x="722"/>
        <item x="34"/>
        <item x="280"/>
        <item x="2565"/>
        <item x="1154"/>
        <item x="661"/>
        <item x="685"/>
        <item x="2213"/>
        <item x="1031"/>
        <item x="3367"/>
        <item x="1351"/>
        <item x="301"/>
        <item x="2690"/>
        <item x="1012"/>
        <item x="2065"/>
        <item x="2944"/>
        <item x="3619"/>
        <item x="765"/>
        <item x="323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723">
        <item x="2721"/>
        <item x="2716"/>
        <item x="2719"/>
        <item x="2720"/>
        <item x="2680"/>
        <item x="2709"/>
        <item x="2717"/>
        <item x="2696"/>
        <item x="2714"/>
        <item x="2702"/>
        <item x="2710"/>
        <item x="2715"/>
        <item x="2713"/>
        <item x="2668"/>
        <item x="2704"/>
        <item x="2711"/>
        <item x="742"/>
        <item x="2703"/>
        <item x="2697"/>
        <item x="2708"/>
        <item x="2658"/>
        <item x="2707"/>
        <item x="2653"/>
        <item x="2646"/>
        <item x="2706"/>
        <item x="2712"/>
        <item x="2705"/>
        <item x="2698"/>
        <item x="2691"/>
        <item x="2718"/>
        <item x="2627"/>
        <item x="2695"/>
        <item x="2020"/>
        <item x="2673"/>
        <item x="2692"/>
        <item x="2678"/>
        <item x="2701"/>
        <item x="884"/>
        <item x="2690"/>
        <item x="2699"/>
        <item x="2689"/>
        <item x="2686"/>
        <item x="2657"/>
        <item x="2694"/>
        <item x="2656"/>
        <item x="2612"/>
        <item x="2683"/>
        <item x="2609"/>
        <item x="2675"/>
        <item x="2672"/>
        <item x="2637"/>
        <item x="2681"/>
        <item x="2635"/>
        <item x="2399"/>
        <item x="2661"/>
        <item x="2677"/>
        <item x="2688"/>
        <item x="2647"/>
        <item x="2676"/>
        <item x="1228"/>
        <item x="2639"/>
        <item x="2607"/>
        <item x="2674"/>
        <item x="2685"/>
        <item x="2528"/>
        <item x="2650"/>
        <item x="2587"/>
        <item x="2655"/>
        <item x="1673"/>
        <item x="2586"/>
        <item x="2671"/>
        <item x="2572"/>
        <item x="2644"/>
        <item x="2660"/>
        <item x="2568"/>
        <item x="2669"/>
        <item x="2363"/>
        <item x="2617"/>
        <item x="2630"/>
        <item x="2606"/>
        <item x="2447"/>
        <item x="2693"/>
        <item x="2613"/>
        <item x="2667"/>
        <item x="2679"/>
        <item x="2540"/>
        <item x="2035"/>
        <item x="2592"/>
        <item x="2515"/>
        <item x="2666"/>
        <item x="2618"/>
        <item x="2642"/>
        <item x="547"/>
        <item x="2633"/>
        <item x="2605"/>
        <item x="2462"/>
        <item x="2384"/>
        <item x="2435"/>
        <item x="2411"/>
        <item x="2443"/>
        <item x="2652"/>
        <item x="2641"/>
        <item x="2621"/>
        <item x="2687"/>
        <item x="2640"/>
        <item x="2620"/>
        <item x="1422"/>
        <item x="2659"/>
        <item x="2555"/>
        <item x="2638"/>
        <item x="2670"/>
        <item x="2531"/>
        <item x="2565"/>
        <item x="2546"/>
        <item x="2604"/>
        <item x="2648"/>
        <item x="2616"/>
        <item x="2602"/>
        <item x="2634"/>
        <item x="2231"/>
        <item x="2558"/>
        <item x="2631"/>
        <item x="2643"/>
        <item x="2354"/>
        <item x="2208"/>
        <item x="2523"/>
        <item x="2626"/>
        <item x="2325"/>
        <item x="2622"/>
        <item x="2434"/>
        <item x="1490"/>
        <item x="2225"/>
        <item x="2575"/>
        <item x="1961"/>
        <item x="2367"/>
        <item x="2491"/>
        <item x="2559"/>
        <item x="2619"/>
        <item x="2682"/>
        <item x="1842"/>
        <item x="2665"/>
        <item x="2603"/>
        <item x="2501"/>
        <item x="2078"/>
        <item x="2099"/>
        <item x="2438"/>
        <item x="2651"/>
        <item x="2286"/>
        <item x="2506"/>
        <item x="2505"/>
        <item x="2566"/>
        <item x="2376"/>
        <item x="2362"/>
        <item x="2260"/>
        <item x="2563"/>
        <item x="2534"/>
        <item x="1580"/>
        <item x="2478"/>
        <item x="2532"/>
        <item x="1826"/>
        <item x="2596"/>
        <item x="2649"/>
        <item x="2663"/>
        <item x="1669"/>
        <item x="43"/>
        <item x="2552"/>
        <item x="2593"/>
        <item x="2482"/>
        <item x="2382"/>
        <item x="2259"/>
        <item x="2623"/>
        <item x="793"/>
        <item x="2645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5"/>
        <item x="1404"/>
        <item x="2700"/>
        <item x="672"/>
        <item x="524"/>
        <item x="2561"/>
        <item x="2560"/>
        <item x="2573"/>
        <item x="2321"/>
        <item x="2488"/>
        <item x="2600"/>
        <item x="1869"/>
        <item x="2514"/>
        <item x="2599"/>
        <item x="2392"/>
        <item x="2615"/>
        <item x="2513"/>
        <item x="1912"/>
        <item x="2253"/>
        <item x="2582"/>
        <item x="2498"/>
        <item x="1822"/>
        <item x="2527"/>
        <item x="2569"/>
        <item x="1993"/>
        <item x="2598"/>
        <item x="2293"/>
        <item x="2567"/>
        <item x="1038"/>
        <item x="2581"/>
        <item x="2229"/>
        <item x="2256"/>
        <item x="1518"/>
        <item x="2654"/>
        <item x="2636"/>
        <item x="1638"/>
        <item x="631"/>
        <item x="1897"/>
        <item x="2490"/>
        <item x="757"/>
        <item x="1130"/>
        <item x="2464"/>
        <item x="2507"/>
        <item x="1547"/>
        <item x="2343"/>
        <item x="2187"/>
        <item x="656"/>
        <item x="2149"/>
        <item x="2504"/>
        <item x="1926"/>
        <item x="2423"/>
        <item x="2352"/>
        <item x="2316"/>
        <item x="2237"/>
        <item x="2236"/>
        <item x="2611"/>
        <item x="2487"/>
        <item x="2578"/>
        <item x="1168"/>
        <item x="2544"/>
        <item x="1647"/>
        <item x="2449"/>
        <item x="342"/>
        <item x="1238"/>
        <item x="2393"/>
        <item x="2590"/>
        <item x="2608"/>
        <item x="2470"/>
        <item x="1904"/>
        <item x="2340"/>
        <item x="2117"/>
        <item x="1465"/>
        <item x="2454"/>
        <item x="543"/>
        <item x="2285"/>
        <item x="1930"/>
        <item x="2556"/>
        <item x="2353"/>
        <item x="2467"/>
        <item x="2012"/>
        <item x="2212"/>
        <item x="1141"/>
        <item x="2574"/>
        <item x="2524"/>
        <item x="2062"/>
        <item x="2216"/>
        <item x="1782"/>
        <item x="2628"/>
        <item x="2038"/>
        <item x="2489"/>
        <item x="2549"/>
        <item x="2624"/>
        <item x="2102"/>
        <item x="1691"/>
        <item x="2249"/>
        <item x="1806"/>
        <item x="532"/>
        <item x="2299"/>
        <item x="2279"/>
        <item x="2545"/>
        <item x="2473"/>
        <item x="2601"/>
        <item x="2044"/>
        <item x="2485"/>
        <item x="2235"/>
        <item x="2357"/>
        <item x="1577"/>
        <item x="277"/>
        <item x="2346"/>
        <item x="1803"/>
        <item x="1528"/>
        <item x="2291"/>
        <item x="1512"/>
        <item x="874"/>
        <item x="2282"/>
        <item x="2066"/>
        <item x="1976"/>
        <item x="1218"/>
        <item x="2191"/>
        <item x="2338"/>
        <item x="2267"/>
        <item x="2161"/>
        <item x="1995"/>
        <item x="1734"/>
        <item x="2135"/>
        <item x="1125"/>
        <item x="1408"/>
        <item x="2542"/>
        <item x="2494"/>
        <item x="2349"/>
        <item x="2597"/>
        <item x="2405"/>
        <item x="2580"/>
        <item x="2508"/>
        <item x="1730"/>
        <item x="2006"/>
        <item x="2060"/>
        <item x="1169"/>
        <item x="864"/>
        <item x="2140"/>
        <item x="2377"/>
        <item x="2323"/>
        <item x="1396"/>
        <item x="2255"/>
        <item x="2131"/>
        <item x="1223"/>
        <item x="2254"/>
        <item x="1997"/>
        <item x="1900"/>
        <item x="2315"/>
        <item x="1882"/>
        <item x="2486"/>
        <item x="2538"/>
        <item x="2383"/>
        <item x="6"/>
        <item x="781"/>
        <item x="2537"/>
        <item x="1311"/>
        <item x="2553"/>
        <item x="540"/>
        <item x="2398"/>
        <item x="2333"/>
        <item x="2162"/>
        <item x="2664"/>
        <item x="2519"/>
        <item x="2287"/>
        <item x="2113"/>
        <item x="1363"/>
        <item x="2244"/>
        <item x="2201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2"/>
        <item x="1267"/>
        <item x="289"/>
        <item x="2415"/>
        <item x="2428"/>
        <item x="2451"/>
        <item x="2512"/>
        <item x="2448"/>
        <item x="2103"/>
        <item x="1365"/>
        <item x="1590"/>
        <item x="1694"/>
        <item x="1666"/>
        <item x="1674"/>
        <item x="2425"/>
        <item x="2196"/>
        <item x="2195"/>
        <item x="736"/>
        <item x="2529"/>
        <item x="2029"/>
        <item x="2395"/>
        <item x="594"/>
        <item x="2063"/>
        <item x="2220"/>
        <item x="761"/>
        <item x="2058"/>
        <item x="1327"/>
        <item x="252"/>
        <item x="663"/>
        <item x="2455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4"/>
        <item x="2128"/>
        <item x="2521"/>
        <item x="1004"/>
        <item x="1332"/>
        <item x="1495"/>
        <item x="1588"/>
        <item x="2348"/>
        <item x="2427"/>
        <item x="726"/>
        <item x="2084"/>
        <item x="2520"/>
        <item x="2539"/>
        <item x="2112"/>
        <item x="2322"/>
        <item x="1959"/>
        <item x="1563"/>
        <item x="2288"/>
        <item x="1640"/>
        <item x="2535"/>
        <item x="2310"/>
        <item x="2106"/>
        <item x="1529"/>
        <item x="1471"/>
        <item x="1347"/>
        <item x="2222"/>
        <item x="991"/>
        <item x="1986"/>
        <item x="2188"/>
        <item x="1984"/>
        <item x="1134"/>
        <item x="1167"/>
        <item x="1555"/>
        <item x="1400"/>
        <item x="821"/>
        <item x="1815"/>
        <item x="2200"/>
        <item x="1468"/>
        <item x="1881"/>
        <item x="2492"/>
        <item x="1929"/>
        <item x="2629"/>
        <item x="1451"/>
        <item x="1758"/>
        <item x="2274"/>
        <item x="1665"/>
        <item x="808"/>
        <item x="2270"/>
        <item x="1965"/>
        <item x="1283"/>
        <item x="2684"/>
        <item x="2239"/>
        <item x="1562"/>
        <item x="2471"/>
        <item x="2347"/>
        <item x="1883"/>
        <item x="2550"/>
        <item x="2625"/>
        <item x="2416"/>
        <item x="2205"/>
        <item x="2203"/>
        <item x="1679"/>
        <item x="1615"/>
        <item x="2219"/>
        <item x="1853"/>
        <item x="932"/>
        <item x="2202"/>
        <item x="1099"/>
        <item x="2414"/>
        <item x="2170"/>
        <item x="1864"/>
        <item x="1702"/>
        <item x="2108"/>
        <item x="2000"/>
        <item x="1917"/>
        <item x="2430"/>
        <item x="2091"/>
        <item x="2466"/>
        <item x="2198"/>
        <item x="1950"/>
        <item x="1827"/>
        <item x="167"/>
        <item x="1774"/>
        <item x="1823"/>
        <item x="1670"/>
        <item x="1173"/>
        <item x="1854"/>
        <item x="902"/>
        <item x="1797"/>
        <item x="1128"/>
        <item x="2273"/>
        <item x="1060"/>
        <item x="2328"/>
        <item x="1255"/>
        <item x="1012"/>
        <item x="2300"/>
        <item x="2238"/>
        <item x="1678"/>
        <item x="1100"/>
        <item x="2136"/>
        <item x="494"/>
        <item x="2166"/>
        <item x="1560"/>
        <item x="847"/>
        <item x="980"/>
        <item x="1453"/>
        <item x="1709"/>
        <item x="814"/>
        <item x="1342"/>
        <item x="2159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2"/>
        <item x="1820"/>
        <item x="2588"/>
        <item x="1425"/>
        <item x="2477"/>
        <item x="2339"/>
        <item x="2227"/>
        <item x="2147"/>
        <item x="332"/>
        <item x="1809"/>
        <item x="2584"/>
        <item x="846"/>
        <item x="2138"/>
        <item x="1969"/>
        <item x="2475"/>
        <item x="1844"/>
        <item x="928"/>
        <item x="1790"/>
        <item x="2134"/>
        <item x="483"/>
        <item x="1619"/>
        <item x="2517"/>
        <item x="1954"/>
        <item x="2003"/>
        <item x="2257"/>
        <item x="1598"/>
        <item x="2089"/>
        <item x="2332"/>
        <item x="2017"/>
        <item x="1948"/>
        <item x="1885"/>
        <item x="1419"/>
        <item x="1664"/>
        <item x="2126"/>
        <item x="1773"/>
        <item x="1442"/>
        <item x="2472"/>
        <item x="2154"/>
        <item x="1911"/>
        <item x="301"/>
        <item x="934"/>
        <item x="2536"/>
        <item x="1814"/>
        <item x="1544"/>
        <item x="2375"/>
        <item x="824"/>
        <item x="1655"/>
        <item x="2176"/>
        <item x="1752"/>
        <item x="1463"/>
        <item x="350"/>
        <item x="1461"/>
        <item x="1160"/>
        <item x="1681"/>
        <item x="1700"/>
        <item x="1456"/>
        <item x="1446"/>
        <item x="1710"/>
        <item x="1601"/>
        <item x="1197"/>
        <item x="478"/>
        <item x="2294"/>
        <item x="2408"/>
        <item x="1288"/>
        <item x="2164"/>
        <item x="2311"/>
        <item x="57"/>
        <item x="1594"/>
        <item x="2509"/>
        <item x="2258"/>
        <item x="1880"/>
        <item x="1894"/>
        <item x="1079"/>
        <item x="235"/>
        <item x="1390"/>
        <item x="1971"/>
        <item x="2422"/>
        <item x="2221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5"/>
        <item x="1280"/>
        <item x="2301"/>
        <item x="1834"/>
        <item x="653"/>
        <item x="1535"/>
        <item x="2610"/>
        <item x="998"/>
        <item x="1941"/>
        <item x="1656"/>
        <item x="1632"/>
        <item x="1875"/>
        <item x="2070"/>
        <item x="2168"/>
        <item x="1541"/>
        <item x="1170"/>
        <item x="1384"/>
        <item x="1133"/>
        <item x="2298"/>
        <item x="709"/>
        <item x="637"/>
        <item x="2160"/>
        <item x="1617"/>
        <item x="2458"/>
        <item x="1899"/>
        <item x="1090"/>
        <item x="2206"/>
        <item x="1418"/>
        <item x="2124"/>
        <item x="1731"/>
        <item x="2263"/>
        <item x="1006"/>
        <item x="1193"/>
        <item x="2081"/>
        <item x="2049"/>
        <item x="2080"/>
        <item x="2152"/>
        <item x="1741"/>
        <item x="2371"/>
        <item x="2076"/>
        <item x="2579"/>
        <item x="346"/>
        <item x="1799"/>
        <item x="2114"/>
        <item x="137"/>
        <item x="1358"/>
        <item x="1245"/>
        <item x="274"/>
        <item x="1427"/>
        <item x="2061"/>
        <item x="893"/>
        <item x="611"/>
        <item x="2011"/>
        <item x="2366"/>
        <item x="1746"/>
        <item x="910"/>
        <item x="1182"/>
        <item x="1526"/>
        <item x="678"/>
        <item x="2137"/>
        <item x="2026"/>
        <item x="2342"/>
        <item x="2104"/>
        <item x="208"/>
        <item x="2213"/>
        <item x="941"/>
        <item x="2052"/>
        <item x="1975"/>
        <item x="1850"/>
        <item x="1104"/>
        <item x="2337"/>
        <item x="1905"/>
        <item x="2100"/>
        <item x="927"/>
        <item x="1889"/>
        <item x="1684"/>
        <item x="1699"/>
        <item x="2359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3"/>
        <item x="1431"/>
        <item x="174"/>
        <item x="1260"/>
        <item x="1879"/>
        <item x="1643"/>
        <item x="2144"/>
        <item x="1714"/>
        <item x="518"/>
        <item x="2283"/>
        <item x="1508"/>
        <item x="1747"/>
        <item x="1010"/>
        <item x="185"/>
        <item x="2069"/>
        <item x="1165"/>
        <item x="1246"/>
        <item x="2518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20"/>
        <item x="2036"/>
        <item x="2129"/>
        <item x="1828"/>
        <item x="275"/>
        <item x="1788"/>
        <item x="1557"/>
        <item x="2292"/>
        <item x="1753"/>
        <item x="1072"/>
        <item x="2309"/>
        <item x="2372"/>
        <item x="1867"/>
        <item x="1276"/>
        <item x="1440"/>
        <item x="1892"/>
        <item x="1705"/>
        <item x="615"/>
        <item x="1992"/>
        <item x="2211"/>
        <item x="1449"/>
        <item x="1335"/>
        <item x="1740"/>
        <item x="1299"/>
        <item x="1364"/>
        <item x="1281"/>
        <item x="2345"/>
        <item x="2571"/>
        <item x="1247"/>
        <item x="1262"/>
        <item x="1564"/>
        <item x="2511"/>
        <item x="210"/>
        <item x="2002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6"/>
        <item x="2386"/>
        <item x="2431"/>
        <item x="334"/>
        <item x="1293"/>
        <item x="1595"/>
        <item x="2014"/>
        <item x="1552"/>
        <item x="293"/>
        <item x="2456"/>
        <item x="1203"/>
        <item x="1591"/>
        <item x="1887"/>
        <item x="1516"/>
        <item x="815"/>
        <item x="2098"/>
        <item x="1300"/>
        <item x="1634"/>
        <item x="2429"/>
        <item x="1323"/>
        <item x="2297"/>
        <item x="1441"/>
        <item x="1315"/>
        <item x="1962"/>
        <item x="469"/>
        <item x="638"/>
        <item x="1936"/>
        <item x="1629"/>
        <item x="2056"/>
        <item x="80"/>
        <item x="1043"/>
        <item x="1087"/>
        <item x="2381"/>
        <item x="2533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7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1"/>
        <item x="1429"/>
        <item x="1915"/>
        <item x="777"/>
        <item x="1367"/>
        <item x="1549"/>
        <item x="1214"/>
        <item x="823"/>
        <item x="1720"/>
        <item x="1213"/>
        <item x="2502"/>
        <item x="1462"/>
        <item x="2045"/>
        <item x="534"/>
        <item x="180"/>
        <item x="1631"/>
        <item x="1895"/>
        <item x="2023"/>
        <item x="2344"/>
        <item x="1212"/>
        <item x="636"/>
        <item x="2500"/>
        <item x="1039"/>
        <item x="1106"/>
        <item x="810"/>
        <item x="1177"/>
        <item x="2264"/>
        <item x="1258"/>
        <item x="654"/>
        <item x="2589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3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2"/>
        <item x="1346"/>
        <item x="87"/>
        <item x="2440"/>
        <item x="1124"/>
        <item x="1680"/>
        <item x="2028"/>
        <item x="2296"/>
        <item x="879"/>
        <item x="1686"/>
        <item x="581"/>
        <item x="1775"/>
        <item x="1341"/>
        <item x="531"/>
        <item x="771"/>
        <item x="1252"/>
        <item x="1813"/>
        <item x="2043"/>
        <item x="2001"/>
        <item x="2024"/>
        <item x="2327"/>
        <item x="865"/>
        <item x="2059"/>
        <item x="1697"/>
        <item x="1902"/>
        <item x="1884"/>
        <item x="1759"/>
        <item x="2551"/>
        <item x="1589"/>
        <item x="1095"/>
        <item x="1226"/>
        <item x="55"/>
        <item x="2171"/>
        <item x="2165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2"/>
        <item x="1115"/>
        <item x="511"/>
        <item x="1036"/>
        <item x="1739"/>
        <item x="390"/>
        <item x="1772"/>
        <item x="2111"/>
        <item x="1460"/>
        <item x="2242"/>
        <item x="1414"/>
        <item x="2153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2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3"/>
        <item x="1118"/>
        <item x="2207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8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78"/>
        <item x="762"/>
        <item x="2115"/>
        <item x="649"/>
        <item x="2047"/>
        <item x="149"/>
        <item x="1919"/>
        <item x="2087"/>
        <item x="1944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56"/>
        <item x="1216"/>
        <item x="2248"/>
        <item x="1791"/>
        <item x="1286"/>
        <item x="1748"/>
        <item x="1677"/>
        <item x="1344"/>
        <item x="1613"/>
        <item x="1343"/>
        <item x="904"/>
        <item x="1411"/>
        <item x="1908"/>
        <item x="745"/>
        <item x="1263"/>
        <item x="1510"/>
        <item x="257"/>
        <item x="1439"/>
        <item x="2320"/>
        <item x="1466"/>
        <item x="1581"/>
        <item x="2413"/>
        <item x="2385"/>
        <item x="2290"/>
        <item x="605"/>
        <item x="2614"/>
        <item x="1846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3"/>
        <item x="871"/>
        <item x="725"/>
        <item x="655"/>
        <item x="1307"/>
        <item x="2169"/>
        <item x="2119"/>
        <item x="2379"/>
        <item x="443"/>
        <item x="1658"/>
        <item x="1701"/>
        <item x="2439"/>
        <item x="1937"/>
        <item x="2158"/>
        <item x="1385"/>
        <item x="2469"/>
        <item x="1855"/>
        <item x="2088"/>
        <item x="1081"/>
        <item x="290"/>
        <item x="1330"/>
        <item x="2576"/>
        <item x="693"/>
        <item x="735"/>
        <item x="1320"/>
        <item x="2042"/>
        <item x="2281"/>
        <item x="1737"/>
        <item x="1593"/>
        <item x="959"/>
        <item x="938"/>
        <item x="1761"/>
        <item x="165"/>
        <item x="546"/>
        <item x="1338"/>
        <item x="1831"/>
        <item x="2378"/>
        <item x="2406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3"/>
        <item x="2190"/>
        <item x="1011"/>
        <item x="2403"/>
        <item x="1457"/>
        <item x="2073"/>
        <item x="422"/>
        <item x="848"/>
        <item x="1265"/>
        <item x="836"/>
        <item x="1783"/>
        <item x="1596"/>
        <item x="1873"/>
        <item x="73"/>
        <item x="1622"/>
        <item x="1543"/>
        <item x="794"/>
        <item x="1062"/>
        <item x="1302"/>
        <item x="1983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2"/>
        <item x="2570"/>
        <item x="635"/>
        <item x="1729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4"/>
        <item x="670"/>
        <item x="909"/>
        <item x="1317"/>
        <item x="1034"/>
        <item x="1614"/>
        <item x="1296"/>
        <item x="426"/>
        <item x="828"/>
        <item x="1113"/>
        <item x="1339"/>
        <item x="2156"/>
        <item x="673"/>
        <item x="1249"/>
        <item x="487"/>
        <item x="1771"/>
        <item x="1360"/>
        <item x="597"/>
        <item x="1736"/>
        <item x="1018"/>
        <item x="1687"/>
        <item x="579"/>
        <item x="419"/>
        <item x="1044"/>
        <item x="1661"/>
        <item x="1513"/>
        <item x="706"/>
        <item x="1397"/>
        <item x="940"/>
        <item x="1940"/>
        <item x="619"/>
        <item x="1703"/>
        <item x="2313"/>
        <item x="207"/>
        <item x="1303"/>
        <item x="604"/>
        <item x="299"/>
        <item x="613"/>
        <item x="1109"/>
        <item x="1314"/>
        <item x="837"/>
        <item x="2197"/>
        <item x="1980"/>
        <item x="375"/>
        <item x="2141"/>
        <item x="1907"/>
        <item x="1934"/>
        <item x="1105"/>
        <item x="1794"/>
        <item x="1257"/>
        <item x="732"/>
        <item x="16"/>
        <item x="692"/>
        <item x="125"/>
        <item x="1198"/>
        <item x="1164"/>
        <item x="1999"/>
        <item x="2027"/>
        <item x="101"/>
        <item x="1525"/>
        <item x="394"/>
        <item x="1151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5"/>
        <item x="2184"/>
        <item x="1030"/>
        <item x="2174"/>
        <item x="218"/>
        <item x="679"/>
        <item x="1610"/>
        <item x="2083"/>
        <item x="1584"/>
        <item x="791"/>
        <item x="588"/>
        <item x="114"/>
        <item x="1377"/>
        <item x="1117"/>
        <item x="220"/>
        <item x="1545"/>
        <item x="1786"/>
        <item x="1575"/>
        <item x="1464"/>
        <item x="2481"/>
        <item x="748"/>
        <item x="804"/>
        <item x="442"/>
        <item x="1219"/>
        <item x="1865"/>
        <item x="517"/>
        <item x="177"/>
        <item x="1403"/>
        <item x="436"/>
        <item x="70"/>
        <item x="586"/>
        <item x="1618"/>
        <item x="949"/>
        <item x="489"/>
        <item x="2336"/>
        <item x="368"/>
        <item x="627"/>
        <item x="1322"/>
        <item x="1860"/>
        <item x="1836"/>
        <item x="402"/>
        <item x="1027"/>
        <item x="2048"/>
        <item x="1978"/>
        <item x="481"/>
        <item x="853"/>
        <item x="576"/>
        <item x="1996"/>
        <item x="2554"/>
        <item x="731"/>
        <item x="1393"/>
        <item x="2230"/>
        <item x="897"/>
        <item x="514"/>
        <item x="1147"/>
        <item x="882"/>
        <item x="984"/>
        <item x="1749"/>
        <item x="1078"/>
        <item x="1972"/>
        <item x="38"/>
        <item x="1571"/>
        <item x="1048"/>
        <item x="1222"/>
        <item x="1793"/>
        <item x="2476"/>
        <item x="1008"/>
        <item x="2369"/>
        <item x="1033"/>
        <item x="680"/>
        <item x="1452"/>
        <item x="918"/>
        <item x="1623"/>
        <item x="951"/>
        <item x="574"/>
        <item x="458"/>
        <item x="852"/>
        <item x="1683"/>
        <item x="166"/>
        <item x="1938"/>
        <item x="1294"/>
        <item x="1046"/>
        <item x="944"/>
        <item x="470"/>
        <item x="1612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9"/>
        <item x="1297"/>
        <item x="1416"/>
        <item x="2317"/>
        <item x="1558"/>
        <item x="559"/>
        <item x="801"/>
        <item x="528"/>
        <item x="1600"/>
        <item x="465"/>
        <item x="1751"/>
        <item x="829"/>
        <item x="151"/>
        <item x="1410"/>
        <item x="302"/>
        <item x="2360"/>
        <item x="1065"/>
        <item x="2172"/>
        <item x="956"/>
        <item x="452"/>
        <item x="1977"/>
        <item x="211"/>
        <item x="2468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6"/>
        <item x="1051"/>
        <item x="1769"/>
        <item x="2463"/>
        <item x="1607"/>
        <item x="259"/>
        <item x="2594"/>
        <item x="1637"/>
        <item x="1603"/>
        <item x="569"/>
        <item x="936"/>
        <item x="1188"/>
        <item x="1284"/>
        <item x="1210"/>
        <item x="1554"/>
        <item x="525"/>
        <item x="862"/>
        <item x="1863"/>
        <item x="1756"/>
        <item x="1837"/>
        <item x="2096"/>
        <item x="444"/>
        <item x="539"/>
        <item x="1443"/>
        <item x="1692"/>
        <item x="264"/>
        <item x="1816"/>
        <item x="110"/>
        <item x="244"/>
        <item x="1628"/>
        <item x="2142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7"/>
        <item x="1057"/>
        <item x="817"/>
        <item x="1319"/>
        <item x="2123"/>
        <item x="1494"/>
        <item x="1233"/>
        <item x="1405"/>
        <item x="254"/>
        <item x="1092"/>
        <item x="2497"/>
        <item x="1402"/>
        <item x="1762"/>
        <item x="2177"/>
        <item x="116"/>
        <item x="1723"/>
        <item x="1663"/>
        <item x="314"/>
        <item x="1998"/>
        <item x="118"/>
        <item x="788"/>
        <item x="2380"/>
        <item x="2193"/>
        <item x="1624"/>
        <item x="955"/>
        <item x="1313"/>
        <item x="495"/>
        <item x="2261"/>
        <item x="1585"/>
        <item x="1945"/>
        <item x="161"/>
        <item x="2495"/>
        <item x="213"/>
        <item x="1270"/>
        <item x="2025"/>
        <item x="1351"/>
        <item x="1254"/>
        <item x="176"/>
        <item x="1421"/>
        <item x="1075"/>
        <item x="1906"/>
        <item x="1073"/>
        <item x="537"/>
        <item x="2107"/>
        <item x="1967"/>
        <item x="1398"/>
        <item x="1524"/>
        <item x="278"/>
        <item x="1194"/>
        <item x="482"/>
        <item x="1171"/>
        <item x="1569"/>
        <item x="2183"/>
        <item x="809"/>
        <item x="1592"/>
        <item x="1931"/>
        <item x="497"/>
        <item x="1767"/>
        <item x="1587"/>
        <item x="331"/>
        <item x="970"/>
        <item x="1028"/>
        <item x="2410"/>
        <item x="607"/>
        <item x="1616"/>
        <item x="1721"/>
        <item x="564"/>
        <item x="551"/>
        <item x="190"/>
        <item x="1326"/>
        <item x="72"/>
        <item x="2324"/>
        <item x="1325"/>
        <item x="1500"/>
        <item x="2064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09"/>
        <item x="961"/>
        <item x="1505"/>
        <item x="1682"/>
        <item x="989"/>
        <item x="1103"/>
        <item x="2204"/>
        <item x="439"/>
        <item x="2241"/>
        <item x="1205"/>
        <item x="1994"/>
        <item x="2446"/>
        <item x="707"/>
        <item x="2275"/>
        <item x="2361"/>
        <item x="1445"/>
        <item x="138"/>
        <item x="1832"/>
        <item x="130"/>
        <item x="1540"/>
        <item x="974"/>
        <item x="795"/>
        <item x="374"/>
        <item x="1174"/>
        <item x="280"/>
        <item x="642"/>
        <item x="1991"/>
        <item x="1268"/>
        <item x="1415"/>
        <item x="1990"/>
        <item x="2118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2"/>
        <item x="351"/>
        <item x="952"/>
        <item x="1366"/>
        <item x="209"/>
        <item x="1599"/>
        <item x="2109"/>
        <item x="160"/>
        <item x="1119"/>
        <item x="969"/>
        <item x="2072"/>
        <item x="1805"/>
        <item x="1019"/>
        <item x="1743"/>
        <item x="1085"/>
        <item x="216"/>
        <item x="1888"/>
        <item x="1181"/>
        <item x="2266"/>
        <item x="135"/>
        <item x="1792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3"/>
        <item x="667"/>
        <item x="1308"/>
        <item x="856"/>
        <item x="2390"/>
        <item x="622"/>
        <item x="2389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6"/>
        <item x="2086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1"/>
        <item x="510"/>
        <item x="379"/>
        <item x="937"/>
        <item x="584"/>
        <item x="1350"/>
        <item x="122"/>
        <item x="2075"/>
        <item x="1533"/>
        <item x="1139"/>
        <item x="1532"/>
        <item x="1459"/>
        <item x="309"/>
        <item x="0"/>
        <item x="2046"/>
        <item x="1979"/>
        <item x="2329"/>
        <item x="950"/>
        <item x="1486"/>
        <item x="948"/>
        <item x="634"/>
        <item x="1163"/>
        <item x="946"/>
        <item x="776"/>
        <item x="2246"/>
        <item x="446"/>
        <item x="931"/>
        <item x="1380"/>
        <item x="1509"/>
        <item x="705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0"/>
        <item x="2318"/>
        <item x="1970"/>
        <item x="2163"/>
        <item x="318"/>
        <item x="34"/>
        <item x="1651"/>
        <item x="2272"/>
        <item x="1054"/>
        <item x="2314"/>
        <item x="429"/>
        <item x="1780"/>
        <item x="1511"/>
        <item x="1896"/>
        <item x="1928"/>
        <item x="1484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2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5"/>
        <item x="1031"/>
        <item x="291"/>
        <item x="466"/>
        <item x="1901"/>
        <item x="279"/>
        <item x="1586"/>
        <item x="308"/>
        <item x="1041"/>
        <item x="77"/>
        <item x="775"/>
        <item x="1725"/>
        <item x="1779"/>
        <item x="669"/>
        <item x="1841"/>
        <item x="754"/>
        <item x="889"/>
        <item x="1776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8"/>
        <item x="1606"/>
        <item x="384"/>
        <item x="93"/>
        <item x="197"/>
        <item x="695"/>
        <item x="2068"/>
        <item x="522"/>
        <item x="226"/>
        <item x="880"/>
        <item x="729"/>
        <item x="999"/>
        <item x="345"/>
        <item x="1274"/>
        <item x="1821"/>
        <item x="633"/>
        <item x="305"/>
        <item x="397"/>
        <item x="1387"/>
        <item x="403"/>
        <item x="2503"/>
        <item x="699"/>
        <item x="329"/>
        <item x="712"/>
        <item x="1383"/>
        <item x="1234"/>
        <item x="1112"/>
        <item x="917"/>
        <item x="319"/>
        <item x="472"/>
        <item x="420"/>
        <item x="239"/>
        <item x="1153"/>
        <item x="1305"/>
        <item x="119"/>
        <item x="1354"/>
        <item x="1187"/>
        <item x="265"/>
        <item x="827"/>
        <item x="1224"/>
        <item x="797"/>
        <item x="2240"/>
        <item x="1781"/>
        <item x="2445"/>
        <item x="1126"/>
        <item x="2388"/>
        <item x="399"/>
        <item x="117"/>
        <item x="580"/>
        <item x="1068"/>
        <item x="1811"/>
        <item x="905"/>
        <item x="1757"/>
        <item x="2085"/>
        <item x="327"/>
        <item x="1653"/>
        <item x="1240"/>
        <item x="234"/>
        <item x="701"/>
        <item x="542"/>
        <item x="2493"/>
        <item x="1352"/>
        <item x="126"/>
        <item x="589"/>
        <item x="545"/>
        <item x="668"/>
        <item x="1371"/>
        <item x="1220"/>
        <item x="306"/>
        <item x="1626"/>
        <item x="410"/>
        <item x="325"/>
        <item x="738"/>
        <item x="1644"/>
        <item x="1572"/>
        <item x="1207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802"/>
        <item x="774"/>
        <item x="1565"/>
        <item x="690"/>
        <item x="1304"/>
        <item x="568"/>
        <item x="1434"/>
        <item x="840"/>
        <item x="505"/>
        <item x="1236"/>
        <item x="587"/>
        <item x="223"/>
        <item x="1989"/>
        <item x="383"/>
        <item x="1766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5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1"/>
        <item x="1137"/>
        <item x="1035"/>
        <item x="215"/>
        <item x="513"/>
        <item x="406"/>
        <item x="826"/>
        <item x="1127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496"/>
        <item x="501"/>
        <item x="855"/>
        <item x="1221"/>
        <item x="435"/>
        <item x="315"/>
        <item x="1448"/>
        <item x="618"/>
        <item x="1659"/>
        <item x="2252"/>
        <item x="698"/>
        <item x="727"/>
        <item x="461"/>
        <item x="1708"/>
        <item x="1375"/>
        <item x="424"/>
        <item x="1630"/>
        <item x="1098"/>
        <item x="1037"/>
        <item x="2145"/>
        <item x="1191"/>
        <item x="1289"/>
        <item x="1140"/>
        <item x="920"/>
        <item x="186"/>
        <item x="1609"/>
        <item x="2074"/>
        <item x="1089"/>
        <item x="341"/>
        <item x="1279"/>
        <item x="647"/>
        <item x="1497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7"/>
        <item x="3"/>
        <item x="1866"/>
        <item x="977"/>
        <item x="1076"/>
        <item x="2474"/>
        <item x="1479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1"/>
        <item x="2182"/>
        <item x="206"/>
        <item x="336"/>
        <item x="1620"/>
        <item x="227"/>
        <item x="2226"/>
        <item x="1391"/>
        <item x="236"/>
        <item x="2465"/>
        <item x="1760"/>
        <item x="2278"/>
        <item x="2407"/>
        <item x="296"/>
        <item x="74"/>
        <item x="2015"/>
        <item x="621"/>
        <item x="1002"/>
        <item x="666"/>
        <item x="219"/>
        <item x="473"/>
        <item x="1285"/>
        <item x="2223"/>
        <item x="1597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81"/>
        <item x="1373"/>
        <item x="2262"/>
        <item x="1331"/>
        <item x="887"/>
        <item x="1770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1"/>
        <item x="694"/>
        <item x="1458"/>
        <item x="973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2"/>
        <item x="1833"/>
        <item x="1340"/>
        <item x="222"/>
        <item x="572"/>
        <item x="2009"/>
        <item x="1796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501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3"/>
        <item x="945"/>
        <item x="105"/>
        <item x="363"/>
        <item x="395"/>
        <item x="685"/>
        <item x="474"/>
        <item x="602"/>
        <item x="2040"/>
        <item x="592"/>
        <item x="1843"/>
        <item x="739"/>
        <item x="1839"/>
        <item x="366"/>
        <item x="548"/>
        <item x="696"/>
        <item x="555"/>
        <item x="1645"/>
        <item x="271"/>
        <item x="409"/>
        <item x="2595"/>
        <item x="813"/>
        <item x="2167"/>
        <item x="1493"/>
        <item x="1492"/>
        <item x="1088"/>
        <item x="108"/>
        <item x="412"/>
        <item x="1487"/>
        <item x="1639"/>
        <item x="457"/>
        <item x="773"/>
        <item x="98"/>
        <item x="1026"/>
        <item x="676"/>
        <item x="311"/>
        <item x="1206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1"/>
        <item x="367"/>
        <item x="90"/>
        <item x="516"/>
        <item x="212"/>
        <item x="169"/>
        <item x="1733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5"/>
        <item x="1830"/>
        <item x="1409"/>
        <item x="103"/>
        <item x="890"/>
        <item x="869"/>
        <item x="75"/>
        <item x="141"/>
        <item x="841"/>
        <item x="1652"/>
        <item x="157"/>
        <item x="427"/>
        <item x="1488"/>
        <item x="786"/>
        <item x="437"/>
        <item x="1648"/>
        <item x="1172"/>
        <item x="200"/>
        <item x="915"/>
        <item x="752"/>
        <item x="2247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9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7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4"/>
        <item x="391"/>
        <item x="288"/>
        <item x="1646"/>
        <item x="269"/>
        <item x="598"/>
        <item x="1114"/>
        <item x="722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498"/>
        <item x="1435"/>
        <item x="790"/>
        <item x="405"/>
        <item x="860"/>
        <item x="353"/>
        <item x="1432"/>
        <item x="789"/>
        <item x="1480"/>
        <item x="1150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4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4"/>
        <item x="92"/>
        <item x="154"/>
        <item x="892"/>
        <item x="782"/>
        <item x="702"/>
        <item x="221"/>
        <item x="764"/>
        <item x="2179"/>
        <item x="743"/>
        <item x="691"/>
        <item x="2562"/>
        <item x="502"/>
        <item x="1698"/>
        <item x="408"/>
        <item x="2245"/>
        <item x="1145"/>
        <item x="1910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5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4"/>
        <item x="1426"/>
        <item x="987"/>
        <item x="246"/>
        <item x="1949"/>
        <item x="386"/>
        <item x="400"/>
        <item x="2306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8"/>
        <item x="102"/>
        <item x="1627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5"/>
        <item x="340"/>
        <item x="499"/>
        <item x="770"/>
        <item x="124"/>
        <item x="95"/>
        <item x="29"/>
        <item x="859"/>
        <item x="196"/>
        <item x="8"/>
        <item x="1633"/>
        <item x="1798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8"/>
        <item x="1499"/>
        <item x="567"/>
        <item x="171"/>
        <item x="53"/>
        <item x="24"/>
        <item x="181"/>
        <item x="1800"/>
        <item x="2077"/>
        <item x="217"/>
        <item x="967"/>
        <item x="1355"/>
        <item x="616"/>
        <item x="1968"/>
        <item x="1566"/>
        <item x="266"/>
        <item x="1556"/>
        <item x="1847"/>
        <item x="292"/>
        <item x="842"/>
        <item x="1052"/>
        <item x="796"/>
        <item x="2050"/>
        <item x="134"/>
        <item x="1290"/>
        <item x="1101"/>
        <item x="1156"/>
        <item x="1278"/>
        <item x="1829"/>
        <item x="606"/>
        <item x="1611"/>
        <item x="297"/>
        <item x="876"/>
        <item x="48"/>
        <item x="35"/>
        <item x="491"/>
        <item x="798"/>
        <item x="63"/>
        <item x="304"/>
        <item x="2151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1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7"/>
        <item x="2150"/>
        <item x="133"/>
        <item x="14"/>
        <item x="2125"/>
        <item x="168"/>
        <item x="507"/>
        <item x="323"/>
        <item x="2097"/>
        <item x="202"/>
        <item x="1042"/>
        <item x="67"/>
        <item x="44"/>
        <item x="94"/>
        <item x="1345"/>
        <item x="19"/>
        <item x="997"/>
        <item x="628"/>
        <item x="414"/>
        <item x="1430"/>
        <item x="1777"/>
        <item x="273"/>
        <item x="152"/>
        <item x="590"/>
        <item x="344"/>
        <item x="805"/>
        <item x="1933"/>
        <item x="609"/>
        <item x="86"/>
        <item x="2243"/>
        <item x="99"/>
        <item x="13"/>
        <item x="263"/>
        <item x="10"/>
        <item x="992"/>
        <item x="1579"/>
        <item x="193"/>
        <item x="51"/>
        <item x="601"/>
        <item x="82"/>
        <item x="1625"/>
        <item x="630"/>
        <item x="538"/>
        <item x="1108"/>
        <item x="7"/>
        <item x="1"/>
        <item x="187"/>
        <item x="183"/>
        <item x="97"/>
        <item x="191"/>
        <item x="27"/>
        <item x="1502"/>
        <item x="418"/>
        <item t="default"/>
      </items>
    </pivotField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5"/>
    <field x="15"/>
  </colFields>
  <colItems count="3">
    <i>
      <x v="3"/>
      <x v="1594"/>
    </i>
    <i t="default">
      <x v="3"/>
    </i>
    <i t="grand">
      <x/>
    </i>
  </colItems>
  <pageFields count="2">
    <pageField fld="6" hier="-1"/>
    <pageField fld="1" item="3973" hier="-1"/>
  </pageFields>
  <dataFields count="1">
    <dataField name="Count of outcomes" fld="5" subtotal="count" baseField="0" baseItem="0"/>
  </dataFields>
  <chartFormats count="4"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59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086A9-E686-4B96-A104-96822FF7CE4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A0A4C-B0ED-41E2-913B-CC150F22BDC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458BB-42A8-4D93-9D5F-7B67E5DF84C4}">
  <dimension ref="A1:F6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8363</v>
      </c>
    </row>
    <row r="3" spans="1:6" x14ac:dyDescent="0.3">
      <c r="A3" s="13" t="s">
        <v>8364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8323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5AB42-8F9D-4BCE-B514-D87374BE1DF4}">
  <dimension ref="A2:D9"/>
  <sheetViews>
    <sheetView workbookViewId="0">
      <selection activeCell="B3" sqref="B3"/>
    </sheetView>
  </sheetViews>
  <sheetFormatPr defaultRowHeight="14.4" x14ac:dyDescent="0.3"/>
  <cols>
    <col min="1" max="2" width="17.33203125" bestFit="1" customWidth="1"/>
    <col min="3" max="3" width="14.21875" bestFit="1" customWidth="1"/>
    <col min="4" max="5" width="10.77734375" bestFit="1" customWidth="1"/>
    <col min="6" max="6" width="5" bestFit="1" customWidth="1"/>
    <col min="7" max="7" width="2" bestFit="1" customWidth="1"/>
    <col min="8" max="8" width="5" bestFit="1" customWidth="1"/>
    <col min="9" max="9" width="2" bestFit="1" customWidth="1"/>
    <col min="10" max="10" width="4" bestFit="1" customWidth="1"/>
    <col min="11" max="12" width="5" bestFit="1" customWidth="1"/>
    <col min="13" max="13" width="2" bestFit="1" customWidth="1"/>
    <col min="14" max="14" width="5" bestFit="1" customWidth="1"/>
    <col min="15" max="15" width="2" bestFit="1" customWidth="1"/>
    <col min="16" max="18" width="4" bestFit="1" customWidth="1"/>
    <col min="19" max="19" width="5" bestFit="1" customWidth="1"/>
    <col min="20" max="20" width="3" bestFit="1" customWidth="1"/>
    <col min="21" max="22" width="6" bestFit="1" customWidth="1"/>
    <col min="23" max="23" width="5" bestFit="1" customWidth="1"/>
    <col min="24" max="26" width="6" bestFit="1" customWidth="1"/>
    <col min="27" max="27" width="5" bestFit="1" customWidth="1"/>
    <col min="28" max="28" width="3" bestFit="1" customWidth="1"/>
    <col min="29" max="31" width="6" bestFit="1" customWidth="1"/>
    <col min="32" max="32" width="3" bestFit="1" customWidth="1"/>
    <col min="33" max="35" width="6" bestFit="1" customWidth="1"/>
    <col min="36" max="36" width="3" bestFit="1" customWidth="1"/>
    <col min="37" max="38" width="6" bestFit="1" customWidth="1"/>
    <col min="39" max="39" width="5" bestFit="1" customWidth="1"/>
    <col min="40" max="40" width="6" bestFit="1" customWidth="1"/>
    <col min="41" max="41" width="5" bestFit="1" customWidth="1"/>
    <col min="42" max="42" width="6" bestFit="1" customWidth="1"/>
    <col min="43" max="43" width="3" bestFit="1" customWidth="1"/>
    <col min="44" max="44" width="6" bestFit="1" customWidth="1"/>
    <col min="45" max="45" width="5" bestFit="1" customWidth="1"/>
    <col min="46" max="47" width="6" bestFit="1" customWidth="1"/>
    <col min="48" max="48" width="3" bestFit="1" customWidth="1"/>
    <col min="49" max="54" width="6" bestFit="1" customWidth="1"/>
    <col min="55" max="55" width="3" bestFit="1" customWidth="1"/>
    <col min="56" max="56" width="5" bestFit="1" customWidth="1"/>
    <col min="57" max="58" width="6" bestFit="1" customWidth="1"/>
    <col min="59" max="59" width="3" bestFit="1" customWidth="1"/>
    <col min="60" max="63" width="6" bestFit="1" customWidth="1"/>
    <col min="64" max="64" width="3" bestFit="1" customWidth="1"/>
    <col min="65" max="66" width="5" bestFit="1" customWidth="1"/>
    <col min="67" max="67" width="3" bestFit="1" customWidth="1"/>
    <col min="68" max="73" width="6" bestFit="1" customWidth="1"/>
    <col min="74" max="74" width="3" bestFit="1" customWidth="1"/>
    <col min="75" max="76" width="6" bestFit="1" customWidth="1"/>
    <col min="77" max="77" width="5" bestFit="1" customWidth="1"/>
    <col min="78" max="84" width="6" bestFit="1" customWidth="1"/>
    <col min="85" max="85" width="3" bestFit="1" customWidth="1"/>
    <col min="86" max="86" width="6" bestFit="1" customWidth="1"/>
    <col min="87" max="87" width="3" bestFit="1" customWidth="1"/>
    <col min="88" max="88" width="6" bestFit="1" customWidth="1"/>
    <col min="89" max="90" width="5" bestFit="1" customWidth="1"/>
    <col min="91" max="94" width="6" bestFit="1" customWidth="1"/>
    <col min="95" max="95" width="5" bestFit="1" customWidth="1"/>
    <col min="96" max="99" width="6" bestFit="1" customWidth="1"/>
    <col min="100" max="101" width="3" bestFit="1" customWidth="1"/>
    <col min="102" max="102" width="6" bestFit="1" customWidth="1"/>
    <col min="103" max="103" width="3" bestFit="1" customWidth="1"/>
    <col min="104" max="104" width="6" bestFit="1" customWidth="1"/>
    <col min="105" max="105" width="3" bestFit="1" customWidth="1"/>
    <col min="106" max="106" width="5" bestFit="1" customWidth="1"/>
    <col min="107" max="107" width="3" bestFit="1" customWidth="1"/>
    <col min="108" max="108" width="6" bestFit="1" customWidth="1"/>
    <col min="109" max="109" width="3" bestFit="1" customWidth="1"/>
    <col min="110" max="117" width="6" bestFit="1" customWidth="1"/>
    <col min="118" max="118" width="5" bestFit="1" customWidth="1"/>
    <col min="119" max="122" width="6" bestFit="1" customWidth="1"/>
    <col min="123" max="123" width="3" bestFit="1" customWidth="1"/>
    <col min="124" max="126" width="5" bestFit="1" customWidth="1"/>
    <col min="127" max="127" width="6" bestFit="1" customWidth="1"/>
    <col min="128" max="128" width="3" bestFit="1" customWidth="1"/>
    <col min="129" max="131" width="6" bestFit="1" customWidth="1"/>
    <col min="132" max="133" width="5" bestFit="1" customWidth="1"/>
    <col min="134" max="134" width="6" bestFit="1" customWidth="1"/>
    <col min="135" max="135" width="3" bestFit="1" customWidth="1"/>
    <col min="136" max="137" width="6" bestFit="1" customWidth="1"/>
    <col min="138" max="138" width="3" bestFit="1" customWidth="1"/>
    <col min="139" max="140" width="6" bestFit="1" customWidth="1"/>
    <col min="141" max="141" width="3" bestFit="1" customWidth="1"/>
    <col min="142" max="142" width="6" bestFit="1" customWidth="1"/>
    <col min="143" max="143" width="3" bestFit="1" customWidth="1"/>
    <col min="144" max="146" width="6" bestFit="1" customWidth="1"/>
    <col min="147" max="147" width="3" bestFit="1" customWidth="1"/>
    <col min="148" max="148" width="6" bestFit="1" customWidth="1"/>
    <col min="149" max="149" width="3" bestFit="1" customWidth="1"/>
    <col min="150" max="150" width="5" bestFit="1" customWidth="1"/>
    <col min="151" max="151" width="3" bestFit="1" customWidth="1"/>
    <col min="152" max="155" width="6" bestFit="1" customWidth="1"/>
    <col min="156" max="156" width="3" bestFit="1" customWidth="1"/>
    <col min="157" max="158" width="6" bestFit="1" customWidth="1"/>
    <col min="159" max="159" width="5" bestFit="1" customWidth="1"/>
    <col min="160" max="161" width="6" bestFit="1" customWidth="1"/>
    <col min="162" max="162" width="3" bestFit="1" customWidth="1"/>
    <col min="163" max="163" width="5" bestFit="1" customWidth="1"/>
    <col min="164" max="166" width="6" bestFit="1" customWidth="1"/>
    <col min="167" max="167" width="5" bestFit="1" customWidth="1"/>
    <col min="168" max="168" width="3" bestFit="1" customWidth="1"/>
    <col min="169" max="179" width="6" bestFit="1" customWidth="1"/>
    <col min="180" max="180" width="5" bestFit="1" customWidth="1"/>
    <col min="181" max="183" width="6" bestFit="1" customWidth="1"/>
    <col min="184" max="184" width="3" bestFit="1" customWidth="1"/>
    <col min="185" max="185" width="6" bestFit="1" customWidth="1"/>
    <col min="186" max="186" width="4" bestFit="1" customWidth="1"/>
    <col min="187" max="187" width="6" bestFit="1" customWidth="1"/>
    <col min="188" max="193" width="7" bestFit="1" customWidth="1"/>
    <col min="194" max="194" width="6" bestFit="1" customWidth="1"/>
    <col min="195" max="198" width="7" bestFit="1" customWidth="1"/>
    <col min="199" max="199" width="6" bestFit="1" customWidth="1"/>
    <col min="200" max="201" width="7" bestFit="1" customWidth="1"/>
    <col min="202" max="202" width="4" bestFit="1" customWidth="1"/>
    <col min="203" max="205" width="7" bestFit="1" customWidth="1"/>
    <col min="206" max="206" width="4" bestFit="1" customWidth="1"/>
    <col min="207" max="207" width="7" bestFit="1" customWidth="1"/>
    <col min="208" max="212" width="6" bestFit="1" customWidth="1"/>
    <col min="213" max="214" width="7" bestFit="1" customWidth="1"/>
    <col min="215" max="216" width="4" bestFit="1" customWidth="1"/>
    <col min="217" max="217" width="5" bestFit="1" customWidth="1"/>
    <col min="218" max="218" width="10.33203125" bestFit="1" customWidth="1"/>
    <col min="219" max="219" width="5.88671875" bestFit="1" customWidth="1"/>
    <col min="220" max="221" width="3" bestFit="1" customWidth="1"/>
    <col min="222" max="223" width="6" bestFit="1" customWidth="1"/>
    <col min="224" max="224" width="3" bestFit="1" customWidth="1"/>
    <col min="225" max="227" width="6" bestFit="1" customWidth="1"/>
    <col min="228" max="228" width="3" bestFit="1" customWidth="1"/>
    <col min="229" max="230" width="6" bestFit="1" customWidth="1"/>
    <col min="231" max="232" width="7" bestFit="1" customWidth="1"/>
    <col min="233" max="233" width="6" bestFit="1" customWidth="1"/>
    <col min="234" max="234" width="4" bestFit="1" customWidth="1"/>
    <col min="235" max="235" width="8.5546875" bestFit="1" customWidth="1"/>
    <col min="236" max="236" width="11.44140625" bestFit="1" customWidth="1"/>
    <col min="237" max="238" width="5" bestFit="1" customWidth="1"/>
    <col min="239" max="240" width="6" bestFit="1" customWidth="1"/>
    <col min="241" max="241" width="3" bestFit="1" customWidth="1"/>
    <col min="242" max="242" width="6" bestFit="1" customWidth="1"/>
    <col min="243" max="243" width="5" bestFit="1" customWidth="1"/>
    <col min="244" max="249" width="6" bestFit="1" customWidth="1"/>
    <col min="250" max="250" width="3" bestFit="1" customWidth="1"/>
    <col min="251" max="254" width="6" bestFit="1" customWidth="1"/>
    <col min="255" max="255" width="5" bestFit="1" customWidth="1"/>
    <col min="256" max="256" width="3" bestFit="1" customWidth="1"/>
    <col min="257" max="258" width="6" bestFit="1" customWidth="1"/>
    <col min="259" max="260" width="5" bestFit="1" customWidth="1"/>
    <col min="261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3" width="6" bestFit="1" customWidth="1"/>
    <col min="274" max="274" width="3" bestFit="1" customWidth="1"/>
    <col min="275" max="278" width="6" bestFit="1" customWidth="1"/>
    <col min="279" max="279" width="5" bestFit="1" customWidth="1"/>
    <col min="280" max="280" width="6" bestFit="1" customWidth="1"/>
    <col min="281" max="281" width="3" bestFit="1" customWidth="1"/>
    <col min="282" max="287" width="6" bestFit="1" customWidth="1"/>
    <col min="288" max="288" width="5" bestFit="1" customWidth="1"/>
    <col min="289" max="295" width="6" bestFit="1" customWidth="1"/>
    <col min="296" max="296" width="3" bestFit="1" customWidth="1"/>
    <col min="297" max="305" width="6" bestFit="1" customWidth="1"/>
    <col min="306" max="306" width="3" bestFit="1" customWidth="1"/>
    <col min="307" max="318" width="6" bestFit="1" customWidth="1"/>
    <col min="319" max="319" width="5" bestFit="1" customWidth="1"/>
    <col min="320" max="334" width="6" bestFit="1" customWidth="1"/>
    <col min="335" max="335" width="5" bestFit="1" customWidth="1"/>
    <col min="336" max="338" width="6" bestFit="1" customWidth="1"/>
    <col min="339" max="339" width="3" bestFit="1" customWidth="1"/>
    <col min="340" max="343" width="6" bestFit="1" customWidth="1"/>
    <col min="344" max="344" width="5" bestFit="1" customWidth="1"/>
    <col min="345" max="350" width="6" bestFit="1" customWidth="1"/>
    <col min="351" max="351" width="5" bestFit="1" customWidth="1"/>
    <col min="352" max="364" width="6" bestFit="1" customWidth="1"/>
    <col min="365" max="365" width="5" bestFit="1" customWidth="1"/>
    <col min="366" max="372" width="6" bestFit="1" customWidth="1"/>
    <col min="373" max="373" width="5" bestFit="1" customWidth="1"/>
    <col min="374" max="378" width="6" bestFit="1" customWidth="1"/>
    <col min="379" max="379" width="3" bestFit="1" customWidth="1"/>
    <col min="380" max="401" width="6" bestFit="1" customWidth="1"/>
    <col min="402" max="403" width="5" bestFit="1" customWidth="1"/>
    <col min="404" max="404" width="6" bestFit="1" customWidth="1"/>
    <col min="405" max="405" width="5" bestFit="1" customWidth="1"/>
    <col min="406" max="409" width="6" bestFit="1" customWidth="1"/>
    <col min="410" max="410" width="5" bestFit="1" customWidth="1"/>
    <col min="411" max="411" width="3" bestFit="1" customWidth="1"/>
    <col min="412" max="438" width="6" bestFit="1" customWidth="1"/>
    <col min="439" max="439" width="3" bestFit="1" customWidth="1"/>
    <col min="440" max="450" width="6" bestFit="1" customWidth="1"/>
    <col min="451" max="451" width="5" bestFit="1" customWidth="1"/>
    <col min="452" max="456" width="6" bestFit="1" customWidth="1"/>
    <col min="457" max="457" width="3" bestFit="1" customWidth="1"/>
    <col min="458" max="459" width="6" bestFit="1" customWidth="1"/>
    <col min="460" max="460" width="5" bestFit="1" customWidth="1"/>
    <col min="461" max="461" width="6" bestFit="1" customWidth="1"/>
    <col min="462" max="462" width="5" bestFit="1" customWidth="1"/>
    <col min="463" max="465" width="6" bestFit="1" customWidth="1"/>
    <col min="466" max="466" width="5" bestFit="1" customWidth="1"/>
    <col min="467" max="467" width="6" bestFit="1" customWidth="1"/>
    <col min="468" max="468" width="3" bestFit="1" customWidth="1"/>
    <col min="469" max="475" width="6" bestFit="1" customWidth="1"/>
    <col min="476" max="476" width="3" bestFit="1" customWidth="1"/>
    <col min="477" max="491" width="6" bestFit="1" customWidth="1"/>
    <col min="492" max="493" width="5" bestFit="1" customWidth="1"/>
    <col min="494" max="495" width="6" bestFit="1" customWidth="1"/>
    <col min="496" max="496" width="3" bestFit="1" customWidth="1"/>
    <col min="497" max="501" width="6" bestFit="1" customWidth="1"/>
    <col min="502" max="502" width="5" bestFit="1" customWidth="1"/>
    <col min="503" max="505" width="6" bestFit="1" customWidth="1"/>
    <col min="506" max="506" width="5" bestFit="1" customWidth="1"/>
    <col min="507" max="508" width="6" bestFit="1" customWidth="1"/>
    <col min="509" max="509" width="3" bestFit="1" customWidth="1"/>
    <col min="510" max="510" width="6" bestFit="1" customWidth="1"/>
    <col min="511" max="511" width="5" bestFit="1" customWidth="1"/>
    <col min="512" max="514" width="6" bestFit="1" customWidth="1"/>
    <col min="515" max="515" width="5" bestFit="1" customWidth="1"/>
    <col min="516" max="521" width="6" bestFit="1" customWidth="1"/>
    <col min="522" max="522" width="5" bestFit="1" customWidth="1"/>
    <col min="523" max="529" width="6" bestFit="1" customWidth="1"/>
    <col min="530" max="530" width="5" bestFit="1" customWidth="1"/>
    <col min="531" max="536" width="6" bestFit="1" customWidth="1"/>
    <col min="537" max="537" width="5" bestFit="1" customWidth="1"/>
    <col min="538" max="538" width="6" bestFit="1" customWidth="1"/>
    <col min="539" max="539" width="5" bestFit="1" customWidth="1"/>
    <col min="540" max="540" width="6" bestFit="1" customWidth="1"/>
    <col min="541" max="541" width="5" bestFit="1" customWidth="1"/>
    <col min="542" max="545" width="6" bestFit="1" customWidth="1"/>
    <col min="546" max="546" width="5" bestFit="1" customWidth="1"/>
    <col min="547" max="548" width="6" bestFit="1" customWidth="1"/>
    <col min="549" max="549" width="3" bestFit="1" customWidth="1"/>
    <col min="550" max="551" width="6" bestFit="1" customWidth="1"/>
    <col min="552" max="552" width="5" bestFit="1" customWidth="1"/>
    <col min="553" max="558" width="6" bestFit="1" customWidth="1"/>
    <col min="559" max="559" width="5" bestFit="1" customWidth="1"/>
    <col min="560" max="565" width="6" bestFit="1" customWidth="1"/>
    <col min="566" max="566" width="3" bestFit="1" customWidth="1"/>
    <col min="567" max="571" width="6" bestFit="1" customWidth="1"/>
    <col min="572" max="572" width="5" bestFit="1" customWidth="1"/>
    <col min="573" max="583" width="6" bestFit="1" customWidth="1"/>
    <col min="584" max="584" width="5" bestFit="1" customWidth="1"/>
    <col min="585" max="615" width="6" bestFit="1" customWidth="1"/>
    <col min="616" max="616" width="3" bestFit="1" customWidth="1"/>
    <col min="617" max="630" width="6" bestFit="1" customWidth="1"/>
    <col min="631" max="631" width="3" bestFit="1" customWidth="1"/>
    <col min="632" max="641" width="6" bestFit="1" customWidth="1"/>
    <col min="642" max="642" width="5" bestFit="1" customWidth="1"/>
    <col min="643" max="649" width="6" bestFit="1" customWidth="1"/>
    <col min="650" max="650" width="3" bestFit="1" customWidth="1"/>
    <col min="651" max="652" width="6" bestFit="1" customWidth="1"/>
    <col min="653" max="653" width="5" bestFit="1" customWidth="1"/>
    <col min="654" max="656" width="6" bestFit="1" customWidth="1"/>
    <col min="657" max="657" width="5" bestFit="1" customWidth="1"/>
    <col min="658" max="658" width="3" bestFit="1" customWidth="1"/>
    <col min="659" max="664" width="6" bestFit="1" customWidth="1"/>
    <col min="665" max="665" width="5" bestFit="1" customWidth="1"/>
    <col min="666" max="668" width="6" bestFit="1" customWidth="1"/>
    <col min="669" max="669" width="3" bestFit="1" customWidth="1"/>
    <col min="670" max="670" width="5" bestFit="1" customWidth="1"/>
    <col min="671" max="677" width="6" bestFit="1" customWidth="1"/>
    <col min="678" max="678" width="5" bestFit="1" customWidth="1"/>
    <col min="679" max="715" width="6" bestFit="1" customWidth="1"/>
    <col min="716" max="716" width="5" bestFit="1" customWidth="1"/>
    <col min="717" max="718" width="6" bestFit="1" customWidth="1"/>
    <col min="719" max="719" width="5" bestFit="1" customWidth="1"/>
    <col min="720" max="729" width="6" bestFit="1" customWidth="1"/>
    <col min="730" max="730" width="5" bestFit="1" customWidth="1"/>
    <col min="731" max="732" width="6" bestFit="1" customWidth="1"/>
    <col min="733" max="733" width="5" bestFit="1" customWidth="1"/>
    <col min="734" max="734" width="6" bestFit="1" customWidth="1"/>
    <col min="735" max="735" width="5" bestFit="1" customWidth="1"/>
    <col min="736" max="737" width="6" bestFit="1" customWidth="1"/>
    <col min="738" max="738" width="3" bestFit="1" customWidth="1"/>
    <col min="739" max="739" width="6" bestFit="1" customWidth="1"/>
    <col min="740" max="740" width="5" bestFit="1" customWidth="1"/>
    <col min="741" max="741" width="6" bestFit="1" customWidth="1"/>
    <col min="742" max="744" width="7" bestFit="1" customWidth="1"/>
    <col min="745" max="746" width="6" bestFit="1" customWidth="1"/>
    <col min="747" max="753" width="7" bestFit="1" customWidth="1"/>
    <col min="754" max="754" width="4" bestFit="1" customWidth="1"/>
    <col min="755" max="756" width="7" bestFit="1" customWidth="1"/>
    <col min="757" max="757" width="6" bestFit="1" customWidth="1"/>
    <col min="758" max="758" width="7" bestFit="1" customWidth="1"/>
    <col min="759" max="759" width="6" bestFit="1" customWidth="1"/>
    <col min="760" max="760" width="7" bestFit="1" customWidth="1"/>
    <col min="761" max="761" width="4" bestFit="1" customWidth="1"/>
    <col min="762" max="770" width="7" bestFit="1" customWidth="1"/>
    <col min="771" max="771" width="6" bestFit="1" customWidth="1"/>
    <col min="772" max="783" width="7" bestFit="1" customWidth="1"/>
    <col min="784" max="784" width="4" bestFit="1" customWidth="1"/>
    <col min="785" max="793" width="7" bestFit="1" customWidth="1"/>
    <col min="794" max="794" width="6" bestFit="1" customWidth="1"/>
    <col min="795" max="796" width="7" bestFit="1" customWidth="1"/>
    <col min="797" max="797" width="4" bestFit="1" customWidth="1"/>
    <col min="798" max="817" width="7" bestFit="1" customWidth="1"/>
    <col min="818" max="818" width="4" bestFit="1" customWidth="1"/>
    <col min="819" max="824" width="7" bestFit="1" customWidth="1"/>
    <col min="825" max="825" width="4" bestFit="1" customWidth="1"/>
    <col min="826" max="828" width="7" bestFit="1" customWidth="1"/>
    <col min="829" max="829" width="6" bestFit="1" customWidth="1"/>
    <col min="830" max="830" width="7" bestFit="1" customWidth="1"/>
    <col min="831" max="831" width="4" bestFit="1" customWidth="1"/>
    <col min="832" max="840" width="7" bestFit="1" customWidth="1"/>
    <col min="841" max="841" width="6" bestFit="1" customWidth="1"/>
    <col min="842" max="847" width="7" bestFit="1" customWidth="1"/>
    <col min="848" max="848" width="6" bestFit="1" customWidth="1"/>
    <col min="849" max="858" width="7" bestFit="1" customWidth="1"/>
    <col min="859" max="859" width="6" bestFit="1" customWidth="1"/>
    <col min="860" max="865" width="7" bestFit="1" customWidth="1"/>
    <col min="866" max="866" width="6" bestFit="1" customWidth="1"/>
    <col min="867" max="882" width="7" bestFit="1" customWidth="1"/>
    <col min="883" max="883" width="4" bestFit="1" customWidth="1"/>
    <col min="884" max="889" width="7" bestFit="1" customWidth="1"/>
    <col min="890" max="890" width="5" bestFit="1" customWidth="1"/>
    <col min="891" max="891" width="8" bestFit="1" customWidth="1"/>
    <col min="892" max="892" width="14.21875" bestFit="1" customWidth="1"/>
    <col min="893" max="893" width="10.77734375" bestFit="1" customWidth="1"/>
    <col min="894" max="894" width="9.44140625" bestFit="1" customWidth="1"/>
    <col min="895" max="895" width="10.21875" bestFit="1" customWidth="1"/>
    <col min="896" max="896" width="9.44140625" bestFit="1" customWidth="1"/>
    <col min="897" max="897" width="10.21875" bestFit="1" customWidth="1"/>
    <col min="898" max="898" width="9.44140625" bestFit="1" customWidth="1"/>
    <col min="899" max="899" width="9.21875" bestFit="1" customWidth="1"/>
    <col min="900" max="900" width="9.44140625" bestFit="1" customWidth="1"/>
    <col min="901" max="901" width="10.21875" bestFit="1" customWidth="1"/>
    <col min="902" max="902" width="9.44140625" bestFit="1" customWidth="1"/>
    <col min="903" max="903" width="10.21875" bestFit="1" customWidth="1"/>
    <col min="904" max="904" width="5.6640625" bestFit="1" customWidth="1"/>
    <col min="905" max="905" width="9.44140625" bestFit="1" customWidth="1"/>
    <col min="906" max="906" width="7.6640625" bestFit="1" customWidth="1"/>
    <col min="907" max="907" width="9.44140625" bestFit="1" customWidth="1"/>
    <col min="908" max="908" width="10.21875" bestFit="1" customWidth="1"/>
    <col min="909" max="909" width="9.44140625" bestFit="1" customWidth="1"/>
    <col min="910" max="910" width="10.21875" bestFit="1" customWidth="1"/>
    <col min="911" max="911" width="9.44140625" bestFit="1" customWidth="1"/>
    <col min="912" max="912" width="9.21875" bestFit="1" customWidth="1"/>
    <col min="913" max="913" width="9.44140625" bestFit="1" customWidth="1"/>
    <col min="914" max="914" width="10.21875" bestFit="1" customWidth="1"/>
    <col min="915" max="915" width="8" bestFit="1" customWidth="1"/>
    <col min="916" max="916" width="10.21875" bestFit="1" customWidth="1"/>
    <col min="917" max="917" width="9.44140625" bestFit="1" customWidth="1"/>
    <col min="918" max="918" width="10.21875" bestFit="1" customWidth="1"/>
    <col min="919" max="919" width="9.44140625" bestFit="1" customWidth="1"/>
    <col min="920" max="920" width="10.21875" bestFit="1" customWidth="1"/>
    <col min="921" max="921" width="5.6640625" bestFit="1" customWidth="1"/>
    <col min="922" max="922" width="7.6640625" bestFit="1" customWidth="1"/>
    <col min="923" max="923" width="9.44140625" bestFit="1" customWidth="1"/>
    <col min="924" max="924" width="10.21875" bestFit="1" customWidth="1"/>
    <col min="925" max="925" width="9.44140625" bestFit="1" customWidth="1"/>
    <col min="926" max="926" width="10.21875" bestFit="1" customWidth="1"/>
    <col min="927" max="927" width="9.44140625" bestFit="1" customWidth="1"/>
    <col min="928" max="928" width="10.21875" bestFit="1" customWidth="1"/>
    <col min="929" max="929" width="7" bestFit="1" customWidth="1"/>
    <col min="930" max="930" width="9.44140625" bestFit="1" customWidth="1"/>
    <col min="931" max="931" width="9.21875" bestFit="1" customWidth="1"/>
    <col min="932" max="932" width="9.44140625" bestFit="1" customWidth="1"/>
    <col min="933" max="933" width="10.21875" bestFit="1" customWidth="1"/>
    <col min="934" max="934" width="9.44140625" bestFit="1" customWidth="1"/>
    <col min="935" max="935" width="10.21875" bestFit="1" customWidth="1"/>
    <col min="936" max="936" width="9.44140625" bestFit="1" customWidth="1"/>
    <col min="937" max="937" width="10.21875" bestFit="1" customWidth="1"/>
    <col min="938" max="938" width="9.44140625" bestFit="1" customWidth="1"/>
    <col min="939" max="939" width="10.21875" bestFit="1" customWidth="1"/>
    <col min="940" max="940" width="9.44140625" bestFit="1" customWidth="1"/>
    <col min="941" max="941" width="10.21875" bestFit="1" customWidth="1"/>
    <col min="942" max="942" width="9.44140625" bestFit="1" customWidth="1"/>
    <col min="943" max="943" width="10.21875" bestFit="1" customWidth="1"/>
    <col min="944" max="944" width="5.6640625" bestFit="1" customWidth="1"/>
    <col min="945" max="945" width="9.44140625" bestFit="1" customWidth="1"/>
    <col min="946" max="946" width="7.6640625" bestFit="1" customWidth="1"/>
    <col min="947" max="947" width="9.44140625" bestFit="1" customWidth="1"/>
    <col min="948" max="948" width="10.21875" bestFit="1" customWidth="1"/>
    <col min="949" max="949" width="8" bestFit="1" customWidth="1"/>
    <col min="950" max="950" width="10.21875" bestFit="1" customWidth="1"/>
    <col min="951" max="951" width="9.44140625" bestFit="1" customWidth="1"/>
    <col min="952" max="952" width="10.21875" bestFit="1" customWidth="1"/>
    <col min="953" max="953" width="9.44140625" bestFit="1" customWidth="1"/>
    <col min="954" max="954" width="10.21875" bestFit="1" customWidth="1"/>
    <col min="955" max="955" width="9.44140625" bestFit="1" customWidth="1"/>
    <col min="956" max="956" width="10.21875" bestFit="1" customWidth="1"/>
    <col min="957" max="957" width="8" bestFit="1" customWidth="1"/>
    <col min="958" max="958" width="10.21875" bestFit="1" customWidth="1"/>
    <col min="959" max="959" width="9.44140625" bestFit="1" customWidth="1"/>
    <col min="960" max="960" width="10.21875" bestFit="1" customWidth="1"/>
    <col min="961" max="961" width="9.44140625" bestFit="1" customWidth="1"/>
    <col min="962" max="962" width="9.21875" bestFit="1" customWidth="1"/>
    <col min="963" max="963" width="9.44140625" bestFit="1" customWidth="1"/>
    <col min="964" max="964" width="10.21875" bestFit="1" customWidth="1"/>
    <col min="965" max="965" width="9.44140625" bestFit="1" customWidth="1"/>
    <col min="966" max="966" width="10.21875" bestFit="1" customWidth="1"/>
    <col min="967" max="967" width="9.44140625" bestFit="1" customWidth="1"/>
    <col min="968" max="968" width="10.21875" bestFit="1" customWidth="1"/>
    <col min="969" max="969" width="8" bestFit="1" customWidth="1"/>
    <col min="970" max="970" width="10.21875" bestFit="1" customWidth="1"/>
    <col min="971" max="971" width="9.44140625" bestFit="1" customWidth="1"/>
    <col min="972" max="972" width="10.21875" bestFit="1" customWidth="1"/>
    <col min="973" max="973" width="8" bestFit="1" customWidth="1"/>
    <col min="974" max="974" width="9.44140625" bestFit="1" customWidth="1"/>
    <col min="975" max="975" width="10.21875" bestFit="1" customWidth="1"/>
    <col min="976" max="976" width="9.44140625" bestFit="1" customWidth="1"/>
    <col min="977" max="977" width="10.21875" bestFit="1" customWidth="1"/>
    <col min="978" max="978" width="9.44140625" bestFit="1" customWidth="1"/>
    <col min="979" max="979" width="10.21875" bestFit="1" customWidth="1"/>
    <col min="980" max="980" width="9.44140625" bestFit="1" customWidth="1"/>
    <col min="981" max="981" width="10.21875" bestFit="1" customWidth="1"/>
    <col min="982" max="982" width="9.44140625" bestFit="1" customWidth="1"/>
    <col min="983" max="983" width="10.21875" bestFit="1" customWidth="1"/>
    <col min="984" max="984" width="9.44140625" bestFit="1" customWidth="1"/>
    <col min="985" max="985" width="10.21875" bestFit="1" customWidth="1"/>
    <col min="986" max="986" width="9.44140625" bestFit="1" customWidth="1"/>
    <col min="987" max="987" width="10.21875" bestFit="1" customWidth="1"/>
    <col min="988" max="988" width="5.6640625" bestFit="1" customWidth="1"/>
    <col min="989" max="989" width="7.6640625" bestFit="1" customWidth="1"/>
    <col min="990" max="990" width="9.44140625" bestFit="1" customWidth="1"/>
    <col min="991" max="991" width="9.21875" bestFit="1" customWidth="1"/>
    <col min="992" max="992" width="9.44140625" bestFit="1" customWidth="1"/>
    <col min="993" max="993" width="10.21875" bestFit="1" customWidth="1"/>
    <col min="994" max="994" width="9.44140625" bestFit="1" customWidth="1"/>
    <col min="995" max="995" width="10.21875" bestFit="1" customWidth="1"/>
    <col min="996" max="996" width="8" bestFit="1" customWidth="1"/>
    <col min="997" max="997" width="10.21875" bestFit="1" customWidth="1"/>
    <col min="998" max="998" width="9.44140625" bestFit="1" customWidth="1"/>
    <col min="999" max="999" width="10.21875" bestFit="1" customWidth="1"/>
    <col min="1000" max="1000" width="9.44140625" bestFit="1" customWidth="1"/>
    <col min="1001" max="1001" width="10.21875" bestFit="1" customWidth="1"/>
    <col min="1002" max="1002" width="9.44140625" bestFit="1" customWidth="1"/>
    <col min="1003" max="1003" width="10.21875" bestFit="1" customWidth="1"/>
    <col min="1004" max="1004" width="9.44140625" bestFit="1" customWidth="1"/>
    <col min="1005" max="1005" width="10.21875" bestFit="1" customWidth="1"/>
    <col min="1006" max="1006" width="9.44140625" bestFit="1" customWidth="1"/>
    <col min="1007" max="1007" width="10.21875" bestFit="1" customWidth="1"/>
    <col min="1008" max="1008" width="9.44140625" bestFit="1" customWidth="1"/>
    <col min="1009" max="1009" width="10.21875" bestFit="1" customWidth="1"/>
    <col min="1010" max="1010" width="9.44140625" bestFit="1" customWidth="1"/>
    <col min="1011" max="1011" width="10.21875" bestFit="1" customWidth="1"/>
    <col min="1012" max="1012" width="9.44140625" bestFit="1" customWidth="1"/>
    <col min="1013" max="1013" width="10.21875" bestFit="1" customWidth="1"/>
    <col min="1014" max="1014" width="9.44140625" bestFit="1" customWidth="1"/>
    <col min="1015" max="1015" width="10.21875" bestFit="1" customWidth="1"/>
    <col min="1016" max="1016" width="9.44140625" bestFit="1" customWidth="1"/>
    <col min="1017" max="1017" width="10.21875" bestFit="1" customWidth="1"/>
    <col min="1018" max="1018" width="8" bestFit="1" customWidth="1"/>
    <col min="1019" max="1019" width="9.44140625" bestFit="1" customWidth="1"/>
    <col min="1020" max="1020" width="10.21875" bestFit="1" customWidth="1"/>
    <col min="1021" max="1021" width="9.44140625" bestFit="1" customWidth="1"/>
    <col min="1022" max="1022" width="10.21875" bestFit="1" customWidth="1"/>
    <col min="1023" max="1023" width="9.44140625" bestFit="1" customWidth="1"/>
    <col min="1024" max="1024" width="10.21875" bestFit="1" customWidth="1"/>
    <col min="1025" max="1025" width="9.44140625" bestFit="1" customWidth="1"/>
    <col min="1026" max="1026" width="10.21875" bestFit="1" customWidth="1"/>
    <col min="1027" max="1027" width="9.44140625" bestFit="1" customWidth="1"/>
    <col min="1028" max="1028" width="10.21875" bestFit="1" customWidth="1"/>
    <col min="1029" max="1029" width="9.44140625" bestFit="1" customWidth="1"/>
    <col min="1030" max="1030" width="10.21875" bestFit="1" customWidth="1"/>
    <col min="1031" max="1031" width="9.44140625" bestFit="1" customWidth="1"/>
    <col min="1032" max="1032" width="10.21875" bestFit="1" customWidth="1"/>
    <col min="1033" max="1033" width="9.44140625" bestFit="1" customWidth="1"/>
    <col min="1034" max="1034" width="10.21875" bestFit="1" customWidth="1"/>
    <col min="1035" max="1035" width="7" bestFit="1" customWidth="1"/>
    <col min="1036" max="1036" width="9.21875" bestFit="1" customWidth="1"/>
    <col min="1037" max="1037" width="9.44140625" bestFit="1" customWidth="1"/>
    <col min="1038" max="1038" width="10.21875" bestFit="1" customWidth="1"/>
    <col min="1039" max="1039" width="9.44140625" bestFit="1" customWidth="1"/>
    <col min="1040" max="1040" width="10.21875" bestFit="1" customWidth="1"/>
    <col min="1041" max="1041" width="9.44140625" bestFit="1" customWidth="1"/>
    <col min="1042" max="1042" width="10.21875" bestFit="1" customWidth="1"/>
    <col min="1043" max="1043" width="9.44140625" bestFit="1" customWidth="1"/>
    <col min="1044" max="1044" width="10.21875" bestFit="1" customWidth="1"/>
    <col min="1045" max="1045" width="9.44140625" bestFit="1" customWidth="1"/>
    <col min="1046" max="1046" width="10.21875" bestFit="1" customWidth="1"/>
    <col min="1047" max="1047" width="9.44140625" bestFit="1" customWidth="1"/>
    <col min="1048" max="1048" width="10.21875" bestFit="1" customWidth="1"/>
    <col min="1049" max="1049" width="9.44140625" bestFit="1" customWidth="1"/>
    <col min="1050" max="1050" width="10.21875" bestFit="1" customWidth="1"/>
    <col min="1051" max="1051" width="9.44140625" bestFit="1" customWidth="1"/>
    <col min="1052" max="1052" width="10.21875" bestFit="1" customWidth="1"/>
    <col min="1053" max="1053" width="9.44140625" bestFit="1" customWidth="1"/>
    <col min="1054" max="1054" width="10.21875" bestFit="1" customWidth="1"/>
    <col min="1055" max="1055" width="9.44140625" bestFit="1" customWidth="1"/>
    <col min="1056" max="1056" width="10.21875" bestFit="1" customWidth="1"/>
    <col min="1057" max="1057" width="9.44140625" bestFit="1" customWidth="1"/>
    <col min="1058" max="1058" width="10.21875" bestFit="1" customWidth="1"/>
    <col min="1059" max="1059" width="9.44140625" bestFit="1" customWidth="1"/>
    <col min="1060" max="1060" width="7.6640625" bestFit="1" customWidth="1"/>
    <col min="1061" max="1061" width="8" bestFit="1" customWidth="1"/>
    <col min="1062" max="1062" width="10.21875" bestFit="1" customWidth="1"/>
    <col min="1063" max="1063" width="9.44140625" bestFit="1" customWidth="1"/>
    <col min="1064" max="1064" width="10.21875" bestFit="1" customWidth="1"/>
    <col min="1065" max="1065" width="9.44140625" bestFit="1" customWidth="1"/>
    <col min="1066" max="1066" width="10.21875" bestFit="1" customWidth="1"/>
    <col min="1067" max="1067" width="9.44140625" bestFit="1" customWidth="1"/>
    <col min="1068" max="1068" width="10.21875" bestFit="1" customWidth="1"/>
    <col min="1069" max="1069" width="9.44140625" bestFit="1" customWidth="1"/>
    <col min="1070" max="1070" width="10.21875" bestFit="1" customWidth="1"/>
    <col min="1071" max="1071" width="9.44140625" bestFit="1" customWidth="1"/>
    <col min="1072" max="1072" width="10.21875" bestFit="1" customWidth="1"/>
    <col min="1073" max="1073" width="9.44140625" bestFit="1" customWidth="1"/>
    <col min="1074" max="1074" width="10.21875" bestFit="1" customWidth="1"/>
    <col min="1075" max="1075" width="9.44140625" bestFit="1" customWidth="1"/>
    <col min="1076" max="1076" width="10.21875" bestFit="1" customWidth="1"/>
    <col min="1077" max="1077" width="9.44140625" bestFit="1" customWidth="1"/>
    <col min="1078" max="1078" width="10.21875" bestFit="1" customWidth="1"/>
    <col min="1079" max="1079" width="9.44140625" bestFit="1" customWidth="1"/>
    <col min="1080" max="1080" width="10.21875" bestFit="1" customWidth="1"/>
    <col min="1081" max="1081" width="9.44140625" bestFit="1" customWidth="1"/>
    <col min="1082" max="1082" width="10.21875" bestFit="1" customWidth="1"/>
    <col min="1083" max="1083" width="8" bestFit="1" customWidth="1"/>
    <col min="1084" max="1084" width="10.21875" bestFit="1" customWidth="1"/>
    <col min="1085" max="1085" width="9.44140625" bestFit="1" customWidth="1"/>
    <col min="1086" max="1086" width="10.21875" bestFit="1" customWidth="1"/>
    <col min="1087" max="1087" width="9.44140625" bestFit="1" customWidth="1"/>
    <col min="1088" max="1088" width="10.21875" bestFit="1" customWidth="1"/>
    <col min="1089" max="1089" width="9.44140625" bestFit="1" customWidth="1"/>
    <col min="1090" max="1090" width="10.21875" bestFit="1" customWidth="1"/>
    <col min="1091" max="1091" width="9.44140625" bestFit="1" customWidth="1"/>
    <col min="1092" max="1092" width="10.21875" bestFit="1" customWidth="1"/>
    <col min="1093" max="1093" width="5.6640625" bestFit="1" customWidth="1"/>
    <col min="1094" max="1094" width="9.44140625" bestFit="1" customWidth="1"/>
    <col min="1095" max="1095" width="7.6640625" bestFit="1" customWidth="1"/>
    <col min="1096" max="1096" width="9.44140625" bestFit="1" customWidth="1"/>
    <col min="1097" max="1097" width="10.21875" bestFit="1" customWidth="1"/>
    <col min="1098" max="1098" width="9.44140625" bestFit="1" customWidth="1"/>
    <col min="1099" max="1099" width="10.21875" bestFit="1" customWidth="1"/>
    <col min="1100" max="1100" width="9.44140625" bestFit="1" customWidth="1"/>
    <col min="1101" max="1101" width="10.21875" bestFit="1" customWidth="1"/>
    <col min="1102" max="1102" width="9.44140625" bestFit="1" customWidth="1"/>
    <col min="1103" max="1103" width="10.21875" bestFit="1" customWidth="1"/>
    <col min="1104" max="1104" width="7" bestFit="1" customWidth="1"/>
    <col min="1105" max="1105" width="9.21875" bestFit="1" customWidth="1"/>
    <col min="1106" max="1106" width="9.44140625" bestFit="1" customWidth="1"/>
    <col min="1107" max="1107" width="10.21875" bestFit="1" customWidth="1"/>
    <col min="1108" max="1108" width="9.44140625" bestFit="1" customWidth="1"/>
    <col min="1109" max="1109" width="10.21875" bestFit="1" customWidth="1"/>
    <col min="1110" max="1110" width="9.44140625" bestFit="1" customWidth="1"/>
    <col min="1111" max="1111" width="10.21875" bestFit="1" customWidth="1"/>
    <col min="1112" max="1112" width="9.44140625" bestFit="1" customWidth="1"/>
    <col min="1113" max="1113" width="10.21875" bestFit="1" customWidth="1"/>
    <col min="1114" max="1114" width="9.44140625" bestFit="1" customWidth="1"/>
    <col min="1115" max="1115" width="10.21875" bestFit="1" customWidth="1"/>
    <col min="1116" max="1116" width="9.44140625" bestFit="1" customWidth="1"/>
    <col min="1117" max="1117" width="10.21875" bestFit="1" customWidth="1"/>
    <col min="1118" max="1118" width="9.44140625" bestFit="1" customWidth="1"/>
    <col min="1119" max="1119" width="9.21875" bestFit="1" customWidth="1"/>
    <col min="1120" max="1120" width="9.44140625" bestFit="1" customWidth="1"/>
    <col min="1121" max="1121" width="10.21875" bestFit="1" customWidth="1"/>
    <col min="1122" max="1122" width="9.44140625" bestFit="1" customWidth="1"/>
    <col min="1123" max="1123" width="10.21875" bestFit="1" customWidth="1"/>
    <col min="1124" max="1124" width="9.44140625" bestFit="1" customWidth="1"/>
    <col min="1125" max="1125" width="10.21875" bestFit="1" customWidth="1"/>
    <col min="1126" max="1126" width="9.44140625" bestFit="1" customWidth="1"/>
    <col min="1127" max="1127" width="10.21875" bestFit="1" customWidth="1"/>
    <col min="1128" max="1128" width="9.44140625" bestFit="1" customWidth="1"/>
    <col min="1129" max="1129" width="10.21875" bestFit="1" customWidth="1"/>
    <col min="1130" max="1130" width="9.44140625" bestFit="1" customWidth="1"/>
    <col min="1131" max="1131" width="10.21875" bestFit="1" customWidth="1"/>
    <col min="1132" max="1132" width="9.44140625" bestFit="1" customWidth="1"/>
    <col min="1133" max="1133" width="10.21875" bestFit="1" customWidth="1"/>
    <col min="1134" max="1134" width="9.44140625" bestFit="1" customWidth="1"/>
    <col min="1135" max="1135" width="7.6640625" bestFit="1" customWidth="1"/>
    <col min="1136" max="1136" width="9.44140625" bestFit="1" customWidth="1"/>
    <col min="1137" max="1137" width="10.21875" bestFit="1" customWidth="1"/>
    <col min="1138" max="1138" width="8" bestFit="1" customWidth="1"/>
    <col min="1139" max="1139" width="10.21875" bestFit="1" customWidth="1"/>
    <col min="1140" max="1140" width="9.44140625" bestFit="1" customWidth="1"/>
    <col min="1141" max="1141" width="10.21875" bestFit="1" customWidth="1"/>
    <col min="1142" max="1142" width="8" bestFit="1" customWidth="1"/>
    <col min="1143" max="1143" width="10.21875" bestFit="1" customWidth="1"/>
    <col min="1144" max="1144" width="9.44140625" bestFit="1" customWidth="1"/>
    <col min="1145" max="1145" width="9.21875" bestFit="1" customWidth="1"/>
    <col min="1146" max="1146" width="9.44140625" bestFit="1" customWidth="1"/>
    <col min="1147" max="1147" width="10.21875" bestFit="1" customWidth="1"/>
    <col min="1148" max="1148" width="9.44140625" bestFit="1" customWidth="1"/>
    <col min="1149" max="1149" width="10.21875" bestFit="1" customWidth="1"/>
    <col min="1150" max="1150" width="9.44140625" bestFit="1" customWidth="1"/>
    <col min="1151" max="1151" width="10.21875" bestFit="1" customWidth="1"/>
    <col min="1152" max="1152" width="9.44140625" bestFit="1" customWidth="1"/>
    <col min="1153" max="1153" width="9.21875" bestFit="1" customWidth="1"/>
    <col min="1154" max="1154" width="9.44140625" bestFit="1" customWidth="1"/>
    <col min="1155" max="1155" width="7.6640625" bestFit="1" customWidth="1"/>
    <col min="1156" max="1156" width="9.44140625" bestFit="1" customWidth="1"/>
    <col min="1157" max="1157" width="10.21875" bestFit="1" customWidth="1"/>
    <col min="1158" max="1158" width="9.44140625" bestFit="1" customWidth="1"/>
    <col min="1159" max="1159" width="10.21875" bestFit="1" customWidth="1"/>
    <col min="1160" max="1160" width="9.44140625" bestFit="1" customWidth="1"/>
    <col min="1161" max="1161" width="10.21875" bestFit="1" customWidth="1"/>
    <col min="1162" max="1162" width="9.44140625" bestFit="1" customWidth="1"/>
    <col min="1163" max="1163" width="10.21875" bestFit="1" customWidth="1"/>
    <col min="1164" max="1164" width="8" bestFit="1" customWidth="1"/>
    <col min="1165" max="1165" width="10.21875" bestFit="1" customWidth="1"/>
    <col min="1166" max="1166" width="9.44140625" bestFit="1" customWidth="1"/>
    <col min="1167" max="1167" width="10.21875" bestFit="1" customWidth="1"/>
    <col min="1168" max="1168" width="9.44140625" bestFit="1" customWidth="1"/>
    <col min="1169" max="1169" width="10.21875" bestFit="1" customWidth="1"/>
    <col min="1170" max="1170" width="9.44140625" bestFit="1" customWidth="1"/>
    <col min="1171" max="1171" width="9.21875" bestFit="1" customWidth="1"/>
    <col min="1172" max="1172" width="9.44140625" bestFit="1" customWidth="1"/>
    <col min="1173" max="1173" width="10.21875" bestFit="1" customWidth="1"/>
    <col min="1174" max="1174" width="9.44140625" bestFit="1" customWidth="1"/>
    <col min="1175" max="1175" width="10.21875" bestFit="1" customWidth="1"/>
    <col min="1176" max="1176" width="9.44140625" bestFit="1" customWidth="1"/>
    <col min="1177" max="1177" width="10.21875" bestFit="1" customWidth="1"/>
    <col min="1178" max="1178" width="9.44140625" bestFit="1" customWidth="1"/>
    <col min="1179" max="1179" width="7.6640625" bestFit="1" customWidth="1"/>
    <col min="1180" max="1180" width="9.44140625" bestFit="1" customWidth="1"/>
    <col min="1181" max="1181" width="9.21875" bestFit="1" customWidth="1"/>
    <col min="1182" max="1182" width="9.44140625" bestFit="1" customWidth="1"/>
    <col min="1183" max="1183" width="10.21875" bestFit="1" customWidth="1"/>
    <col min="1184" max="1184" width="7" bestFit="1" customWidth="1"/>
    <col min="1185" max="1185" width="9.21875" bestFit="1" customWidth="1"/>
    <col min="1186" max="1186" width="9.44140625" bestFit="1" customWidth="1"/>
    <col min="1187" max="1187" width="10.21875" bestFit="1" customWidth="1"/>
    <col min="1188" max="1188" width="9.44140625" bestFit="1" customWidth="1"/>
    <col min="1189" max="1189" width="10.21875" bestFit="1" customWidth="1"/>
    <col min="1190" max="1190" width="9.44140625" bestFit="1" customWidth="1"/>
    <col min="1191" max="1191" width="10.21875" bestFit="1" customWidth="1"/>
    <col min="1192" max="1192" width="5.6640625" bestFit="1" customWidth="1"/>
    <col min="1193" max="1193" width="7.6640625" bestFit="1" customWidth="1"/>
    <col min="1194" max="1194" width="9.44140625" bestFit="1" customWidth="1"/>
    <col min="1195" max="1195" width="10.21875" bestFit="1" customWidth="1"/>
    <col min="1196" max="1196" width="9.44140625" bestFit="1" customWidth="1"/>
    <col min="1197" max="1197" width="10.21875" bestFit="1" customWidth="1"/>
    <col min="1198" max="1198" width="9.44140625" bestFit="1" customWidth="1"/>
    <col min="1199" max="1199" width="10.21875" bestFit="1" customWidth="1"/>
    <col min="1200" max="1200" width="9.44140625" bestFit="1" customWidth="1"/>
    <col min="1201" max="1201" width="9.21875" bestFit="1" customWidth="1"/>
    <col min="1202" max="1202" width="8" bestFit="1" customWidth="1"/>
    <col min="1203" max="1203" width="10.21875" bestFit="1" customWidth="1"/>
    <col min="1204" max="1204" width="9.44140625" bestFit="1" customWidth="1"/>
    <col min="1205" max="1205" width="10.21875" bestFit="1" customWidth="1"/>
    <col min="1206" max="1206" width="9.44140625" bestFit="1" customWidth="1"/>
    <col min="1207" max="1207" width="10.21875" bestFit="1" customWidth="1"/>
    <col min="1208" max="1208" width="9.44140625" bestFit="1" customWidth="1"/>
    <col min="1209" max="1209" width="10.21875" bestFit="1" customWidth="1"/>
    <col min="1210" max="1210" width="9.44140625" bestFit="1" customWidth="1"/>
    <col min="1211" max="1211" width="10.21875" bestFit="1" customWidth="1"/>
    <col min="1212" max="1212" width="9.44140625" bestFit="1" customWidth="1"/>
    <col min="1213" max="1213" width="10.21875" bestFit="1" customWidth="1"/>
    <col min="1214" max="1214" width="9.44140625" bestFit="1" customWidth="1"/>
    <col min="1215" max="1215" width="10.21875" bestFit="1" customWidth="1"/>
    <col min="1216" max="1216" width="9.44140625" bestFit="1" customWidth="1"/>
    <col min="1217" max="1217" width="10.21875" bestFit="1" customWidth="1"/>
    <col min="1218" max="1218" width="8" bestFit="1" customWidth="1"/>
    <col min="1219" max="1219" width="10.21875" bestFit="1" customWidth="1"/>
    <col min="1220" max="1220" width="9.44140625" bestFit="1" customWidth="1"/>
    <col min="1221" max="1221" width="10.21875" bestFit="1" customWidth="1"/>
    <col min="1222" max="1222" width="8" bestFit="1" customWidth="1"/>
    <col min="1223" max="1223" width="10.21875" bestFit="1" customWidth="1"/>
    <col min="1224" max="1224" width="8" bestFit="1" customWidth="1"/>
    <col min="1225" max="1225" width="10.21875" bestFit="1" customWidth="1"/>
    <col min="1226" max="1226" width="8" bestFit="1" customWidth="1"/>
    <col min="1227" max="1227" width="9.44140625" bestFit="1" customWidth="1"/>
    <col min="1228" max="1228" width="10.21875" bestFit="1" customWidth="1"/>
    <col min="1229" max="1229" width="9.44140625" bestFit="1" customWidth="1"/>
    <col min="1230" max="1230" width="10.21875" bestFit="1" customWidth="1"/>
    <col min="1231" max="1231" width="9.44140625" bestFit="1" customWidth="1"/>
    <col min="1232" max="1232" width="10.21875" bestFit="1" customWidth="1"/>
    <col min="1233" max="1233" width="9.44140625" bestFit="1" customWidth="1"/>
    <col min="1234" max="1234" width="10.21875" bestFit="1" customWidth="1"/>
    <col min="1235" max="1235" width="8" bestFit="1" customWidth="1"/>
    <col min="1236" max="1236" width="10.21875" bestFit="1" customWidth="1"/>
    <col min="1237" max="1237" width="9.44140625" bestFit="1" customWidth="1"/>
    <col min="1238" max="1238" width="10.21875" bestFit="1" customWidth="1"/>
    <col min="1239" max="1239" width="9.44140625" bestFit="1" customWidth="1"/>
    <col min="1240" max="1240" width="10.21875" bestFit="1" customWidth="1"/>
    <col min="1241" max="1241" width="8" bestFit="1" customWidth="1"/>
    <col min="1242" max="1242" width="9.44140625" bestFit="1" customWidth="1"/>
    <col min="1243" max="1243" width="10.21875" bestFit="1" customWidth="1"/>
    <col min="1244" max="1244" width="8" bestFit="1" customWidth="1"/>
    <col min="1245" max="1245" width="10.21875" bestFit="1" customWidth="1"/>
    <col min="1246" max="1246" width="9.44140625" bestFit="1" customWidth="1"/>
    <col min="1247" max="1247" width="10.21875" bestFit="1" customWidth="1"/>
    <col min="1248" max="1248" width="9.44140625" bestFit="1" customWidth="1"/>
    <col min="1249" max="1249" width="10.21875" bestFit="1" customWidth="1"/>
    <col min="1250" max="1250" width="9.44140625" bestFit="1" customWidth="1"/>
    <col min="1251" max="1251" width="10.21875" bestFit="1" customWidth="1"/>
    <col min="1252" max="1252" width="9.44140625" bestFit="1" customWidth="1"/>
    <col min="1253" max="1253" width="10.21875" bestFit="1" customWidth="1"/>
    <col min="1254" max="1254" width="9.44140625" bestFit="1" customWidth="1"/>
    <col min="1255" max="1255" width="10.21875" bestFit="1" customWidth="1"/>
    <col min="1256" max="1256" width="8" bestFit="1" customWidth="1"/>
    <col min="1257" max="1257" width="10.21875" bestFit="1" customWidth="1"/>
    <col min="1258" max="1258" width="9.44140625" bestFit="1" customWidth="1"/>
    <col min="1259" max="1259" width="10.21875" bestFit="1" customWidth="1"/>
    <col min="1260" max="1260" width="9.44140625" bestFit="1" customWidth="1"/>
    <col min="1261" max="1261" width="10.21875" bestFit="1" customWidth="1"/>
    <col min="1262" max="1262" width="9.44140625" bestFit="1" customWidth="1"/>
    <col min="1263" max="1263" width="10.21875" bestFit="1" customWidth="1"/>
    <col min="1264" max="1264" width="9.44140625" bestFit="1" customWidth="1"/>
    <col min="1265" max="1265" width="10.21875" bestFit="1" customWidth="1"/>
    <col min="1266" max="1266" width="9.44140625" bestFit="1" customWidth="1"/>
    <col min="1267" max="1267" width="10.21875" bestFit="1" customWidth="1"/>
    <col min="1268" max="1268" width="8" bestFit="1" customWidth="1"/>
    <col min="1269" max="1269" width="10.21875" bestFit="1" customWidth="1"/>
    <col min="1270" max="1270" width="9.44140625" bestFit="1" customWidth="1"/>
    <col min="1271" max="1271" width="10.21875" bestFit="1" customWidth="1"/>
    <col min="1272" max="1272" width="9.44140625" bestFit="1" customWidth="1"/>
    <col min="1273" max="1273" width="10.21875" bestFit="1" customWidth="1"/>
    <col min="1274" max="1274" width="9.44140625" bestFit="1" customWidth="1"/>
    <col min="1275" max="1275" width="10.21875" bestFit="1" customWidth="1"/>
    <col min="1276" max="1276" width="9.44140625" bestFit="1" customWidth="1"/>
    <col min="1277" max="1277" width="10.21875" bestFit="1" customWidth="1"/>
    <col min="1278" max="1278" width="9.44140625" bestFit="1" customWidth="1"/>
    <col min="1279" max="1279" width="10.21875" bestFit="1" customWidth="1"/>
    <col min="1280" max="1280" width="8" bestFit="1" customWidth="1"/>
    <col min="1281" max="1281" width="10.21875" bestFit="1" customWidth="1"/>
    <col min="1282" max="1282" width="9.44140625" bestFit="1" customWidth="1"/>
    <col min="1283" max="1283" width="10.21875" bestFit="1" customWidth="1"/>
    <col min="1284" max="1284" width="9.44140625" bestFit="1" customWidth="1"/>
    <col min="1285" max="1285" width="10.21875" bestFit="1" customWidth="1"/>
    <col min="1286" max="1286" width="7" bestFit="1" customWidth="1"/>
    <col min="1287" max="1287" width="9.21875" bestFit="1" customWidth="1"/>
    <col min="1288" max="1288" width="9.44140625" bestFit="1" customWidth="1"/>
    <col min="1289" max="1289" width="10.21875" bestFit="1" customWidth="1"/>
    <col min="1290" max="1290" width="9.44140625" bestFit="1" customWidth="1"/>
    <col min="1291" max="1291" width="10.21875" bestFit="1" customWidth="1"/>
    <col min="1292" max="1292" width="9.44140625" bestFit="1" customWidth="1"/>
    <col min="1293" max="1293" width="10.21875" bestFit="1" customWidth="1"/>
    <col min="1294" max="1294" width="8" bestFit="1" customWidth="1"/>
    <col min="1295" max="1295" width="10.21875" bestFit="1" customWidth="1"/>
    <col min="1296" max="1296" width="9.44140625" bestFit="1" customWidth="1"/>
    <col min="1297" max="1297" width="10.21875" bestFit="1" customWidth="1"/>
    <col min="1298" max="1298" width="9.44140625" bestFit="1" customWidth="1"/>
    <col min="1299" max="1299" width="10.21875" bestFit="1" customWidth="1"/>
    <col min="1300" max="1300" width="8" bestFit="1" customWidth="1"/>
    <col min="1301" max="1301" width="10.21875" bestFit="1" customWidth="1"/>
    <col min="1302" max="1302" width="9.44140625" bestFit="1" customWidth="1"/>
    <col min="1303" max="1303" width="9.21875" bestFit="1" customWidth="1"/>
    <col min="1304" max="1304" width="9.44140625" bestFit="1" customWidth="1"/>
    <col min="1305" max="1305" width="10.21875" bestFit="1" customWidth="1"/>
    <col min="1306" max="1306" width="8" bestFit="1" customWidth="1"/>
    <col min="1307" max="1307" width="10.21875" bestFit="1" customWidth="1"/>
    <col min="1308" max="1308" width="9.44140625" bestFit="1" customWidth="1"/>
    <col min="1309" max="1309" width="10.21875" bestFit="1" customWidth="1"/>
    <col min="1310" max="1310" width="9.44140625" bestFit="1" customWidth="1"/>
    <col min="1311" max="1311" width="9.21875" bestFit="1" customWidth="1"/>
    <col min="1312" max="1312" width="9.44140625" bestFit="1" customWidth="1"/>
    <col min="1313" max="1313" width="10.21875" bestFit="1" customWidth="1"/>
    <col min="1314" max="1314" width="5.6640625" bestFit="1" customWidth="1"/>
    <col min="1315" max="1315" width="7.6640625" bestFit="1" customWidth="1"/>
    <col min="1316" max="1316" width="9.44140625" bestFit="1" customWidth="1"/>
    <col min="1317" max="1317" width="10.21875" bestFit="1" customWidth="1"/>
    <col min="1318" max="1318" width="9.44140625" bestFit="1" customWidth="1"/>
    <col min="1319" max="1319" width="10.21875" bestFit="1" customWidth="1"/>
    <col min="1320" max="1320" width="8" bestFit="1" customWidth="1"/>
    <col min="1321" max="1321" width="10.21875" bestFit="1" customWidth="1"/>
    <col min="1322" max="1322" width="9.44140625" bestFit="1" customWidth="1"/>
    <col min="1323" max="1323" width="10.21875" bestFit="1" customWidth="1"/>
    <col min="1324" max="1324" width="9.44140625" bestFit="1" customWidth="1"/>
    <col min="1325" max="1325" width="10.21875" bestFit="1" customWidth="1"/>
    <col min="1326" max="1326" width="9.44140625" bestFit="1" customWidth="1"/>
    <col min="1327" max="1327" width="10.21875" bestFit="1" customWidth="1"/>
    <col min="1328" max="1328" width="9.44140625" bestFit="1" customWidth="1"/>
    <col min="1329" max="1329" width="10.21875" bestFit="1" customWidth="1"/>
    <col min="1330" max="1330" width="9.44140625" bestFit="1" customWidth="1"/>
    <col min="1331" max="1331" width="10.21875" bestFit="1" customWidth="1"/>
    <col min="1332" max="1332" width="9.44140625" bestFit="1" customWidth="1"/>
    <col min="1333" max="1333" width="10.21875" bestFit="1" customWidth="1"/>
    <col min="1334" max="1334" width="9.44140625" bestFit="1" customWidth="1"/>
    <col min="1335" max="1335" width="10.21875" bestFit="1" customWidth="1"/>
    <col min="1336" max="1336" width="9.44140625" bestFit="1" customWidth="1"/>
    <col min="1337" max="1337" width="9.21875" bestFit="1" customWidth="1"/>
    <col min="1338" max="1338" width="8" bestFit="1" customWidth="1"/>
    <col min="1339" max="1339" width="10.21875" bestFit="1" customWidth="1"/>
    <col min="1340" max="1340" width="9.44140625" bestFit="1" customWidth="1"/>
    <col min="1341" max="1341" width="10.21875" bestFit="1" customWidth="1"/>
    <col min="1342" max="1342" width="9.44140625" bestFit="1" customWidth="1"/>
    <col min="1343" max="1343" width="10.21875" bestFit="1" customWidth="1"/>
    <col min="1344" max="1344" width="9.44140625" bestFit="1" customWidth="1"/>
    <col min="1345" max="1345" width="9.21875" bestFit="1" customWidth="1"/>
    <col min="1346" max="1346" width="9.44140625" bestFit="1" customWidth="1"/>
    <col min="1347" max="1347" width="10.21875" bestFit="1" customWidth="1"/>
    <col min="1348" max="1348" width="9.44140625" bestFit="1" customWidth="1"/>
    <col min="1349" max="1349" width="9.21875" bestFit="1" customWidth="1"/>
    <col min="1350" max="1350" width="9.44140625" bestFit="1" customWidth="1"/>
    <col min="1351" max="1351" width="10.21875" bestFit="1" customWidth="1"/>
    <col min="1352" max="1352" width="9.44140625" bestFit="1" customWidth="1"/>
    <col min="1353" max="1353" width="10.21875" bestFit="1" customWidth="1"/>
    <col min="1354" max="1354" width="9.44140625" bestFit="1" customWidth="1"/>
    <col min="1355" max="1355" width="7.6640625" bestFit="1" customWidth="1"/>
    <col min="1356" max="1356" width="9.44140625" bestFit="1" customWidth="1"/>
    <col min="1357" max="1357" width="10.21875" bestFit="1" customWidth="1"/>
    <col min="1358" max="1358" width="9.44140625" bestFit="1" customWidth="1"/>
    <col min="1359" max="1359" width="9.21875" bestFit="1" customWidth="1"/>
    <col min="1360" max="1360" width="9.44140625" bestFit="1" customWidth="1"/>
    <col min="1361" max="1361" width="10.21875" bestFit="1" customWidth="1"/>
    <col min="1362" max="1362" width="6" bestFit="1" customWidth="1"/>
    <col min="1363" max="1363" width="8.6640625" bestFit="1" customWidth="1"/>
    <col min="1364" max="1364" width="9.44140625" bestFit="1" customWidth="1"/>
    <col min="1365" max="1365" width="11.21875" bestFit="1" customWidth="1"/>
    <col min="1366" max="1366" width="9.44140625" bestFit="1" customWidth="1"/>
    <col min="1367" max="1367" width="11.21875" bestFit="1" customWidth="1"/>
    <col min="1368" max="1368" width="9.44140625" bestFit="1" customWidth="1"/>
    <col min="1369" max="1369" width="11.21875" bestFit="1" customWidth="1"/>
    <col min="1370" max="1370" width="8" bestFit="1" customWidth="1"/>
    <col min="1371" max="1371" width="9.44140625" bestFit="1" customWidth="1"/>
    <col min="1372" max="1372" width="10.21875" bestFit="1" customWidth="1"/>
    <col min="1373" max="1373" width="9" bestFit="1" customWidth="1"/>
    <col min="1374" max="1374" width="11.21875" bestFit="1" customWidth="1"/>
    <col min="1375" max="1375" width="9.44140625" bestFit="1" customWidth="1"/>
    <col min="1376" max="1376" width="10.21875" bestFit="1" customWidth="1"/>
    <col min="1377" max="1377" width="9.44140625" bestFit="1" customWidth="1"/>
    <col min="1378" max="1378" width="11.21875" bestFit="1" customWidth="1"/>
    <col min="1379" max="1379" width="9.44140625" bestFit="1" customWidth="1"/>
    <col min="1380" max="1380" width="11.21875" bestFit="1" customWidth="1"/>
    <col min="1381" max="1381" width="9.44140625" bestFit="1" customWidth="1"/>
    <col min="1382" max="1382" width="11.21875" bestFit="1" customWidth="1"/>
    <col min="1383" max="1383" width="9.44140625" bestFit="1" customWidth="1"/>
    <col min="1384" max="1384" width="11.21875" bestFit="1" customWidth="1"/>
    <col min="1385" max="1385" width="9.44140625" bestFit="1" customWidth="1"/>
    <col min="1386" max="1386" width="11.21875" bestFit="1" customWidth="1"/>
    <col min="1387" max="1387" width="9.44140625" bestFit="1" customWidth="1"/>
    <col min="1388" max="1388" width="11.21875" bestFit="1" customWidth="1"/>
    <col min="1389" max="1389" width="9.44140625" bestFit="1" customWidth="1"/>
    <col min="1390" max="1390" width="11.21875" bestFit="1" customWidth="1"/>
    <col min="1391" max="1391" width="9.44140625" bestFit="1" customWidth="1"/>
    <col min="1392" max="1392" width="8.6640625" bestFit="1" customWidth="1"/>
    <col min="1393" max="1393" width="9" bestFit="1" customWidth="1"/>
    <col min="1394" max="1394" width="11.21875" bestFit="1" customWidth="1"/>
    <col min="1395" max="1395" width="9.44140625" bestFit="1" customWidth="1"/>
    <col min="1396" max="1396" width="11.21875" bestFit="1" customWidth="1"/>
    <col min="1397" max="1397" width="9.44140625" bestFit="1" customWidth="1"/>
    <col min="1398" max="1398" width="11.21875" bestFit="1" customWidth="1"/>
    <col min="1399" max="1399" width="9" bestFit="1" customWidth="1"/>
    <col min="1400" max="1400" width="11.21875" bestFit="1" customWidth="1"/>
    <col min="1401" max="1401" width="9.44140625" bestFit="1" customWidth="1"/>
    <col min="1402" max="1402" width="10.21875" bestFit="1" customWidth="1"/>
    <col min="1403" max="1403" width="9.44140625" bestFit="1" customWidth="1"/>
    <col min="1404" max="1404" width="11.21875" bestFit="1" customWidth="1"/>
    <col min="1405" max="1405" width="9.44140625" bestFit="1" customWidth="1"/>
    <col min="1406" max="1406" width="10.21875" bestFit="1" customWidth="1"/>
    <col min="1407" max="1407" width="9.44140625" bestFit="1" customWidth="1"/>
    <col min="1408" max="1408" width="11.21875" bestFit="1" customWidth="1"/>
    <col min="1409" max="1409" width="9" bestFit="1" customWidth="1"/>
    <col min="1410" max="1410" width="11.21875" bestFit="1" customWidth="1"/>
    <col min="1411" max="1411" width="9.44140625" bestFit="1" customWidth="1"/>
    <col min="1412" max="1412" width="8.6640625" bestFit="1" customWidth="1"/>
    <col min="1413" max="1413" width="9.44140625" bestFit="1" customWidth="1"/>
    <col min="1414" max="1414" width="11.21875" bestFit="1" customWidth="1"/>
    <col min="1415" max="1415" width="9.44140625" bestFit="1" customWidth="1"/>
    <col min="1416" max="1416" width="11.21875" bestFit="1" customWidth="1"/>
    <col min="1417" max="1417" width="9" bestFit="1" customWidth="1"/>
    <col min="1418" max="1418" width="11.21875" bestFit="1" customWidth="1"/>
    <col min="1419" max="1419" width="9.44140625" bestFit="1" customWidth="1"/>
    <col min="1420" max="1420" width="11.21875" bestFit="1" customWidth="1"/>
    <col min="1421" max="1421" width="9.44140625" bestFit="1" customWidth="1"/>
    <col min="1422" max="1422" width="11.21875" bestFit="1" customWidth="1"/>
    <col min="1423" max="1423" width="9.44140625" bestFit="1" customWidth="1"/>
    <col min="1424" max="1424" width="11.21875" bestFit="1" customWidth="1"/>
    <col min="1425" max="1425" width="9.44140625" bestFit="1" customWidth="1"/>
    <col min="1426" max="1426" width="11.21875" bestFit="1" customWidth="1"/>
    <col min="1427" max="1427" width="9.44140625" bestFit="1" customWidth="1"/>
    <col min="1428" max="1428" width="11.21875" bestFit="1" customWidth="1"/>
    <col min="1429" max="1429" width="9.44140625" bestFit="1" customWidth="1"/>
    <col min="1430" max="1430" width="11.21875" bestFit="1" customWidth="1"/>
    <col min="1431" max="1431" width="9.44140625" bestFit="1" customWidth="1"/>
    <col min="1432" max="1432" width="11.21875" bestFit="1" customWidth="1"/>
    <col min="1433" max="1433" width="9.44140625" bestFit="1" customWidth="1"/>
    <col min="1434" max="1434" width="10.21875" bestFit="1" customWidth="1"/>
    <col min="1435" max="1435" width="9.44140625" bestFit="1" customWidth="1"/>
    <col min="1436" max="1436" width="11.21875" bestFit="1" customWidth="1"/>
    <col min="1437" max="1437" width="9.44140625" bestFit="1" customWidth="1"/>
    <col min="1438" max="1438" width="11.21875" bestFit="1" customWidth="1"/>
    <col min="1439" max="1439" width="9.44140625" bestFit="1" customWidth="1"/>
    <col min="1440" max="1440" width="11.21875" bestFit="1" customWidth="1"/>
    <col min="1441" max="1441" width="9.44140625" bestFit="1" customWidth="1"/>
    <col min="1442" max="1442" width="11.21875" bestFit="1" customWidth="1"/>
    <col min="1443" max="1443" width="9.44140625" bestFit="1" customWidth="1"/>
    <col min="1444" max="1444" width="11.21875" bestFit="1" customWidth="1"/>
    <col min="1445" max="1445" width="9.44140625" bestFit="1" customWidth="1"/>
    <col min="1446" max="1446" width="11.21875" bestFit="1" customWidth="1"/>
    <col min="1447" max="1447" width="9.44140625" bestFit="1" customWidth="1"/>
    <col min="1448" max="1448" width="11.21875" bestFit="1" customWidth="1"/>
    <col min="1449" max="1449" width="9.44140625" bestFit="1" customWidth="1"/>
    <col min="1450" max="1450" width="11.21875" bestFit="1" customWidth="1"/>
    <col min="1451" max="1451" width="9.44140625" bestFit="1" customWidth="1"/>
    <col min="1452" max="1452" width="11.21875" bestFit="1" customWidth="1"/>
    <col min="1453" max="1453" width="9.44140625" bestFit="1" customWidth="1"/>
    <col min="1454" max="1454" width="11.21875" bestFit="1" customWidth="1"/>
    <col min="1455" max="1455" width="9.44140625" bestFit="1" customWidth="1"/>
    <col min="1456" max="1456" width="11.21875" bestFit="1" customWidth="1"/>
    <col min="1457" max="1457" width="9.44140625" bestFit="1" customWidth="1"/>
    <col min="1458" max="1458" width="11.21875" bestFit="1" customWidth="1"/>
    <col min="1459" max="1459" width="9.44140625" bestFit="1" customWidth="1"/>
    <col min="1460" max="1460" width="8.6640625" bestFit="1" customWidth="1"/>
    <col min="1461" max="1461" width="9.44140625" bestFit="1" customWidth="1"/>
    <col min="1462" max="1462" width="11.21875" bestFit="1" customWidth="1"/>
    <col min="1463" max="1463" width="9.44140625" bestFit="1" customWidth="1"/>
    <col min="1464" max="1464" width="11.21875" bestFit="1" customWidth="1"/>
    <col min="1465" max="1465" width="9.44140625" bestFit="1" customWidth="1"/>
    <col min="1466" max="1466" width="11.21875" bestFit="1" customWidth="1"/>
    <col min="1467" max="1467" width="9.44140625" bestFit="1" customWidth="1"/>
    <col min="1468" max="1468" width="11.21875" bestFit="1" customWidth="1"/>
    <col min="1469" max="1469" width="9" bestFit="1" customWidth="1"/>
    <col min="1470" max="1470" width="11.21875" bestFit="1" customWidth="1"/>
    <col min="1471" max="1471" width="9.44140625" bestFit="1" customWidth="1"/>
    <col min="1472" max="1472" width="11.21875" bestFit="1" customWidth="1"/>
    <col min="1473" max="1473" width="9.44140625" bestFit="1" customWidth="1"/>
    <col min="1474" max="1474" width="11.21875" bestFit="1" customWidth="1"/>
    <col min="1475" max="1475" width="9.44140625" bestFit="1" customWidth="1"/>
    <col min="1476" max="1476" width="11.21875" bestFit="1" customWidth="1"/>
    <col min="1477" max="1477" width="9.44140625" bestFit="1" customWidth="1"/>
    <col min="1478" max="1478" width="11.21875" bestFit="1" customWidth="1"/>
    <col min="1479" max="1479" width="9.44140625" bestFit="1" customWidth="1"/>
    <col min="1480" max="1480" width="11.21875" bestFit="1" customWidth="1"/>
    <col min="1481" max="1481" width="9.44140625" bestFit="1" customWidth="1"/>
    <col min="1482" max="1482" width="10.21875" bestFit="1" customWidth="1"/>
    <col min="1483" max="1483" width="9.44140625" bestFit="1" customWidth="1"/>
    <col min="1484" max="1484" width="11.21875" bestFit="1" customWidth="1"/>
    <col min="1485" max="1485" width="9.44140625" bestFit="1" customWidth="1"/>
    <col min="1486" max="1486" width="11.21875" bestFit="1" customWidth="1"/>
    <col min="1487" max="1487" width="9.44140625" bestFit="1" customWidth="1"/>
    <col min="1488" max="1488" width="8.6640625" bestFit="1" customWidth="1"/>
    <col min="1489" max="1489" width="9.44140625" bestFit="1" customWidth="1"/>
    <col min="1490" max="1490" width="11.21875" bestFit="1" customWidth="1"/>
    <col min="1491" max="1491" width="9.44140625" bestFit="1" customWidth="1"/>
    <col min="1492" max="1492" width="11.21875" bestFit="1" customWidth="1"/>
    <col min="1493" max="1493" width="9.44140625" bestFit="1" customWidth="1"/>
    <col min="1494" max="1494" width="11.21875" bestFit="1" customWidth="1"/>
    <col min="1495" max="1495" width="9.44140625" bestFit="1" customWidth="1"/>
    <col min="1496" max="1496" width="11.21875" bestFit="1" customWidth="1"/>
    <col min="1497" max="1497" width="9.44140625" bestFit="1" customWidth="1"/>
    <col min="1498" max="1498" width="11.21875" bestFit="1" customWidth="1"/>
    <col min="1499" max="1499" width="9.44140625" bestFit="1" customWidth="1"/>
    <col min="1500" max="1500" width="11.21875" bestFit="1" customWidth="1"/>
    <col min="1501" max="1501" width="8" bestFit="1" customWidth="1"/>
    <col min="1502" max="1502" width="10.21875" bestFit="1" customWidth="1"/>
    <col min="1503" max="1503" width="9.44140625" bestFit="1" customWidth="1"/>
    <col min="1504" max="1504" width="11.21875" bestFit="1" customWidth="1"/>
    <col min="1505" max="1505" width="9.44140625" bestFit="1" customWidth="1"/>
    <col min="1506" max="1506" width="11.21875" bestFit="1" customWidth="1"/>
    <col min="1507" max="1507" width="9.44140625" bestFit="1" customWidth="1"/>
    <col min="1508" max="1508" width="11.21875" bestFit="1" customWidth="1"/>
    <col min="1509" max="1509" width="9.44140625" bestFit="1" customWidth="1"/>
    <col min="1510" max="1510" width="11.21875" bestFit="1" customWidth="1"/>
    <col min="1511" max="1511" width="9.44140625" bestFit="1" customWidth="1"/>
    <col min="1512" max="1512" width="11.21875" bestFit="1" customWidth="1"/>
    <col min="1513" max="1513" width="9" bestFit="1" customWidth="1"/>
    <col min="1514" max="1514" width="11.21875" bestFit="1" customWidth="1"/>
    <col min="1515" max="1515" width="9.44140625" bestFit="1" customWidth="1"/>
    <col min="1516" max="1516" width="11.21875" bestFit="1" customWidth="1"/>
    <col min="1517" max="1517" width="9" bestFit="1" customWidth="1"/>
    <col min="1518" max="1518" width="11.21875" bestFit="1" customWidth="1"/>
    <col min="1519" max="1519" width="9.44140625" bestFit="1" customWidth="1"/>
    <col min="1520" max="1520" width="11.21875" bestFit="1" customWidth="1"/>
    <col min="1521" max="1521" width="9.44140625" bestFit="1" customWidth="1"/>
    <col min="1522" max="1522" width="11.21875" bestFit="1" customWidth="1"/>
    <col min="1523" max="1523" width="9.44140625" bestFit="1" customWidth="1"/>
    <col min="1524" max="1524" width="11.21875" bestFit="1" customWidth="1"/>
    <col min="1525" max="1525" width="9.44140625" bestFit="1" customWidth="1"/>
    <col min="1526" max="1526" width="11.21875" bestFit="1" customWidth="1"/>
    <col min="1527" max="1527" width="9.44140625" bestFit="1" customWidth="1"/>
    <col min="1528" max="1528" width="11.21875" bestFit="1" customWidth="1"/>
    <col min="1529" max="1529" width="9.44140625" bestFit="1" customWidth="1"/>
    <col min="1530" max="1530" width="11.21875" bestFit="1" customWidth="1"/>
    <col min="1531" max="1531" width="9.44140625" bestFit="1" customWidth="1"/>
    <col min="1532" max="1532" width="11.21875" bestFit="1" customWidth="1"/>
    <col min="1533" max="1533" width="9.44140625" bestFit="1" customWidth="1"/>
    <col min="1534" max="1534" width="11.21875" bestFit="1" customWidth="1"/>
    <col min="1535" max="1535" width="9.44140625" bestFit="1" customWidth="1"/>
    <col min="1536" max="1536" width="8.6640625" bestFit="1" customWidth="1"/>
    <col min="1537" max="1537" width="9.44140625" bestFit="1" customWidth="1"/>
    <col min="1538" max="1538" width="11.21875" bestFit="1" customWidth="1"/>
    <col min="1539" max="1539" width="9.44140625" bestFit="1" customWidth="1"/>
    <col min="1540" max="1540" width="11.21875" bestFit="1" customWidth="1"/>
    <col min="1541" max="1541" width="9.44140625" bestFit="1" customWidth="1"/>
    <col min="1542" max="1542" width="11.21875" bestFit="1" customWidth="1"/>
    <col min="1543" max="1543" width="9" bestFit="1" customWidth="1"/>
    <col min="1544" max="1544" width="11.21875" bestFit="1" customWidth="1"/>
    <col min="1545" max="1545" width="9.44140625" bestFit="1" customWidth="1"/>
    <col min="1546" max="1546" width="11.21875" bestFit="1" customWidth="1"/>
    <col min="1547" max="1547" width="9.44140625" bestFit="1" customWidth="1"/>
    <col min="1548" max="1548" width="11.21875" bestFit="1" customWidth="1"/>
    <col min="1549" max="1549" width="9" bestFit="1" customWidth="1"/>
    <col min="1550" max="1550" width="11.21875" bestFit="1" customWidth="1"/>
    <col min="1551" max="1551" width="9.44140625" bestFit="1" customWidth="1"/>
    <col min="1552" max="1552" width="11.21875" bestFit="1" customWidth="1"/>
    <col min="1553" max="1553" width="9.44140625" bestFit="1" customWidth="1"/>
    <col min="1554" max="1554" width="8.6640625" bestFit="1" customWidth="1"/>
    <col min="1555" max="1555" width="9.44140625" bestFit="1" customWidth="1"/>
    <col min="1556" max="1556" width="11.21875" bestFit="1" customWidth="1"/>
    <col min="1557" max="1557" width="9.44140625" bestFit="1" customWidth="1"/>
    <col min="1558" max="1558" width="11.21875" bestFit="1" customWidth="1"/>
    <col min="1559" max="1559" width="9.44140625" bestFit="1" customWidth="1"/>
    <col min="1560" max="1560" width="11.21875" bestFit="1" customWidth="1"/>
    <col min="1561" max="1561" width="9" bestFit="1" customWidth="1"/>
    <col min="1562" max="1562" width="11.21875" bestFit="1" customWidth="1"/>
    <col min="1563" max="1563" width="9.44140625" bestFit="1" customWidth="1"/>
    <col min="1564" max="1564" width="10.21875" bestFit="1" customWidth="1"/>
    <col min="1565" max="1565" width="9.44140625" bestFit="1" customWidth="1"/>
    <col min="1566" max="1566" width="11.21875" bestFit="1" customWidth="1"/>
    <col min="1567" max="1567" width="9.44140625" bestFit="1" customWidth="1"/>
    <col min="1568" max="1568" width="8.6640625" bestFit="1" customWidth="1"/>
    <col min="1569" max="1569" width="9.44140625" bestFit="1" customWidth="1"/>
    <col min="1570" max="1570" width="11.21875" bestFit="1" customWidth="1"/>
    <col min="1571" max="1571" width="9.44140625" bestFit="1" customWidth="1"/>
    <col min="1572" max="1572" width="11.21875" bestFit="1" customWidth="1"/>
    <col min="1573" max="1573" width="9.44140625" bestFit="1" customWidth="1"/>
    <col min="1574" max="1574" width="11.21875" bestFit="1" customWidth="1"/>
    <col min="1575" max="1575" width="9.44140625" bestFit="1" customWidth="1"/>
    <col min="1576" max="1576" width="11.21875" bestFit="1" customWidth="1"/>
    <col min="1577" max="1577" width="8" bestFit="1" customWidth="1"/>
    <col min="1578" max="1578" width="10.21875" bestFit="1" customWidth="1"/>
    <col min="1579" max="1579" width="9.44140625" bestFit="1" customWidth="1"/>
    <col min="1580" max="1580" width="11.21875" bestFit="1" customWidth="1"/>
    <col min="1581" max="1581" width="9.44140625" bestFit="1" customWidth="1"/>
    <col min="1582" max="1582" width="11.21875" bestFit="1" customWidth="1"/>
    <col min="1583" max="1583" width="9.44140625" bestFit="1" customWidth="1"/>
    <col min="1584" max="1584" width="11.21875" bestFit="1" customWidth="1"/>
    <col min="1585" max="1585" width="9.44140625" bestFit="1" customWidth="1"/>
    <col min="1586" max="1586" width="11.21875" bestFit="1" customWidth="1"/>
    <col min="1587" max="1587" width="9.44140625" bestFit="1" customWidth="1"/>
    <col min="1588" max="1588" width="11.21875" bestFit="1" customWidth="1"/>
    <col min="1589" max="1589" width="9.44140625" bestFit="1" customWidth="1"/>
    <col min="1590" max="1590" width="10.21875" bestFit="1" customWidth="1"/>
    <col min="1591" max="1591" width="9.44140625" bestFit="1" customWidth="1"/>
    <col min="1592" max="1592" width="11.21875" bestFit="1" customWidth="1"/>
    <col min="1593" max="1593" width="9.44140625" bestFit="1" customWidth="1"/>
    <col min="1594" max="1594" width="11.21875" bestFit="1" customWidth="1"/>
    <col min="1595" max="1595" width="9" bestFit="1" customWidth="1"/>
    <col min="1596" max="1596" width="11.21875" bestFit="1" customWidth="1"/>
    <col min="1597" max="1597" width="9.44140625" bestFit="1" customWidth="1"/>
    <col min="1598" max="1598" width="11.21875" bestFit="1" customWidth="1"/>
    <col min="1599" max="1599" width="9" bestFit="1" customWidth="1"/>
    <col min="1600" max="1600" width="11.21875" bestFit="1" customWidth="1"/>
    <col min="1601" max="1601" width="9.44140625" bestFit="1" customWidth="1"/>
    <col min="1602" max="1602" width="11.21875" bestFit="1" customWidth="1"/>
    <col min="1603" max="1603" width="9.44140625" bestFit="1" customWidth="1"/>
    <col min="1604" max="1604" width="11.21875" bestFit="1" customWidth="1"/>
    <col min="1605" max="1605" width="9.44140625" bestFit="1" customWidth="1"/>
    <col min="1606" max="1606" width="11.21875" bestFit="1" customWidth="1"/>
    <col min="1607" max="1607" width="9.44140625" bestFit="1" customWidth="1"/>
    <col min="1608" max="1608" width="10.21875" bestFit="1" customWidth="1"/>
    <col min="1609" max="1609" width="6" bestFit="1" customWidth="1"/>
    <col min="1610" max="1610" width="8.6640625" bestFit="1" customWidth="1"/>
    <col min="1611" max="1611" width="9.44140625" bestFit="1" customWidth="1"/>
    <col min="1612" max="1612" width="11.21875" bestFit="1" customWidth="1"/>
    <col min="1613" max="1613" width="9.44140625" bestFit="1" customWidth="1"/>
    <col min="1614" max="1614" width="11.21875" bestFit="1" customWidth="1"/>
    <col min="1615" max="1615" width="9.44140625" bestFit="1" customWidth="1"/>
    <col min="1616" max="1616" width="11.21875" bestFit="1" customWidth="1"/>
    <col min="1617" max="1617" width="9.44140625" bestFit="1" customWidth="1"/>
    <col min="1618" max="1618" width="11.21875" bestFit="1" customWidth="1"/>
    <col min="1619" max="1619" width="9.44140625" bestFit="1" customWidth="1"/>
    <col min="1620" max="1620" width="11.21875" bestFit="1" customWidth="1"/>
    <col min="1621" max="1621" width="9" bestFit="1" customWidth="1"/>
    <col min="1622" max="1622" width="11.21875" bestFit="1" customWidth="1"/>
    <col min="1623" max="1623" width="9.44140625" bestFit="1" customWidth="1"/>
    <col min="1624" max="1624" width="11.21875" bestFit="1" customWidth="1"/>
    <col min="1625" max="1625" width="9.44140625" bestFit="1" customWidth="1"/>
    <col min="1626" max="1626" width="11.21875" bestFit="1" customWidth="1"/>
    <col min="1627" max="1627" width="9" bestFit="1" customWidth="1"/>
    <col min="1628" max="1628" width="11.21875" bestFit="1" customWidth="1"/>
    <col min="1629" max="1629" width="9.44140625" bestFit="1" customWidth="1"/>
    <col min="1630" max="1630" width="11.21875" bestFit="1" customWidth="1"/>
    <col min="1631" max="1631" width="9.44140625" bestFit="1" customWidth="1"/>
    <col min="1632" max="1632" width="11.21875" bestFit="1" customWidth="1"/>
    <col min="1633" max="1633" width="9.44140625" bestFit="1" customWidth="1"/>
    <col min="1634" max="1634" width="11.21875" bestFit="1" customWidth="1"/>
    <col min="1635" max="1635" width="9.44140625" bestFit="1" customWidth="1"/>
    <col min="1636" max="1636" width="10.21875" bestFit="1" customWidth="1"/>
    <col min="1637" max="1637" width="9" bestFit="1" customWidth="1"/>
    <col min="1638" max="1638" width="11.21875" bestFit="1" customWidth="1"/>
    <col min="1639" max="1639" width="9.44140625" bestFit="1" customWidth="1"/>
    <col min="1640" max="1640" width="11.21875" bestFit="1" customWidth="1"/>
    <col min="1641" max="1641" width="9.44140625" bestFit="1" customWidth="1"/>
    <col min="1642" max="1642" width="11.21875" bestFit="1" customWidth="1"/>
    <col min="1643" max="1643" width="9.44140625" bestFit="1" customWidth="1"/>
    <col min="1644" max="1644" width="11.21875" bestFit="1" customWidth="1"/>
    <col min="1645" max="1645" width="9.44140625" bestFit="1" customWidth="1"/>
    <col min="1646" max="1646" width="11.21875" bestFit="1" customWidth="1"/>
    <col min="1647" max="1647" width="9.44140625" bestFit="1" customWidth="1"/>
    <col min="1648" max="1648" width="11.21875" bestFit="1" customWidth="1"/>
    <col min="1649" max="1649" width="6" bestFit="1" customWidth="1"/>
    <col min="1650" max="1650" width="8.6640625" bestFit="1" customWidth="1"/>
    <col min="1651" max="1651" width="9.44140625" bestFit="1" customWidth="1"/>
    <col min="1652" max="1652" width="11.21875" bestFit="1" customWidth="1"/>
    <col min="1653" max="1653" width="9.44140625" bestFit="1" customWidth="1"/>
    <col min="1654" max="1654" width="10.21875" bestFit="1" customWidth="1"/>
    <col min="1655" max="1655" width="9.44140625" bestFit="1" customWidth="1"/>
    <col min="1656" max="1656" width="11.21875" bestFit="1" customWidth="1"/>
    <col min="1657" max="1657" width="9" bestFit="1" customWidth="1"/>
    <col min="1658" max="1658" width="11.21875" bestFit="1" customWidth="1"/>
    <col min="1659" max="1659" width="9.44140625" bestFit="1" customWidth="1"/>
    <col min="1660" max="1660" width="11.21875" bestFit="1" customWidth="1"/>
    <col min="1661" max="1661" width="9.44140625" bestFit="1" customWidth="1"/>
    <col min="1662" max="1662" width="11.21875" bestFit="1" customWidth="1"/>
    <col min="1663" max="1663" width="9.44140625" bestFit="1" customWidth="1"/>
    <col min="1664" max="1664" width="11.21875" bestFit="1" customWidth="1"/>
    <col min="1665" max="1665" width="8" bestFit="1" customWidth="1"/>
    <col min="1666" max="1666" width="10.21875" bestFit="1" customWidth="1"/>
    <col min="1667" max="1667" width="8" bestFit="1" customWidth="1"/>
    <col min="1668" max="1668" width="10.21875" bestFit="1" customWidth="1"/>
    <col min="1669" max="1669" width="9.44140625" bestFit="1" customWidth="1"/>
    <col min="1670" max="1670" width="11.21875" bestFit="1" customWidth="1"/>
    <col min="1671" max="1671" width="9.44140625" bestFit="1" customWidth="1"/>
    <col min="1672" max="1672" width="11.21875" bestFit="1" customWidth="1"/>
    <col min="1673" max="1673" width="8" bestFit="1" customWidth="1"/>
    <col min="1674" max="1674" width="10.21875" bestFit="1" customWidth="1"/>
    <col min="1675" max="1675" width="9" bestFit="1" customWidth="1"/>
    <col min="1676" max="1676" width="11.21875" bestFit="1" customWidth="1"/>
    <col min="1677" max="1677" width="9.44140625" bestFit="1" customWidth="1"/>
    <col min="1678" max="1678" width="11.21875" bestFit="1" customWidth="1"/>
    <col min="1679" max="1679" width="9.44140625" bestFit="1" customWidth="1"/>
    <col min="1680" max="1680" width="11.21875" bestFit="1" customWidth="1"/>
    <col min="1681" max="1681" width="9.44140625" bestFit="1" customWidth="1"/>
    <col min="1682" max="1682" width="11.21875" bestFit="1" customWidth="1"/>
    <col min="1683" max="1683" width="9.44140625" bestFit="1" customWidth="1"/>
    <col min="1684" max="1684" width="11.21875" bestFit="1" customWidth="1"/>
    <col min="1685" max="1685" width="9.44140625" bestFit="1" customWidth="1"/>
    <col min="1686" max="1686" width="11.21875" bestFit="1" customWidth="1"/>
    <col min="1687" max="1687" width="9.44140625" bestFit="1" customWidth="1"/>
    <col min="1688" max="1688" width="11.21875" bestFit="1" customWidth="1"/>
    <col min="1689" max="1689" width="9.44140625" bestFit="1" customWidth="1"/>
    <col min="1690" max="1690" width="11.21875" bestFit="1" customWidth="1"/>
    <col min="1691" max="1691" width="9.44140625" bestFit="1" customWidth="1"/>
    <col min="1692" max="1692" width="11.21875" bestFit="1" customWidth="1"/>
    <col min="1693" max="1693" width="9.44140625" bestFit="1" customWidth="1"/>
    <col min="1694" max="1694" width="11.21875" bestFit="1" customWidth="1"/>
    <col min="1695" max="1695" width="9.44140625" bestFit="1" customWidth="1"/>
    <col min="1696" max="1696" width="11.21875" bestFit="1" customWidth="1"/>
    <col min="1697" max="1697" width="9.44140625" bestFit="1" customWidth="1"/>
    <col min="1698" max="1698" width="8.6640625" bestFit="1" customWidth="1"/>
    <col min="1699" max="1699" width="8" bestFit="1" customWidth="1"/>
    <col min="1700" max="1700" width="10.21875" bestFit="1" customWidth="1"/>
    <col min="1701" max="1701" width="9.44140625" bestFit="1" customWidth="1"/>
    <col min="1702" max="1702" width="11.21875" bestFit="1" customWidth="1"/>
    <col min="1703" max="1703" width="9.44140625" bestFit="1" customWidth="1"/>
    <col min="1704" max="1704" width="11.21875" bestFit="1" customWidth="1"/>
    <col min="1705" max="1705" width="8" bestFit="1" customWidth="1"/>
    <col min="1706" max="1706" width="10.21875" bestFit="1" customWidth="1"/>
    <col min="1707" max="1707" width="9" bestFit="1" customWidth="1"/>
    <col min="1708" max="1708" width="11.21875" bestFit="1" customWidth="1"/>
    <col min="1709" max="1709" width="9.44140625" bestFit="1" customWidth="1"/>
    <col min="1710" max="1710" width="11.21875" bestFit="1" customWidth="1"/>
    <col min="1711" max="1711" width="8" bestFit="1" customWidth="1"/>
    <col min="1712" max="1712" width="10.21875" bestFit="1" customWidth="1"/>
    <col min="1713" max="1713" width="6" bestFit="1" customWidth="1"/>
    <col min="1714" max="1714" width="8.6640625" bestFit="1" customWidth="1"/>
    <col min="1715" max="1715" width="9" bestFit="1" customWidth="1"/>
    <col min="1716" max="1716" width="11.21875" bestFit="1" customWidth="1"/>
    <col min="1717" max="1717" width="6" bestFit="1" customWidth="1"/>
    <col min="1718" max="1718" width="8.6640625" bestFit="1" customWidth="1"/>
    <col min="1719" max="1719" width="9.44140625" bestFit="1" customWidth="1"/>
    <col min="1720" max="1720" width="11.21875" bestFit="1" customWidth="1"/>
    <col min="1721" max="1721" width="9.44140625" bestFit="1" customWidth="1"/>
    <col min="1722" max="1722" width="11.21875" bestFit="1" customWidth="1"/>
    <col min="1723" max="1723" width="6" bestFit="1" customWidth="1"/>
    <col min="1724" max="1724" width="8.6640625" bestFit="1" customWidth="1"/>
    <col min="1725" max="1725" width="9.44140625" bestFit="1" customWidth="1"/>
    <col min="1726" max="1726" width="11.21875" bestFit="1" customWidth="1"/>
    <col min="1727" max="1727" width="9.44140625" bestFit="1" customWidth="1"/>
    <col min="1728" max="1728" width="9.6640625" bestFit="1" customWidth="1"/>
    <col min="1729" max="1729" width="10" bestFit="1" customWidth="1"/>
    <col min="1730" max="1730" width="12.21875" bestFit="1" customWidth="1"/>
    <col min="1731" max="1731" width="7" bestFit="1" customWidth="1"/>
    <col min="1732" max="1732" width="9.6640625" bestFit="1" customWidth="1"/>
    <col min="1733" max="1733" width="10.77734375" bestFit="1" customWidth="1"/>
  </cols>
  <sheetData>
    <row r="2" spans="1:4" x14ac:dyDescent="0.3">
      <c r="A2" s="13" t="s">
        <v>8222</v>
      </c>
      <c r="B2" t="s">
        <v>8363</v>
      </c>
    </row>
    <row r="3" spans="1:4" x14ac:dyDescent="0.3">
      <c r="A3" s="13" t="s">
        <v>1</v>
      </c>
      <c r="B3" t="s">
        <v>3160</v>
      </c>
    </row>
    <row r="5" spans="1:4" x14ac:dyDescent="0.3">
      <c r="A5" s="13" t="s">
        <v>8364</v>
      </c>
      <c r="B5" s="13" t="s">
        <v>8360</v>
      </c>
    </row>
    <row r="6" spans="1:4" x14ac:dyDescent="0.3">
      <c r="B6" t="s">
        <v>8218</v>
      </c>
      <c r="C6" t="s">
        <v>8379</v>
      </c>
      <c r="D6" t="s">
        <v>8361</v>
      </c>
    </row>
    <row r="7" spans="1:4" x14ac:dyDescent="0.3">
      <c r="A7" s="13" t="s">
        <v>8362</v>
      </c>
      <c r="B7">
        <v>80.16</v>
      </c>
    </row>
    <row r="8" spans="1:4" x14ac:dyDescent="0.3">
      <c r="A8" s="14" t="s">
        <v>8326</v>
      </c>
      <c r="B8" s="15">
        <v>1</v>
      </c>
      <c r="C8" s="15">
        <v>1</v>
      </c>
      <c r="D8" s="15">
        <v>1</v>
      </c>
    </row>
    <row r="9" spans="1:4" x14ac:dyDescent="0.3">
      <c r="A9" s="14" t="s">
        <v>8361</v>
      </c>
      <c r="B9" s="15">
        <v>1</v>
      </c>
      <c r="C9" s="15">
        <v>1</v>
      </c>
      <c r="D9" s="15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1A595-879E-42E3-B270-41309C8B529D}">
  <dimension ref="A1:F6"/>
  <sheetViews>
    <sheetView workbookViewId="0">
      <pane xSplit="1" topLeftCell="C1" activePane="topRight" state="frozen"/>
      <selection pane="topRight" activeCell="F2" sqref="F2:F6"/>
    </sheetView>
  </sheetViews>
  <sheetFormatPr defaultRowHeight="14.4" x14ac:dyDescent="0.3"/>
  <cols>
    <col min="1" max="1" width="18.77734375" customWidth="1"/>
    <col min="2" max="2" width="115.44140625" customWidth="1"/>
    <col min="3" max="3" width="35.44140625" customWidth="1"/>
    <col min="5" max="5" width="17.44140625" customWidth="1"/>
    <col min="6" max="6" width="18.33203125" customWidth="1"/>
  </cols>
  <sheetData>
    <row r="1" spans="1:6" ht="15.6" x14ac:dyDescent="0.3">
      <c r="A1" s="10" t="s">
        <v>8380</v>
      </c>
      <c r="B1" s="19" t="s">
        <v>4110</v>
      </c>
      <c r="C1" s="10" t="s">
        <v>8381</v>
      </c>
      <c r="D1" s="10" t="s">
        <v>8382</v>
      </c>
      <c r="E1" s="10" t="s">
        <v>8383</v>
      </c>
      <c r="F1" s="10" t="s">
        <v>8384</v>
      </c>
    </row>
    <row r="2" spans="1:6" ht="46.8" x14ac:dyDescent="0.3">
      <c r="A2" s="20" t="s">
        <v>3473</v>
      </c>
      <c r="B2" t="str">
        <f>VLOOKUP(A3, Kickstarter!B:C,2,FALSE)</f>
        <v>The play yet to be described as "A surefire Edinburgh Fringe Festival Cult Hit". Coming to the Underbelly, Edinburgh, 5th-30th August.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46.8" x14ac:dyDescent="0.3">
      <c r="A3" s="20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ht="62.4" x14ac:dyDescent="0.3">
      <c r="A4" s="20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ht="62.4" x14ac:dyDescent="0.3">
      <c r="A5" s="20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93.6" x14ac:dyDescent="0.3">
      <c r="A6" s="20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1E89B-D99C-47AF-B92F-9F09C5DA7A26}">
  <dimension ref="A2:F19"/>
  <sheetViews>
    <sheetView workbookViewId="0">
      <selection activeCell="A6" sqref="A6"/>
    </sheetView>
  </sheetViews>
  <sheetFormatPr defaultRowHeight="14.4" x14ac:dyDescent="0.3"/>
  <cols>
    <col min="1" max="1" width="20.109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3" t="s">
        <v>8359</v>
      </c>
      <c r="B2" t="s">
        <v>8323</v>
      </c>
    </row>
    <row r="3" spans="1:6" x14ac:dyDescent="0.3">
      <c r="A3" s="13" t="s">
        <v>8366</v>
      </c>
      <c r="B3" t="s">
        <v>8363</v>
      </c>
    </row>
    <row r="5" spans="1:6" x14ac:dyDescent="0.3">
      <c r="A5" s="13" t="s">
        <v>8364</v>
      </c>
      <c r="B5" s="13" t="s">
        <v>8360</v>
      </c>
    </row>
    <row r="6" spans="1:6" x14ac:dyDescent="0.3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8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3">
      <c r="A8" s="18" t="s">
        <v>8372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3">
      <c r="A9" s="18" t="s">
        <v>8374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3">
      <c r="A10" s="18" t="s">
        <v>8375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3">
      <c r="A11" s="18" t="s">
        <v>8376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3">
      <c r="A12" s="18" t="s">
        <v>8377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3">
      <c r="A13" s="18" t="s">
        <v>8378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3">
      <c r="A14" s="18" t="s">
        <v>8367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3">
      <c r="A15" s="18" t="s">
        <v>8368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3">
      <c r="A16" s="18" t="s">
        <v>8369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3">
      <c r="A17" s="18" t="s">
        <v>8370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3">
      <c r="A18" s="18" t="s">
        <v>8371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3">
      <c r="A19" s="18" t="s">
        <v>8361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AD850-9B22-44D2-988B-18A33E77BB68}">
  <dimension ref="A1:E18"/>
  <sheetViews>
    <sheetView tabSelected="1" topLeftCell="A25"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8359</v>
      </c>
      <c r="B1" t="s">
        <v>8323</v>
      </c>
    </row>
    <row r="2" spans="1:5" x14ac:dyDescent="0.3">
      <c r="A2" s="13" t="s">
        <v>8400</v>
      </c>
      <c r="B2" t="s">
        <v>8363</v>
      </c>
    </row>
    <row r="4" spans="1:5" x14ac:dyDescent="0.3">
      <c r="A4" s="13" t="s">
        <v>8364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8" t="s">
        <v>8372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8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8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8" t="s">
        <v>8376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8" t="s">
        <v>8378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8" t="s">
        <v>8367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8" t="s">
        <v>8368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8" t="s">
        <v>8369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8" t="s">
        <v>8370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8" t="s">
        <v>8371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ACF8E-7412-42E2-8F24-C74854175859}">
  <dimension ref="A1:H15"/>
  <sheetViews>
    <sheetView topLeftCell="C1" workbookViewId="0">
      <selection activeCell="D39" sqref="D39"/>
    </sheetView>
  </sheetViews>
  <sheetFormatPr defaultRowHeight="14.4" x14ac:dyDescent="0.3"/>
  <cols>
    <col min="1" max="1" width="21.109375" customWidth="1"/>
    <col min="2" max="2" width="17.5546875" customWidth="1"/>
    <col min="3" max="3" width="14.109375" customWidth="1"/>
    <col min="4" max="4" width="15.6640625" customWidth="1"/>
    <col min="5" max="5" width="12.77734375" customWidth="1"/>
    <col min="6" max="6" width="20.33203125" style="23" customWidth="1"/>
    <col min="7" max="7" width="15.6640625" customWidth="1"/>
    <col min="8" max="8" width="18.109375" customWidth="1"/>
  </cols>
  <sheetData>
    <row r="1" spans="1:8" x14ac:dyDescent="0.3">
      <c r="A1" t="s">
        <v>8381</v>
      </c>
      <c r="B1" t="s">
        <v>8401</v>
      </c>
      <c r="C1" t="s">
        <v>8402</v>
      </c>
      <c r="D1" t="s">
        <v>8403</v>
      </c>
      <c r="E1" t="s">
        <v>8404</v>
      </c>
      <c r="F1" s="23" t="s">
        <v>8405</v>
      </c>
      <c r="G1" t="s">
        <v>8406</v>
      </c>
      <c r="H1" t="s">
        <v>8407</v>
      </c>
    </row>
    <row r="2" spans="1:8" x14ac:dyDescent="0.3">
      <c r="A2" t="s">
        <v>8408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"canceled", Kickstarter!$R:$R, "plays")</f>
        <v>0</v>
      </c>
      <c r="E2">
        <f>SUM(B2:D2)</f>
        <v>186</v>
      </c>
      <c r="F2" s="24">
        <f>(B2/E2)</f>
        <v>0.75806451612903225</v>
      </c>
      <c r="G2" s="24">
        <f>(C2/E2)</f>
        <v>0.24193548387096775</v>
      </c>
      <c r="H2" s="24">
        <f>(D2/E2)</f>
        <v>0</v>
      </c>
    </row>
    <row r="3" spans="1:8" x14ac:dyDescent="0.3">
      <c r="A3" t="s">
        <v>8409</v>
      </c>
      <c r="B3">
        <f>COUNTIFS(Kickstarter!$D:$D,"&gt;=1000", Kickstarter!$F:$F, "successful", Kickstarter!$D:$D,"&lt;=4999", Kickstarter!$R:$R, "plays")</f>
        <v>388</v>
      </c>
      <c r="C3">
        <f>COUNTIFS(Kickstarter!$D:$D,"&gt;=1000", Kickstarter!$F:$F, "Failed", Kickstarter!$D:$D,"&lt;=4999", Kickstarter!$R:$R, "plays")</f>
        <v>146</v>
      </c>
      <c r="D3">
        <f>COUNTIFS(Kickstarter!$D:$D,"&gt;=1000", Kickstarter!$F:$F, "canceled", Kickstarter!$D:$D,"&lt;=4999", Kickstarter!$R:$R, "plays")</f>
        <v>0</v>
      </c>
      <c r="E3">
        <f t="shared" ref="E3:E14" si="0">SUM(B3:D3)</f>
        <v>534</v>
      </c>
      <c r="F3" s="24">
        <f t="shared" ref="F3:F14" si="1">(B3/E3)</f>
        <v>0.72659176029962547</v>
      </c>
      <c r="G3" s="24">
        <f t="shared" ref="G3:G14" si="2">(C3/E3)</f>
        <v>0.27340823970037453</v>
      </c>
      <c r="H3" s="24">
        <f t="shared" ref="H3:H14" si="3">(D3/E3)</f>
        <v>0</v>
      </c>
    </row>
    <row r="4" spans="1:8" x14ac:dyDescent="0.3">
      <c r="A4" t="s">
        <v>8410</v>
      </c>
      <c r="B4">
        <f>COUNTIFS(Kickstarter!$D:$D,"&gt;=5000", Kickstarter!$F:$F, "successful", Kickstarter!$D:$D,"&lt;=9999", Kickstarter!$R:$R, "plays")</f>
        <v>93</v>
      </c>
      <c r="C4">
        <f>COUNTIFS(Kickstarter!$D:$D,"&gt;=5000", Kickstarter!$F:$F, "Failed", Kickstarter!$D:$D,"&lt;=9999", Kickstarter!$R:$R, "plays")</f>
        <v>76</v>
      </c>
      <c r="D4">
        <f>COUNTIFS(Kickstarter!$D:$D,"&gt;=5000", Kickstarter!$F:$F, "canceled", Kickstarter!$D:$D,"&lt;=9999", Kickstarter!$R:$R,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">
      <c r="A5" t="s">
        <v>8411</v>
      </c>
      <c r="B5">
        <f>COUNTIFS(Kickstarter!$D:$D,"&gt;=10000", Kickstarter!$F:$F, "successful", Kickstarter!$D:$D,"&lt;=14999", Kickstarter!$R:$R, "plays")</f>
        <v>39</v>
      </c>
      <c r="C5">
        <f>COUNTIFS(Kickstarter!$D:$D,"&gt;=10000", Kickstarter!$F:$F, "Failed", Kickstarter!$D:$D,"&lt;=14999", Kickstarter!$R:$R, "plays")</f>
        <v>33</v>
      </c>
      <c r="D5">
        <f>COUNTIFS(Kickstarter!$D:$D,"&gt;=10000", Kickstarter!$F:$F, "canceled", Kickstarter!$D:$D,"&lt;=14999", Kickstarter!$R:$R,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">
      <c r="A6" t="s">
        <v>8412</v>
      </c>
      <c r="B6">
        <f>COUNTIFS(Kickstarter!$D:$D,"&gt;=15000", Kickstarter!$F:$F, "successful", Kickstarter!$D:$D,"&lt;=19999", Kickstarter!$R:$R, "plays")</f>
        <v>12</v>
      </c>
      <c r="C6">
        <f>COUNTIFS(Kickstarter!$D:$D,"&gt;=15000", Kickstarter!$F:$F, "Failed", Kickstarter!$D:$D,"&lt;=19999", Kickstarter!$R:$R, "plays")</f>
        <v>12</v>
      </c>
      <c r="D6">
        <f>COUNTIFS(Kickstarter!$D:$D,"&gt;=15000", Kickstarter!$F:$F, "canceled", Kickstarter!$D:$D,"&lt;=19999", Kickstarter!$R:$R,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">
      <c r="A7" t="s">
        <v>8413</v>
      </c>
      <c r="B7">
        <f>COUNTIFS(Kickstarter!$D:$D,"&gt;=20000", Kickstarter!$F:$F, "successful", Kickstarter!$D:$D,"&lt;=24999", Kickstarter!$R:$R, "plays")</f>
        <v>9</v>
      </c>
      <c r="C7">
        <f>COUNTIFS(Kickstarter!$D:$D,"&gt;=20000", Kickstarter!$F:$F, "Failed", Kickstarter!$D:$D,"&lt;=24999", Kickstarter!$R:$R, "plays")</f>
        <v>11</v>
      </c>
      <c r="D7">
        <f>COUNTIFS(Kickstarter!$D:$D,"&gt;=20000", Kickstarter!$F:$F, "canceled", Kickstarter!$D:$D,"&lt;=24999", Kickstarter!$R:$R,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">
      <c r="A8" t="s">
        <v>8414</v>
      </c>
      <c r="B8">
        <f>COUNTIFS(Kickstarter!$D:$D,"&gt;=25000", Kickstarter!$F:$F, "successful", Kickstarter!$D:$D,"&lt;=29999", Kickstarter!$R:$R, "plays")</f>
        <v>1</v>
      </c>
      <c r="C8">
        <f>COUNTIFS(Kickstarter!$D:$D,"&gt;=25000", Kickstarter!$F:$F, "Failed", Kickstarter!$D:$D,"&lt;=29999", Kickstarter!$R:$R, "plays")</f>
        <v>4</v>
      </c>
      <c r="D8">
        <f>COUNTIFS(Kickstarter!$D:$D,"&gt;=25000", Kickstarter!$F:$F, "canceled", Kickstarter!$D:$D,"&lt;=29999", Kickstarter!$R:$R,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">
      <c r="A9" t="s">
        <v>8415</v>
      </c>
      <c r="B9">
        <f>COUNTIFS(Kickstarter!$D:$D,"&gt;=30000", Kickstarter!$F:$F, "successful", Kickstarter!$D:$D,"&lt;=34999", Kickstarter!$R:$R, "plays")</f>
        <v>3</v>
      </c>
      <c r="C9">
        <f>COUNTIFS(Kickstarter!$D:$D,"&gt;=30000", Kickstarter!$F:$F, "Failed", Kickstarter!$D:$D,"&lt;=34999", Kickstarter!$R:$R, "plays")</f>
        <v>8</v>
      </c>
      <c r="D9">
        <f>COUNTIFS(Kickstarter!$D:$D,"&gt;=30000", Kickstarter!$F:$F, "canceled", Kickstarter!$D:$D,"&lt;=34999", Kickstarter!$R:$R,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">
      <c r="A10" t="s">
        <v>8416</v>
      </c>
      <c r="B10">
        <f>COUNTIFS(Kickstarter!$D:$D,"&gt;=35000", Kickstarter!$F:$F, "successful", Kickstarter!$D:$D,"&lt;=39999", Kickstarter!$R:$R, "plays")</f>
        <v>4</v>
      </c>
      <c r="C10">
        <f>COUNTIFS(Kickstarter!$D:$D,"&gt;=35000", Kickstarter!$F:$F, "Failed", Kickstarter!$D:$D,"&lt;=39999", Kickstarter!$R:$R, "plays")</f>
        <v>2</v>
      </c>
      <c r="D10">
        <f>COUNTIFS(Kickstarter!$D:$D,"&gt;=35000", Kickstarter!$F:$F, "canceled", Kickstarter!$D:$D,"&lt;=39999", Kickstarter!$R:$R,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">
      <c r="A11" t="s">
        <v>8417</v>
      </c>
      <c r="B11">
        <f>COUNTIFS(Kickstarter!$D:$D,"&gt;=40000", Kickstarter!$F:$F, "successful", Kickstarter!$D:$D,"&lt;=44999", Kickstarter!$R:$R, "plays")</f>
        <v>2</v>
      </c>
      <c r="C11">
        <f>COUNTIFS(Kickstarter!$D:$D,"&gt;=40000", Kickstarter!$F:$F, "Failed", Kickstarter!$D:$D,"&lt;=44999", Kickstarter!$R:$R, "plays")</f>
        <v>1</v>
      </c>
      <c r="D11">
        <f>COUNTIFS(Kickstarter!$D:$D,"&gt;=40000", Kickstarter!$F:$F, "canceled", Kickstarter!$D:$D,"&lt;=44999", Kickstarter!$R:$R,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">
      <c r="A12" t="s">
        <v>8418</v>
      </c>
      <c r="B12">
        <f>COUNTIFS(Kickstarter!$D:$D,"&gt;=45000", Kickstarter!$F:$F, "successful", Kickstarter!$D:$D,"&lt;=49999", Kickstarter!$R:$R, "plays")</f>
        <v>0</v>
      </c>
      <c r="C12">
        <f>COUNTIFS(Kickstarter!$D:$D,"&gt;=45000", Kickstarter!$F:$F, "Failed", Kickstarter!$D:$D,"&lt;=49999", Kickstarter!$R:$R, "plays")</f>
        <v>1</v>
      </c>
      <c r="D12">
        <f>COUNTIFS(Kickstarter!$D:$D,"&gt;=45000", Kickstarter!$F:$F, "canceled", Kickstarter!$D:$D,"&lt;=49999", Kickstarter!$R:$R,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">
      <c r="A13" t="s">
        <v>8419</v>
      </c>
      <c r="B13">
        <f>COUNTIFS(Kickstarter!$D:$D,"&gt;50000", Kickstarter!$F:$F, "successful", Kickstarter!$R:$R, "plays")</f>
        <v>2</v>
      </c>
      <c r="C13">
        <f>COUNTIFS(Kickstarter!$D:$D,"&gt;50000", Kickstarter!$F:$F, "Failed", Kickstarter!$R:$R, "plays")</f>
        <v>10</v>
      </c>
      <c r="D13">
        <f>COUNTIFS(Kickstarter!$D:$D,"&gt;50000", Kickstarter!$F:$F,"canceled", Kickstarter!$R:$R, "plays")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  <row r="14" spans="1:8" x14ac:dyDescent="0.3">
      <c r="B14">
        <f>SUM(B2:B13)</f>
        <v>694</v>
      </c>
      <c r="C14">
        <f>SUM(C2:C13)</f>
        <v>349</v>
      </c>
      <c r="D14">
        <f>SUM(D2:D13)</f>
        <v>0</v>
      </c>
      <c r="E14">
        <f t="shared" si="0"/>
        <v>1043</v>
      </c>
      <c r="F14" s="24">
        <f t="shared" si="1"/>
        <v>0.66538830297219564</v>
      </c>
      <c r="G14" s="24">
        <f t="shared" si="2"/>
        <v>0.33461169702780441</v>
      </c>
      <c r="H14" s="24">
        <f t="shared" si="3"/>
        <v>0</v>
      </c>
    </row>
    <row r="15" spans="1:8" x14ac:dyDescent="0.3">
      <c r="F15" s="2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99" zoomScaleNormal="99" workbookViewId="0">
      <selection activeCell="B3" sqref="B3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5546875" customWidth="1"/>
    <col min="16" max="16" width="16.88671875" customWidth="1"/>
    <col min="17" max="17" width="41.109375" customWidth="1"/>
    <col min="18" max="18" width="15.77734375" customWidth="1"/>
    <col min="19" max="19" width="23" style="17" customWidth="1"/>
    <col min="20" max="20" width="21.33203125" style="17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6" t="s">
        <v>8365</v>
      </c>
      <c r="T1" s="16" t="s">
        <v>8366</v>
      </c>
      <c r="U1" s="10" t="s">
        <v>8400</v>
      </c>
    </row>
    <row r="2" spans="1:21" ht="43.2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2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2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2" t="s">
        <v>8308</v>
      </c>
      <c r="R67" t="s">
        <v>8309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2" t="s">
        <v>8323</v>
      </c>
      <c r="R130" t="s">
        <v>8324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2" t="s">
        <v>8308</v>
      </c>
      <c r="R131" t="s">
        <v>8309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2" t="s">
        <v>8321</v>
      </c>
      <c r="R194" t="s">
        <v>8322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2" t="s">
        <v>8323</v>
      </c>
      <c r="R195" t="s">
        <v>8324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2" t="s">
        <v>8321</v>
      </c>
      <c r="R196" t="s">
        <v>8322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2" t="s">
        <v>8323</v>
      </c>
      <c r="R197" t="s">
        <v>8324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2" t="s">
        <v>8321</v>
      </c>
      <c r="R198" t="s">
        <v>8322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2" t="s">
        <v>8321</v>
      </c>
      <c r="R199" t="s">
        <v>8322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2" t="s">
        <v>8319</v>
      </c>
      <c r="R200" t="s">
        <v>8320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2" t="s">
        <v>8308</v>
      </c>
      <c r="R201" t="s">
        <v>8310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2" t="s">
        <v>8321</v>
      </c>
      <c r="R202" t="s">
        <v>8332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2" t="s">
        <v>8313</v>
      </c>
      <c r="R203" t="s">
        <v>8314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2" t="s">
        <v>8323</v>
      </c>
      <c r="R204" t="s">
        <v>8326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2" t="s">
        <v>8308</v>
      </c>
      <c r="R205" t="s">
        <v>8309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2" t="s">
        <v>8308</v>
      </c>
      <c r="R206" t="s">
        <v>8310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2" t="s">
        <v>8313</v>
      </c>
      <c r="R207" t="s">
        <v>8314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2" t="s">
        <v>8323</v>
      </c>
      <c r="R208" t="s">
        <v>8326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2" t="s">
        <v>8308</v>
      </c>
      <c r="R209" t="s">
        <v>8309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2" t="s">
        <v>8311</v>
      </c>
      <c r="R210" t="s">
        <v>8312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2" t="s">
        <v>8316</v>
      </c>
      <c r="R211" t="s">
        <v>8317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2" t="s">
        <v>8308</v>
      </c>
      <c r="R212" t="s">
        <v>8309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2" t="s">
        <v>8313</v>
      </c>
      <c r="R213" t="s">
        <v>8314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2" t="s">
        <v>8323</v>
      </c>
      <c r="R214" t="s">
        <v>8324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2" t="s">
        <v>8313</v>
      </c>
      <c r="R215" t="s">
        <v>8314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2" t="s">
        <v>8308</v>
      </c>
      <c r="R216" t="s">
        <v>8315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2" t="s">
        <v>8321</v>
      </c>
      <c r="R217" t="s">
        <v>8322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2" t="s">
        <v>8327</v>
      </c>
      <c r="R218" t="s">
        <v>8331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2" t="s">
        <v>8321</v>
      </c>
      <c r="R219" t="s">
        <v>8322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2" t="s">
        <v>8321</v>
      </c>
      <c r="R220" t="s">
        <v>8332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2" t="s">
        <v>8313</v>
      </c>
      <c r="R221" t="s">
        <v>8314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2" t="s">
        <v>8321</v>
      </c>
      <c r="R222" t="s">
        <v>8322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2" t="s">
        <v>8308</v>
      </c>
      <c r="R223" t="s">
        <v>8309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2" t="s">
        <v>8321</v>
      </c>
      <c r="R224" t="s">
        <v>8322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2" t="s">
        <v>8321</v>
      </c>
      <c r="R225" t="s">
        <v>8322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2" t="s">
        <v>8319</v>
      </c>
      <c r="R226" t="s">
        <v>8320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2" t="s">
        <v>8321</v>
      </c>
      <c r="R227" t="s">
        <v>8322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2" t="s">
        <v>8327</v>
      </c>
      <c r="R228" t="s">
        <v>8331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2" t="s">
        <v>8308</v>
      </c>
      <c r="R229" t="s">
        <v>8310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2" t="s">
        <v>8323</v>
      </c>
      <c r="R230" t="s">
        <v>8324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2" t="s">
        <v>8319</v>
      </c>
      <c r="R231" t="s">
        <v>8320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2" t="s">
        <v>8323</v>
      </c>
      <c r="R232" t="s">
        <v>8326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2" t="s">
        <v>8308</v>
      </c>
      <c r="R233" t="s">
        <v>8310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2" t="s">
        <v>8323</v>
      </c>
      <c r="R234" t="s">
        <v>8326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2" t="s">
        <v>8316</v>
      </c>
      <c r="R235" t="s">
        <v>8317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2" t="s">
        <v>8311</v>
      </c>
      <c r="R236" t="s">
        <v>8312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2" t="s">
        <v>8327</v>
      </c>
      <c r="R237" t="s">
        <v>8331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2" t="s">
        <v>8321</v>
      </c>
      <c r="R238" t="s">
        <v>8322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2" t="s">
        <v>8327</v>
      </c>
      <c r="R239" t="s">
        <v>8331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2" t="s">
        <v>8308</v>
      </c>
      <c r="R240" t="s">
        <v>8309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2" t="s">
        <v>8308</v>
      </c>
      <c r="R241" t="s">
        <v>8310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2" t="s">
        <v>8308</v>
      </c>
      <c r="R242" t="s">
        <v>8309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2" t="s">
        <v>8308</v>
      </c>
      <c r="R243" t="s">
        <v>8318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2" t="s">
        <v>8308</v>
      </c>
      <c r="R244" t="s">
        <v>8309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2" t="s">
        <v>8311</v>
      </c>
      <c r="R245" t="s">
        <v>8312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2" t="s">
        <v>8308</v>
      </c>
      <c r="R246" t="s">
        <v>8309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2" t="s">
        <v>8311</v>
      </c>
      <c r="R247" t="s">
        <v>8312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2" t="s">
        <v>8311</v>
      </c>
      <c r="R248" t="s">
        <v>8333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2" t="s">
        <v>8323</v>
      </c>
      <c r="R249" t="s">
        <v>8324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2" t="s">
        <v>8327</v>
      </c>
      <c r="R250" t="s">
        <v>8336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2" t="s">
        <v>8321</v>
      </c>
      <c r="R251" t="s">
        <v>8332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2" t="s">
        <v>8308</v>
      </c>
      <c r="R252" t="s">
        <v>8315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2" t="s">
        <v>8308</v>
      </c>
      <c r="R253" t="s">
        <v>8315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2" t="s">
        <v>8308</v>
      </c>
      <c r="R254" t="s">
        <v>8310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2" t="s">
        <v>8321</v>
      </c>
      <c r="R255" t="s">
        <v>8322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2" t="s">
        <v>8316</v>
      </c>
      <c r="R256" t="s">
        <v>8317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2" t="s">
        <v>8321</v>
      </c>
      <c r="R257" t="s">
        <v>8332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2" t="s">
        <v>8323</v>
      </c>
      <c r="R258" t="s">
        <v>8326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2" t="s">
        <v>8323</v>
      </c>
      <c r="R259" t="s">
        <v>8324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2" t="s">
        <v>8323</v>
      </c>
      <c r="R260" t="s">
        <v>8324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2" t="s">
        <v>8321</v>
      </c>
      <c r="R261" t="s">
        <v>8322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2" t="s">
        <v>8327</v>
      </c>
      <c r="R262" t="s">
        <v>8331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2" t="s">
        <v>8321</v>
      </c>
      <c r="R263" t="s">
        <v>8322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2" t="s">
        <v>8313</v>
      </c>
      <c r="R264" t="s">
        <v>8314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2" t="s">
        <v>8308</v>
      </c>
      <c r="R265" t="s">
        <v>8309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2" t="s">
        <v>8308</v>
      </c>
      <c r="R266" t="s">
        <v>8309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2" t="s">
        <v>8316</v>
      </c>
      <c r="R267" t="s">
        <v>8334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2" t="s">
        <v>8323</v>
      </c>
      <c r="R268" t="s">
        <v>8326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2" t="s">
        <v>8321</v>
      </c>
      <c r="R269" t="s">
        <v>8332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2" t="s">
        <v>8313</v>
      </c>
      <c r="R270" t="s">
        <v>8314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2" t="s">
        <v>8308</v>
      </c>
      <c r="R271" t="s">
        <v>8310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2" t="s">
        <v>8319</v>
      </c>
      <c r="R272" t="s">
        <v>8320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2" t="s">
        <v>8323</v>
      </c>
      <c r="R273" t="s">
        <v>8326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2" t="s">
        <v>8321</v>
      </c>
      <c r="R274" t="s">
        <v>8322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2" t="s">
        <v>8321</v>
      </c>
      <c r="R275" t="s">
        <v>8322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2" t="s">
        <v>8327</v>
      </c>
      <c r="R276" t="s">
        <v>8331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2" t="s">
        <v>8308</v>
      </c>
      <c r="R277" t="s">
        <v>8309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2" t="s">
        <v>8321</v>
      </c>
      <c r="R278" t="s">
        <v>8322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2" t="s">
        <v>8316</v>
      </c>
      <c r="R279" t="s">
        <v>8317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2" t="s">
        <v>8308</v>
      </c>
      <c r="R280" t="s">
        <v>8309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2" t="s">
        <v>8321</v>
      </c>
      <c r="R281" t="s">
        <v>8322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2" t="s">
        <v>8319</v>
      </c>
      <c r="R282" t="s">
        <v>8320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2" t="s">
        <v>8308</v>
      </c>
      <c r="R283" t="s">
        <v>8310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2" t="s">
        <v>8321</v>
      </c>
      <c r="R284" t="s">
        <v>8337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2" t="s">
        <v>8308</v>
      </c>
      <c r="R285" t="s">
        <v>8309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2" t="s">
        <v>8313</v>
      </c>
      <c r="R286" t="s">
        <v>8314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2" t="s">
        <v>8323</v>
      </c>
      <c r="R287" t="s">
        <v>8324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2" t="s">
        <v>8323</v>
      </c>
      <c r="R288" t="s">
        <v>8324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2" t="s">
        <v>8321</v>
      </c>
      <c r="R289" t="s">
        <v>8322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2" t="s">
        <v>8323</v>
      </c>
      <c r="R290" t="s">
        <v>8324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2" t="s">
        <v>8321</v>
      </c>
      <c r="R291" t="s">
        <v>8322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2" t="s">
        <v>8321</v>
      </c>
      <c r="R292" t="s">
        <v>8322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2" t="s">
        <v>8323</v>
      </c>
      <c r="R293" t="s">
        <v>8324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2" t="s">
        <v>8308</v>
      </c>
      <c r="R294" t="s">
        <v>8310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2" t="s">
        <v>8308</v>
      </c>
      <c r="R295" t="s">
        <v>8309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2" t="s">
        <v>8316</v>
      </c>
      <c r="R296" t="s">
        <v>8317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2" t="s">
        <v>8321</v>
      </c>
      <c r="R297" t="s">
        <v>8322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2" t="s">
        <v>8308</v>
      </c>
      <c r="R298" t="s">
        <v>8315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2" t="s">
        <v>8321</v>
      </c>
      <c r="R299" t="s">
        <v>8332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2" t="s">
        <v>8316</v>
      </c>
      <c r="R300" t="s">
        <v>8317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2" t="s">
        <v>8311</v>
      </c>
      <c r="R301" t="s">
        <v>8312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2" t="s">
        <v>8323</v>
      </c>
      <c r="R302" t="s">
        <v>8324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2" t="s">
        <v>8327</v>
      </c>
      <c r="R303" t="s">
        <v>8329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2" t="s">
        <v>8323</v>
      </c>
      <c r="R304" t="s">
        <v>8324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2" t="s">
        <v>8321</v>
      </c>
      <c r="R305" t="s">
        <v>8322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2" t="s">
        <v>8321</v>
      </c>
      <c r="R306" t="s">
        <v>8325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2" t="s">
        <v>8313</v>
      </c>
      <c r="R307" t="s">
        <v>8314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2" t="s">
        <v>8323</v>
      </c>
      <c r="R308" t="s">
        <v>8324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2" t="s">
        <v>8323</v>
      </c>
      <c r="R309" t="s">
        <v>8326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2" t="s">
        <v>8313</v>
      </c>
      <c r="R310" t="s">
        <v>8314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2" t="s">
        <v>8323</v>
      </c>
      <c r="R311" t="s">
        <v>8324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2" t="s">
        <v>8313</v>
      </c>
      <c r="R312" t="s">
        <v>8314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2" t="s">
        <v>8321</v>
      </c>
      <c r="R313" t="s">
        <v>8322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2" t="s">
        <v>8321</v>
      </c>
      <c r="R314" t="s">
        <v>8322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2" t="s">
        <v>8313</v>
      </c>
      <c r="R315" t="s">
        <v>8314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2" t="s">
        <v>8319</v>
      </c>
      <c r="R316" t="s">
        <v>8320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2" t="s">
        <v>8321</v>
      </c>
      <c r="R317" t="s">
        <v>8322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2" t="s">
        <v>8319</v>
      </c>
      <c r="R318" t="s">
        <v>8320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2" t="s">
        <v>8308</v>
      </c>
      <c r="R319" t="s">
        <v>8310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2" t="s">
        <v>8321</v>
      </c>
      <c r="R320" t="s">
        <v>8322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2" t="s">
        <v>8311</v>
      </c>
      <c r="R321" t="s">
        <v>8333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2" t="s">
        <v>8321</v>
      </c>
      <c r="R322" t="s">
        <v>8322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2" t="s">
        <v>8308</v>
      </c>
      <c r="R323" t="s">
        <v>8310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2" t="s">
        <v>8308</v>
      </c>
      <c r="R324" t="s">
        <v>8309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2" t="s">
        <v>8308</v>
      </c>
      <c r="R325" t="s">
        <v>8309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2" t="s">
        <v>8327</v>
      </c>
      <c r="R326" t="s">
        <v>8338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2" t="s">
        <v>8321</v>
      </c>
      <c r="R327" t="s">
        <v>8322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2" t="s">
        <v>8321</v>
      </c>
      <c r="R328" t="s">
        <v>8322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2" t="s">
        <v>8313</v>
      </c>
      <c r="R329" t="s">
        <v>8314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2" t="s">
        <v>8323</v>
      </c>
      <c r="R330" t="s">
        <v>8335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2" t="s">
        <v>8327</v>
      </c>
      <c r="R331" t="s">
        <v>8328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2" t="s">
        <v>8308</v>
      </c>
      <c r="R332" t="s">
        <v>8310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2" t="s">
        <v>8321</v>
      </c>
      <c r="R333" t="s">
        <v>8322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2" t="s">
        <v>8327</v>
      </c>
      <c r="R334" t="s">
        <v>8331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2" t="s">
        <v>8319</v>
      </c>
      <c r="R335" t="s">
        <v>8320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2" t="s">
        <v>8319</v>
      </c>
      <c r="R336" t="s">
        <v>8320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2" t="s">
        <v>8321</v>
      </c>
      <c r="R337" t="s">
        <v>8322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2" t="s">
        <v>8323</v>
      </c>
      <c r="R338" t="s">
        <v>8326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2" t="s">
        <v>8321</v>
      </c>
      <c r="R339" t="s">
        <v>8322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2" t="s">
        <v>8321</v>
      </c>
      <c r="R340" t="s">
        <v>8322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2" t="s">
        <v>8316</v>
      </c>
      <c r="R341" t="s">
        <v>8334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2" t="s">
        <v>8308</v>
      </c>
      <c r="R342" t="s">
        <v>8310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2" t="s">
        <v>8323</v>
      </c>
      <c r="R343" t="s">
        <v>8324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2" t="s">
        <v>8316</v>
      </c>
      <c r="R344" t="s">
        <v>8317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2" t="s">
        <v>8308</v>
      </c>
      <c r="R345" t="s">
        <v>8310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2" t="s">
        <v>8321</v>
      </c>
      <c r="R346" t="s">
        <v>8339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2" t="s">
        <v>8316</v>
      </c>
      <c r="R347" t="s">
        <v>8317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2" t="s">
        <v>8321</v>
      </c>
      <c r="R348" t="s">
        <v>8322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2" t="s">
        <v>8323</v>
      </c>
      <c r="R349" t="s">
        <v>8326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2" t="s">
        <v>8327</v>
      </c>
      <c r="R350" t="s">
        <v>8331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2" t="s">
        <v>8316</v>
      </c>
      <c r="R351" t="s">
        <v>8317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2" t="s">
        <v>8313</v>
      </c>
      <c r="R352" t="s">
        <v>8314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2" t="s">
        <v>8313</v>
      </c>
      <c r="R353" t="s">
        <v>8314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2" t="s">
        <v>8308</v>
      </c>
      <c r="R354" t="s">
        <v>8309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2" t="s">
        <v>8308</v>
      </c>
      <c r="R355" t="s">
        <v>8310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2" t="s">
        <v>8327</v>
      </c>
      <c r="R356" t="s">
        <v>8329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2" t="s">
        <v>8319</v>
      </c>
      <c r="R357" t="s">
        <v>8320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2" t="s">
        <v>8323</v>
      </c>
      <c r="R358" t="s">
        <v>8326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2" t="s">
        <v>8308</v>
      </c>
      <c r="R359" t="s">
        <v>8309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2" t="s">
        <v>8323</v>
      </c>
      <c r="R360" t="s">
        <v>8324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2" t="s">
        <v>8313</v>
      </c>
      <c r="R361" t="s">
        <v>8314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2" t="s">
        <v>8313</v>
      </c>
      <c r="R362" t="s">
        <v>8314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2" t="s">
        <v>8323</v>
      </c>
      <c r="R363" t="s">
        <v>8324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2" t="s">
        <v>8308</v>
      </c>
      <c r="R364" t="s">
        <v>8315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2" t="s">
        <v>8316</v>
      </c>
      <c r="R365" t="s">
        <v>8317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2" t="s">
        <v>8308</v>
      </c>
      <c r="R366" t="s">
        <v>8309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2" t="s">
        <v>8321</v>
      </c>
      <c r="R367" t="s">
        <v>8322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2" t="s">
        <v>8321</v>
      </c>
      <c r="R368" t="s">
        <v>8322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2" t="s">
        <v>8327</v>
      </c>
      <c r="R369" t="s">
        <v>8331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2" t="s">
        <v>8321</v>
      </c>
      <c r="R370" t="s">
        <v>8332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2" t="s">
        <v>8313</v>
      </c>
      <c r="R371" t="s">
        <v>8314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2" t="s">
        <v>8313</v>
      </c>
      <c r="R372" t="s">
        <v>8314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2" t="s">
        <v>8313</v>
      </c>
      <c r="R373" t="s">
        <v>8314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2" t="s">
        <v>8308</v>
      </c>
      <c r="R374" t="s">
        <v>8340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2" t="s">
        <v>8316</v>
      </c>
      <c r="R375" t="s">
        <v>8317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2" t="s">
        <v>8323</v>
      </c>
      <c r="R376" t="s">
        <v>8326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2" t="s">
        <v>8323</v>
      </c>
      <c r="R377" t="s">
        <v>8326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2" t="s">
        <v>8327</v>
      </c>
      <c r="R378" t="s">
        <v>8331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2" t="s">
        <v>8308</v>
      </c>
      <c r="R379" t="s">
        <v>8315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2" t="s">
        <v>8313</v>
      </c>
      <c r="R380" t="s">
        <v>8314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2" t="s">
        <v>8323</v>
      </c>
      <c r="R381" t="s">
        <v>8324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2" t="s">
        <v>8327</v>
      </c>
      <c r="R382" t="s">
        <v>8328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2" t="s">
        <v>8321</v>
      </c>
      <c r="R383" t="s">
        <v>8322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2" t="s">
        <v>8313</v>
      </c>
      <c r="R384" t="s">
        <v>8314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2" t="s">
        <v>8313</v>
      </c>
      <c r="R385" t="s">
        <v>8314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2" t="s">
        <v>8323</v>
      </c>
      <c r="R386" t="s">
        <v>8326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2" t="s">
        <v>8321</v>
      </c>
      <c r="R387" t="s">
        <v>8322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2" t="s">
        <v>8321</v>
      </c>
      <c r="R388" t="s">
        <v>8322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2" t="s">
        <v>8308</v>
      </c>
      <c r="R389" t="s">
        <v>8318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2" t="s">
        <v>8321</v>
      </c>
      <c r="R390" t="s">
        <v>8322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2" t="s">
        <v>8308</v>
      </c>
      <c r="R391" t="s">
        <v>8340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2" t="s">
        <v>8321</v>
      </c>
      <c r="R392" t="s">
        <v>8322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2" t="s">
        <v>8308</v>
      </c>
      <c r="R393" t="s">
        <v>8310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2" t="s">
        <v>8313</v>
      </c>
      <c r="R394" t="s">
        <v>8314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2" t="s">
        <v>8316</v>
      </c>
      <c r="R395" t="s">
        <v>8334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2" t="s">
        <v>8308</v>
      </c>
      <c r="R396" t="s">
        <v>8340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2" t="s">
        <v>8308</v>
      </c>
      <c r="R397" t="s">
        <v>8315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2" t="s">
        <v>8321</v>
      </c>
      <c r="R398" t="s">
        <v>8322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2" t="s">
        <v>8327</v>
      </c>
      <c r="R399" t="s">
        <v>8341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2" t="s">
        <v>8327</v>
      </c>
      <c r="R400" t="s">
        <v>8331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2" t="s">
        <v>8316</v>
      </c>
      <c r="R401" t="s">
        <v>8317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2" t="s">
        <v>8321</v>
      </c>
      <c r="R402" t="s">
        <v>8322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2" t="s">
        <v>8308</v>
      </c>
      <c r="R403" t="s">
        <v>8310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2" t="s">
        <v>8313</v>
      </c>
      <c r="R404" t="s">
        <v>8314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2" t="s">
        <v>8316</v>
      </c>
      <c r="R405" t="s">
        <v>8317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2" t="s">
        <v>8327</v>
      </c>
      <c r="R406" t="s">
        <v>8331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2" t="s">
        <v>8313</v>
      </c>
      <c r="R407" t="s">
        <v>8314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2" t="s">
        <v>8323</v>
      </c>
      <c r="R408" t="s">
        <v>8326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2" t="s">
        <v>8327</v>
      </c>
      <c r="R409" t="s">
        <v>8341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2" t="s">
        <v>8311</v>
      </c>
      <c r="R410" t="s">
        <v>8333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2" t="s">
        <v>8321</v>
      </c>
      <c r="R411" t="s">
        <v>8332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2" t="s">
        <v>8321</v>
      </c>
      <c r="R412" t="s">
        <v>8322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2" t="s">
        <v>8321</v>
      </c>
      <c r="R413" t="s">
        <v>8322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2" t="s">
        <v>8323</v>
      </c>
      <c r="R414" t="s">
        <v>8326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2" t="s">
        <v>8311</v>
      </c>
      <c r="R415" t="s">
        <v>8333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2" t="s">
        <v>8327</v>
      </c>
      <c r="R416" t="s">
        <v>8331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2" t="s">
        <v>8321</v>
      </c>
      <c r="R417" t="s">
        <v>8332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2" t="s">
        <v>8323</v>
      </c>
      <c r="R418" t="s">
        <v>8326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2" t="s">
        <v>8316</v>
      </c>
      <c r="R419" t="s">
        <v>8317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2" t="s">
        <v>8321</v>
      </c>
      <c r="R420" t="s">
        <v>8332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2" t="s">
        <v>8308</v>
      </c>
      <c r="R421" t="s">
        <v>8310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2" t="s">
        <v>8316</v>
      </c>
      <c r="R422" t="s">
        <v>8334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2" t="s">
        <v>8308</v>
      </c>
      <c r="R423" t="s">
        <v>8310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2" t="s">
        <v>8313</v>
      </c>
      <c r="R424" t="s">
        <v>8314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2" t="s">
        <v>8316</v>
      </c>
      <c r="R425" t="s">
        <v>8317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2" t="s">
        <v>8308</v>
      </c>
      <c r="R426" t="s">
        <v>8310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2" t="s">
        <v>8308</v>
      </c>
      <c r="R427" t="s">
        <v>8310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2" t="s">
        <v>8316</v>
      </c>
      <c r="R428" t="s">
        <v>8317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2" t="s">
        <v>8308</v>
      </c>
      <c r="R429" t="s">
        <v>8309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2" t="s">
        <v>8308</v>
      </c>
      <c r="R430" t="s">
        <v>8310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2" t="s">
        <v>8313</v>
      </c>
      <c r="R431" t="s">
        <v>8314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2" t="s">
        <v>8321</v>
      </c>
      <c r="R432" t="s">
        <v>8322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2" t="s">
        <v>8308</v>
      </c>
      <c r="R433" t="s">
        <v>8310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2" t="s">
        <v>8316</v>
      </c>
      <c r="R434" t="s">
        <v>8317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2" t="s">
        <v>8316</v>
      </c>
      <c r="R435" t="s">
        <v>8317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2" t="s">
        <v>8321</v>
      </c>
      <c r="R436" t="s">
        <v>8322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2" t="s">
        <v>8323</v>
      </c>
      <c r="R437" t="s">
        <v>8324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2" t="s">
        <v>8313</v>
      </c>
      <c r="R438" t="s">
        <v>8314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2" t="s">
        <v>8327</v>
      </c>
      <c r="R439" t="s">
        <v>8331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2" t="s">
        <v>8313</v>
      </c>
      <c r="R440" t="s">
        <v>8314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2" t="s">
        <v>8327</v>
      </c>
      <c r="R441" t="s">
        <v>8328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2" t="s">
        <v>8323</v>
      </c>
      <c r="R442" t="s">
        <v>8324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2" t="s">
        <v>8308</v>
      </c>
      <c r="R443" t="s">
        <v>8340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2" t="s">
        <v>8321</v>
      </c>
      <c r="R444" t="s">
        <v>8322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2" t="s">
        <v>8313</v>
      </c>
      <c r="R445" t="s">
        <v>8314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2" t="s">
        <v>8308</v>
      </c>
      <c r="R446" t="s">
        <v>8315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2" t="s">
        <v>8321</v>
      </c>
      <c r="R447" t="s">
        <v>8322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2" t="s">
        <v>8321</v>
      </c>
      <c r="R448" t="s">
        <v>8322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2" t="s">
        <v>8321</v>
      </c>
      <c r="R449" t="s">
        <v>8322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2" t="s">
        <v>8308</v>
      </c>
      <c r="R450" t="s">
        <v>8315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2" t="s">
        <v>8313</v>
      </c>
      <c r="R451" t="s">
        <v>8314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2" t="s">
        <v>8308</v>
      </c>
      <c r="R452" t="s">
        <v>8310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2" t="s">
        <v>8308</v>
      </c>
      <c r="R453" t="s">
        <v>8310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2" t="s">
        <v>8327</v>
      </c>
      <c r="R454" t="s">
        <v>8331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2" t="s">
        <v>8327</v>
      </c>
      <c r="R455" t="s">
        <v>8331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2" t="s">
        <v>8323</v>
      </c>
      <c r="R456" t="s">
        <v>8326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2" t="s">
        <v>8321</v>
      </c>
      <c r="R457" t="s">
        <v>8322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2" t="s">
        <v>8313</v>
      </c>
      <c r="R458" t="s">
        <v>8314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2" t="s">
        <v>8327</v>
      </c>
      <c r="R459" t="s">
        <v>8328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2" t="s">
        <v>8327</v>
      </c>
      <c r="R460" t="s">
        <v>8328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2" t="s">
        <v>8308</v>
      </c>
      <c r="R461" t="s">
        <v>8309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2" t="s">
        <v>8311</v>
      </c>
      <c r="R462" t="s">
        <v>8312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2" t="s">
        <v>8308</v>
      </c>
      <c r="R463" t="s">
        <v>8315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2" t="s">
        <v>8327</v>
      </c>
      <c r="R464" t="s">
        <v>8328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2" t="s">
        <v>8308</v>
      </c>
      <c r="R465" t="s">
        <v>8315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2" t="s">
        <v>8321</v>
      </c>
      <c r="R466" t="s">
        <v>8322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2" t="s">
        <v>8321</v>
      </c>
      <c r="R467" t="s">
        <v>8322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2" t="s">
        <v>8308</v>
      </c>
      <c r="R468" t="s">
        <v>8310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2" t="s">
        <v>8308</v>
      </c>
      <c r="R469" t="s">
        <v>8309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2" t="s">
        <v>8308</v>
      </c>
      <c r="R470" t="s">
        <v>8309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2" t="s">
        <v>8313</v>
      </c>
      <c r="R471" t="s">
        <v>8314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2" t="s">
        <v>8327</v>
      </c>
      <c r="R472" t="s">
        <v>8331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2" t="s">
        <v>8313</v>
      </c>
      <c r="R473" t="s">
        <v>8314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2" t="s">
        <v>8321</v>
      </c>
      <c r="R474" t="s">
        <v>8322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2" t="s">
        <v>8323</v>
      </c>
      <c r="R475" t="s">
        <v>8324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2" t="s">
        <v>8323</v>
      </c>
      <c r="R476" t="s">
        <v>8326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2" t="s">
        <v>8321</v>
      </c>
      <c r="R477" t="s">
        <v>8322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2" t="s">
        <v>8323</v>
      </c>
      <c r="R478" t="s">
        <v>8326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2" t="s">
        <v>8308</v>
      </c>
      <c r="R479" t="s">
        <v>8309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2" t="s">
        <v>8327</v>
      </c>
      <c r="R480" t="s">
        <v>8331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2" t="s">
        <v>8313</v>
      </c>
      <c r="R481" t="s">
        <v>8314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2" t="s">
        <v>8313</v>
      </c>
      <c r="R482" t="s">
        <v>8314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2" t="s">
        <v>8321</v>
      </c>
      <c r="R483" t="s">
        <v>8322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2" t="s">
        <v>8321</v>
      </c>
      <c r="R484" t="s">
        <v>8322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2" t="s">
        <v>8316</v>
      </c>
      <c r="R485" t="s">
        <v>8317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2" t="s">
        <v>8308</v>
      </c>
      <c r="R486" t="s">
        <v>8340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2" t="s">
        <v>8327</v>
      </c>
      <c r="R487" t="s">
        <v>8331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2" t="s">
        <v>8316</v>
      </c>
      <c r="R488" t="s">
        <v>8317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2" t="s">
        <v>8308</v>
      </c>
      <c r="R489" t="s">
        <v>8310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2" t="s">
        <v>8308</v>
      </c>
      <c r="R490" t="s">
        <v>8315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2" t="s">
        <v>8323</v>
      </c>
      <c r="R491" t="s">
        <v>8324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2" t="s">
        <v>8316</v>
      </c>
      <c r="R492" t="s">
        <v>8317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2" t="s">
        <v>8321</v>
      </c>
      <c r="R493" t="s">
        <v>8322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2" t="s">
        <v>8323</v>
      </c>
      <c r="R494" t="s">
        <v>8326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2" t="s">
        <v>8323</v>
      </c>
      <c r="R495" t="s">
        <v>8326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2" t="s">
        <v>8323</v>
      </c>
      <c r="R496" t="s">
        <v>8324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2" t="s">
        <v>8323</v>
      </c>
      <c r="R497" t="s">
        <v>8326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2" t="s">
        <v>8308</v>
      </c>
      <c r="R498" t="s">
        <v>8309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2" t="s">
        <v>8313</v>
      </c>
      <c r="R499" t="s">
        <v>8314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2" t="s">
        <v>8327</v>
      </c>
      <c r="R500" t="s">
        <v>8331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2" t="s">
        <v>8327</v>
      </c>
      <c r="R501" t="s">
        <v>8328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2" t="s">
        <v>8323</v>
      </c>
      <c r="R502" t="s">
        <v>8335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2" t="s">
        <v>8321</v>
      </c>
      <c r="R503" t="s">
        <v>8322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2" t="s">
        <v>8327</v>
      </c>
      <c r="R504" t="s">
        <v>8331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2" t="s">
        <v>8313</v>
      </c>
      <c r="R505" t="s">
        <v>8314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2" t="s">
        <v>8323</v>
      </c>
      <c r="R506" t="s">
        <v>8326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2" t="s">
        <v>8313</v>
      </c>
      <c r="R507" t="s">
        <v>8314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2" t="s">
        <v>8313</v>
      </c>
      <c r="R508" t="s">
        <v>8314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2" t="s">
        <v>8323</v>
      </c>
      <c r="R509" t="s">
        <v>8326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2" t="s">
        <v>8323</v>
      </c>
      <c r="R510" t="s">
        <v>8326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2" t="s">
        <v>8321</v>
      </c>
      <c r="R511" t="s">
        <v>8322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2" t="s">
        <v>8308</v>
      </c>
      <c r="R512" t="s">
        <v>8310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2" t="s">
        <v>8323</v>
      </c>
      <c r="R513" t="s">
        <v>8326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2" t="s">
        <v>8323</v>
      </c>
      <c r="R514" t="s">
        <v>8326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2" t="s">
        <v>8327</v>
      </c>
      <c r="R515" t="s">
        <v>8331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2" t="s">
        <v>8323</v>
      </c>
      <c r="R516" t="s">
        <v>8326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2" t="s">
        <v>8321</v>
      </c>
      <c r="R517" t="s">
        <v>8332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2" t="s">
        <v>8313</v>
      </c>
      <c r="R518" t="s">
        <v>8314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2" t="s">
        <v>8321</v>
      </c>
      <c r="R519" t="s">
        <v>8322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2" t="s">
        <v>8323</v>
      </c>
      <c r="R520" t="s">
        <v>8326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2" t="s">
        <v>8319</v>
      </c>
      <c r="R521" t="s">
        <v>8320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2" t="s">
        <v>8327</v>
      </c>
      <c r="R522" t="s">
        <v>8331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2" t="s">
        <v>8311</v>
      </c>
      <c r="R523" t="s">
        <v>8312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2" t="s">
        <v>8319</v>
      </c>
      <c r="R524" t="s">
        <v>8320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2" t="s">
        <v>8323</v>
      </c>
      <c r="R525" t="s">
        <v>8326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2" t="s">
        <v>8323</v>
      </c>
      <c r="R526" t="s">
        <v>8326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2" t="s">
        <v>8327</v>
      </c>
      <c r="R527" t="s">
        <v>8331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2" t="s">
        <v>8323</v>
      </c>
      <c r="R528" t="s">
        <v>8324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2" t="s">
        <v>8316</v>
      </c>
      <c r="R529" t="s">
        <v>8317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2" t="s">
        <v>8321</v>
      </c>
      <c r="R530" t="s">
        <v>8322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2" t="s">
        <v>8321</v>
      </c>
      <c r="R531" t="s">
        <v>8332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2" t="s">
        <v>8308</v>
      </c>
      <c r="R532" t="s">
        <v>8310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2" t="s">
        <v>8327</v>
      </c>
      <c r="R533" t="s">
        <v>8331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2" t="s">
        <v>8323</v>
      </c>
      <c r="R534" t="s">
        <v>8326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2" t="s">
        <v>8327</v>
      </c>
      <c r="R535" t="s">
        <v>8331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2" t="s">
        <v>8308</v>
      </c>
      <c r="R536" t="s">
        <v>8310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2" t="s">
        <v>8316</v>
      </c>
      <c r="R537" t="s">
        <v>8334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2" t="s">
        <v>8308</v>
      </c>
      <c r="R538" t="s">
        <v>8309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2" t="s">
        <v>8321</v>
      </c>
      <c r="R539" t="s">
        <v>8322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2" t="s">
        <v>8321</v>
      </c>
      <c r="R540" t="s">
        <v>8332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2" t="s">
        <v>8308</v>
      </c>
      <c r="R541" t="s">
        <v>8309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28.8" x14ac:dyDescent="0.3">
      <c r="A542">
        <v>1268</v>
      </c>
      <c r="B542" s="9" t="s">
        <v>1269</v>
      </c>
      <c r="C542" s="3" t="s">
        <v>5378</v>
      </c>
      <c r="D542" s="5">
        <v>12000</v>
      </c>
      <c r="E542" s="7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40"/>
        <v>117</v>
      </c>
      <c r="P542">
        <f t="shared" si="41"/>
        <v>76.92</v>
      </c>
      <c r="Q542" s="12" t="s">
        <v>8327</v>
      </c>
      <c r="R542" t="s">
        <v>8331</v>
      </c>
      <c r="S542" s="17">
        <f t="shared" si="42"/>
        <v>41507.845451388886</v>
      </c>
      <c r="T542" s="17">
        <f t="shared" si="43"/>
        <v>41537.845451388886</v>
      </c>
      <c r="U542">
        <f t="shared" si="44"/>
        <v>2013</v>
      </c>
    </row>
    <row r="543" spans="1:21" ht="28.8" x14ac:dyDescent="0.3">
      <c r="A543">
        <v>969</v>
      </c>
      <c r="B543" s="9" t="s">
        <v>970</v>
      </c>
      <c r="C543" s="3" t="s">
        <v>5079</v>
      </c>
      <c r="D543" s="5">
        <v>30000</v>
      </c>
      <c r="E543" s="7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40"/>
        <v>47</v>
      </c>
      <c r="P543">
        <f t="shared" si="41"/>
        <v>1272.73</v>
      </c>
      <c r="Q543" s="12" t="s">
        <v>8308</v>
      </c>
      <c r="R543" t="s">
        <v>8310</v>
      </c>
      <c r="S543" s="17">
        <f t="shared" si="42"/>
        <v>42742.30332175926</v>
      </c>
      <c r="T543" s="17">
        <f t="shared" si="43"/>
        <v>42775.30332175926</v>
      </c>
      <c r="U543">
        <f t="shared" si="44"/>
        <v>2017</v>
      </c>
    </row>
    <row r="544" spans="1:21" ht="43.2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2" t="s">
        <v>8327</v>
      </c>
      <c r="R544" t="s">
        <v>8331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2" t="s">
        <v>8308</v>
      </c>
      <c r="R545" t="s">
        <v>8309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2" t="s">
        <v>8313</v>
      </c>
      <c r="R546" t="s">
        <v>8314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2" t="s">
        <v>8321</v>
      </c>
      <c r="R547" t="s">
        <v>8322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2" t="s">
        <v>8316</v>
      </c>
      <c r="R548" t="s">
        <v>8317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2" t="s">
        <v>8308</v>
      </c>
      <c r="R549" t="s">
        <v>8342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2" t="s">
        <v>8327</v>
      </c>
      <c r="R550" t="s">
        <v>8341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2" t="s">
        <v>8311</v>
      </c>
      <c r="R551" t="s">
        <v>8333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2" t="s">
        <v>8316</v>
      </c>
      <c r="R552" t="s">
        <v>8317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2" t="s">
        <v>8316</v>
      </c>
      <c r="R553" t="s">
        <v>8317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2" t="s">
        <v>8313</v>
      </c>
      <c r="R554" t="s">
        <v>8314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2" t="s">
        <v>8327</v>
      </c>
      <c r="R555" t="s">
        <v>8331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2" t="s">
        <v>8321</v>
      </c>
      <c r="R556" t="s">
        <v>8322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2" t="s">
        <v>8313</v>
      </c>
      <c r="R557" t="s">
        <v>8314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2" t="s">
        <v>8327</v>
      </c>
      <c r="R558" t="s">
        <v>8331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2" t="s">
        <v>8308</v>
      </c>
      <c r="R559" t="s">
        <v>8310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2" t="s">
        <v>8311</v>
      </c>
      <c r="R560" t="s">
        <v>8333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2" t="s">
        <v>8319</v>
      </c>
      <c r="R561" t="s">
        <v>8320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2" t="s">
        <v>8316</v>
      </c>
      <c r="R562" t="s">
        <v>8317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2" t="s">
        <v>8313</v>
      </c>
      <c r="R563" t="s">
        <v>8314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2" t="s">
        <v>8323</v>
      </c>
      <c r="R564" t="s">
        <v>8326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2" t="s">
        <v>8323</v>
      </c>
      <c r="R565" t="s">
        <v>8324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2" t="s">
        <v>8308</v>
      </c>
      <c r="R566" t="s">
        <v>8309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2" t="s">
        <v>8313</v>
      </c>
      <c r="R567" t="s">
        <v>8314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2" t="s">
        <v>8321</v>
      </c>
      <c r="R568" t="s">
        <v>8322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2" t="s">
        <v>8321</v>
      </c>
      <c r="R569" t="s">
        <v>8322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2" t="s">
        <v>8321</v>
      </c>
      <c r="R570" t="s">
        <v>8322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2" t="s">
        <v>8308</v>
      </c>
      <c r="R571" t="s">
        <v>8310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2" t="s">
        <v>8321</v>
      </c>
      <c r="R572" t="s">
        <v>8343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2" t="s">
        <v>8308</v>
      </c>
      <c r="R573" t="s">
        <v>8342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2" t="s">
        <v>8323</v>
      </c>
      <c r="R574" t="s">
        <v>8326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2" t="s">
        <v>8311</v>
      </c>
      <c r="R575" t="s">
        <v>8333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2" t="s">
        <v>8323</v>
      </c>
      <c r="R576" t="s">
        <v>8326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2" t="s">
        <v>8308</v>
      </c>
      <c r="R577" t="s">
        <v>8310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2" t="s">
        <v>8323</v>
      </c>
      <c r="R578" t="s">
        <v>8324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2" t="s">
        <v>8323</v>
      </c>
      <c r="R579" t="s">
        <v>8326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2" t="s">
        <v>8321</v>
      </c>
      <c r="R580" t="s">
        <v>8322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2" t="s">
        <v>8308</v>
      </c>
      <c r="R581" t="s">
        <v>8309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2" t="s">
        <v>8323</v>
      </c>
      <c r="R582" t="s">
        <v>8326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2" t="s">
        <v>8327</v>
      </c>
      <c r="R583" t="s">
        <v>8331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2" t="s">
        <v>8323</v>
      </c>
      <c r="R584" t="s">
        <v>8326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2" t="s">
        <v>8308</v>
      </c>
      <c r="R585" t="s">
        <v>8310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2" t="s">
        <v>8327</v>
      </c>
      <c r="R586" t="s">
        <v>8331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2" t="s">
        <v>8313</v>
      </c>
      <c r="R587" t="s">
        <v>8314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2" t="s">
        <v>8327</v>
      </c>
      <c r="R588" t="s">
        <v>8331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2" t="s">
        <v>8308</v>
      </c>
      <c r="R589" t="s">
        <v>8309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2" t="s">
        <v>8323</v>
      </c>
      <c r="R590" t="s">
        <v>8326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2" t="s">
        <v>8323</v>
      </c>
      <c r="R591" t="s">
        <v>8326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2" t="s">
        <v>8323</v>
      </c>
      <c r="R592" t="s">
        <v>8324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2" t="s">
        <v>8323</v>
      </c>
      <c r="R593" t="s">
        <v>8326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2" t="s">
        <v>8323</v>
      </c>
      <c r="R594" t="s">
        <v>8326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2" t="s">
        <v>8313</v>
      </c>
      <c r="R595" t="s">
        <v>8314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2" t="s">
        <v>8323</v>
      </c>
      <c r="R596" t="s">
        <v>8326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57.6" x14ac:dyDescent="0.3">
      <c r="A597">
        <v>2985</v>
      </c>
      <c r="B597" s="9" t="s">
        <v>2985</v>
      </c>
      <c r="C597" s="3" t="s">
        <v>7095</v>
      </c>
      <c r="D597" s="5">
        <v>10000</v>
      </c>
      <c r="E597" s="7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45"/>
        <v>122</v>
      </c>
      <c r="P597">
        <f t="shared" si="46"/>
        <v>109.59</v>
      </c>
      <c r="Q597" s="12" t="s">
        <v>8323</v>
      </c>
      <c r="R597" t="s">
        <v>8324</v>
      </c>
      <c r="S597" s="17">
        <f t="shared" si="47"/>
        <v>42654.973703703698</v>
      </c>
      <c r="T597" s="17">
        <f t="shared" si="48"/>
        <v>42674.166666666672</v>
      </c>
      <c r="U597">
        <f t="shared" si="49"/>
        <v>2016</v>
      </c>
    </row>
    <row r="598" spans="1:21" ht="43.2" x14ac:dyDescent="0.3">
      <c r="A598">
        <v>360</v>
      </c>
      <c r="B598" s="9" t="s">
        <v>361</v>
      </c>
      <c r="C598" s="3" t="s">
        <v>4470</v>
      </c>
      <c r="D598" s="5">
        <v>12000</v>
      </c>
      <c r="E598" s="7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45"/>
        <v>101</v>
      </c>
      <c r="P598">
        <f t="shared" si="46"/>
        <v>139.83000000000001</v>
      </c>
      <c r="Q598" s="12" t="s">
        <v>8321</v>
      </c>
      <c r="R598" t="s">
        <v>8322</v>
      </c>
      <c r="S598" s="17">
        <f t="shared" si="47"/>
        <v>42163.897916666669</v>
      </c>
      <c r="T598" s="17">
        <f t="shared" si="48"/>
        <v>42208.132638888885</v>
      </c>
      <c r="U598">
        <f t="shared" si="49"/>
        <v>2015</v>
      </c>
    </row>
    <row r="599" spans="1:21" ht="43.2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2" t="s">
        <v>8308</v>
      </c>
      <c r="R599" t="s">
        <v>8309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2" t="s">
        <v>8308</v>
      </c>
      <c r="R600" t="s">
        <v>8315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2" t="s">
        <v>8323</v>
      </c>
      <c r="R601" t="s">
        <v>8326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2" t="s">
        <v>8321</v>
      </c>
      <c r="R602" t="s">
        <v>8332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2" t="s">
        <v>8327</v>
      </c>
      <c r="R603" t="s">
        <v>8336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2" t="s">
        <v>8321</v>
      </c>
      <c r="R604" t="s">
        <v>8332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2" t="s">
        <v>8321</v>
      </c>
      <c r="R605" t="s">
        <v>8322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2" t="s">
        <v>8313</v>
      </c>
      <c r="R606" t="s">
        <v>8314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ht="57.6" x14ac:dyDescent="0.3">
      <c r="A607">
        <v>525</v>
      </c>
      <c r="B607" s="9" t="s">
        <v>526</v>
      </c>
      <c r="C607" s="3" t="s">
        <v>4635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1410601041</v>
      </c>
      <c r="J607">
        <v>1406713041</v>
      </c>
      <c r="K607" t="b">
        <v>0</v>
      </c>
      <c r="L607">
        <v>12</v>
      </c>
      <c r="M607" t="b">
        <v>1</v>
      </c>
      <c r="N607" t="s">
        <v>8269</v>
      </c>
      <c r="O607">
        <f t="shared" si="45"/>
        <v>100</v>
      </c>
      <c r="P607">
        <f t="shared" si="46"/>
        <v>1000</v>
      </c>
      <c r="Q607" s="12" t="s">
        <v>8323</v>
      </c>
      <c r="R607" t="s">
        <v>8326</v>
      </c>
      <c r="S607" s="17">
        <f t="shared" si="47"/>
        <v>41850.400937500002</v>
      </c>
      <c r="T607" s="17">
        <f t="shared" si="48"/>
        <v>41895.400937500002</v>
      </c>
      <c r="U607">
        <f t="shared" si="49"/>
        <v>2014</v>
      </c>
    </row>
    <row r="608" spans="1:21" ht="57.6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2" t="s">
        <v>8321</v>
      </c>
      <c r="R608" t="s">
        <v>8322</v>
      </c>
      <c r="S608" s="17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x14ac:dyDescent="0.3">
      <c r="A609">
        <v>49</v>
      </c>
      <c r="B609" s="9" t="s">
        <v>51</v>
      </c>
      <c r="C609" s="3" t="s">
        <v>4160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1445660045</v>
      </c>
      <c r="J609">
        <v>1443068045</v>
      </c>
      <c r="K609" t="b">
        <v>0</v>
      </c>
      <c r="L609">
        <v>87</v>
      </c>
      <c r="M609" t="b">
        <v>1</v>
      </c>
      <c r="N609" t="s">
        <v>8263</v>
      </c>
      <c r="O609">
        <f t="shared" si="45"/>
        <v>100</v>
      </c>
      <c r="P609">
        <f t="shared" si="46"/>
        <v>137.93</v>
      </c>
      <c r="Q609" s="12" t="s">
        <v>8321</v>
      </c>
      <c r="R609" t="s">
        <v>8332</v>
      </c>
      <c r="S609" s="17">
        <f t="shared" si="47"/>
        <v>42271.176446759258</v>
      </c>
      <c r="T609" s="17">
        <f t="shared" si="48"/>
        <v>42301.176446759258</v>
      </c>
      <c r="U609">
        <f t="shared" si="49"/>
        <v>2015</v>
      </c>
    </row>
    <row r="610" spans="1:21" ht="72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2" t="s">
        <v>8323</v>
      </c>
      <c r="R610" t="s">
        <v>8324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2" t="s">
        <v>8316</v>
      </c>
      <c r="R611" t="s">
        <v>8317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2" t="s">
        <v>8321</v>
      </c>
      <c r="R612" t="s">
        <v>8325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2" t="s">
        <v>8313</v>
      </c>
      <c r="R613" t="s">
        <v>8314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2" t="s">
        <v>8323</v>
      </c>
      <c r="R614" t="s">
        <v>8326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2" t="s">
        <v>8308</v>
      </c>
      <c r="R615" t="s">
        <v>8310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2" t="s">
        <v>8327</v>
      </c>
      <c r="R616" t="s">
        <v>8331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2" t="s">
        <v>8308</v>
      </c>
      <c r="R617" t="s">
        <v>8310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2" t="s">
        <v>8323</v>
      </c>
      <c r="R618" t="s">
        <v>8326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2" t="s">
        <v>8308</v>
      </c>
      <c r="R619" t="s">
        <v>8309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2" t="s">
        <v>8316</v>
      </c>
      <c r="R620" t="s">
        <v>8317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2" t="s">
        <v>8327</v>
      </c>
      <c r="R621" t="s">
        <v>8329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2" t="s">
        <v>8308</v>
      </c>
      <c r="R622" t="s">
        <v>8310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2" t="s">
        <v>8321</v>
      </c>
      <c r="R623" t="s">
        <v>8322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2" t="s">
        <v>8327</v>
      </c>
      <c r="R624" t="s">
        <v>8331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2" t="s">
        <v>8321</v>
      </c>
      <c r="R625" t="s">
        <v>8332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2" t="s">
        <v>8321</v>
      </c>
      <c r="R626" t="s">
        <v>8332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2" t="s">
        <v>8313</v>
      </c>
      <c r="R627" t="s">
        <v>8314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2" t="s">
        <v>8308</v>
      </c>
      <c r="R628" t="s">
        <v>8309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2" t="s">
        <v>8319</v>
      </c>
      <c r="R629" t="s">
        <v>8320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2" t="s">
        <v>8319</v>
      </c>
      <c r="R630" t="s">
        <v>8320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2" t="s">
        <v>8323</v>
      </c>
      <c r="R631" t="s">
        <v>8326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2" t="s">
        <v>8308</v>
      </c>
      <c r="R632" t="s">
        <v>8315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2" t="s">
        <v>8327</v>
      </c>
      <c r="R633" t="s">
        <v>8331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2" t="s">
        <v>8308</v>
      </c>
      <c r="R634" t="s">
        <v>8310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2" t="s">
        <v>8323</v>
      </c>
      <c r="R635" t="s">
        <v>8326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2" t="s">
        <v>8323</v>
      </c>
      <c r="R636" t="s">
        <v>8324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2" t="s">
        <v>8316</v>
      </c>
      <c r="R637" t="s">
        <v>8317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2" t="s">
        <v>8327</v>
      </c>
      <c r="R638" t="s">
        <v>8331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2" t="s">
        <v>8327</v>
      </c>
      <c r="R639" t="s">
        <v>8328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2" t="s">
        <v>8323</v>
      </c>
      <c r="R640" t="s">
        <v>8326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2" t="s">
        <v>8327</v>
      </c>
      <c r="R641" t="s">
        <v>8331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2" t="s">
        <v>8311</v>
      </c>
      <c r="R642" t="s">
        <v>8333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2" t="s">
        <v>8323</v>
      </c>
      <c r="R643" t="s">
        <v>8326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2" t="s">
        <v>8316</v>
      </c>
      <c r="R644" t="s">
        <v>8317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2" t="s">
        <v>8321</v>
      </c>
      <c r="R645" t="s">
        <v>8322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2" t="s">
        <v>8308</v>
      </c>
      <c r="R646" t="s">
        <v>8309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2" t="s">
        <v>8321</v>
      </c>
      <c r="R647" t="s">
        <v>8322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2" t="s">
        <v>8323</v>
      </c>
      <c r="R648" t="s">
        <v>8324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2" t="s">
        <v>8313</v>
      </c>
      <c r="R649" t="s">
        <v>8314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2" t="s">
        <v>8327</v>
      </c>
      <c r="R650" t="s">
        <v>8329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2" t="s">
        <v>8327</v>
      </c>
      <c r="R651" t="s">
        <v>8331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2" t="s">
        <v>8323</v>
      </c>
      <c r="R652" t="s">
        <v>8326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2" t="s">
        <v>8321</v>
      </c>
      <c r="R653" t="s">
        <v>8343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2" t="s">
        <v>8321</v>
      </c>
      <c r="R654" t="s">
        <v>8332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2" t="s">
        <v>8327</v>
      </c>
      <c r="R655" t="s">
        <v>8328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2" t="s">
        <v>8323</v>
      </c>
      <c r="R656" t="s">
        <v>8326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2" t="s">
        <v>8323</v>
      </c>
      <c r="R657" t="s">
        <v>8326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2" t="s">
        <v>8308</v>
      </c>
      <c r="R658" t="s">
        <v>8340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2" t="s">
        <v>8308</v>
      </c>
      <c r="R659" t="s">
        <v>8309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2" t="s">
        <v>8327</v>
      </c>
      <c r="R660" t="s">
        <v>8338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2" t="s">
        <v>8313</v>
      </c>
      <c r="R661" t="s">
        <v>8314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2" t="s">
        <v>8316</v>
      </c>
      <c r="R662" t="s">
        <v>8317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2" t="s">
        <v>8308</v>
      </c>
      <c r="R663" t="s">
        <v>8310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2" t="s">
        <v>8321</v>
      </c>
      <c r="R664" t="s">
        <v>8322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2" t="s">
        <v>8316</v>
      </c>
      <c r="R665" t="s">
        <v>8317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2" t="s">
        <v>8319</v>
      </c>
      <c r="R666" t="s">
        <v>8320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2" t="s">
        <v>8323</v>
      </c>
      <c r="R667" t="s">
        <v>8326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2" t="s">
        <v>8327</v>
      </c>
      <c r="R668" t="s">
        <v>8329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2" t="s">
        <v>8308</v>
      </c>
      <c r="R669" t="s">
        <v>8315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2" t="s">
        <v>8316</v>
      </c>
      <c r="R670" t="s">
        <v>8317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2" t="s">
        <v>8323</v>
      </c>
      <c r="R671" t="s">
        <v>8326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2" t="s">
        <v>8319</v>
      </c>
      <c r="R672" t="s">
        <v>8320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2" t="s">
        <v>8308</v>
      </c>
      <c r="R673" t="s">
        <v>8310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2" t="s">
        <v>8311</v>
      </c>
      <c r="R674" t="s">
        <v>8333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2" t="s">
        <v>8321</v>
      </c>
      <c r="R675" t="s">
        <v>8322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2" t="s">
        <v>8327</v>
      </c>
      <c r="R676" t="s">
        <v>8331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2" t="s">
        <v>8323</v>
      </c>
      <c r="R677" t="s">
        <v>8326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2" t="s">
        <v>8311</v>
      </c>
      <c r="R678" t="s">
        <v>8333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43.2" x14ac:dyDescent="0.3">
      <c r="A679">
        <v>3434</v>
      </c>
      <c r="B679" s="9" t="s">
        <v>3433</v>
      </c>
      <c r="C679" s="3" t="s">
        <v>7544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1404983269</v>
      </c>
      <c r="J679">
        <v>1402391269</v>
      </c>
      <c r="K679" t="b">
        <v>0</v>
      </c>
      <c r="L679">
        <v>168</v>
      </c>
      <c r="M679" t="b">
        <v>1</v>
      </c>
      <c r="N679" t="s">
        <v>8269</v>
      </c>
      <c r="O679">
        <f t="shared" si="50"/>
        <v>106</v>
      </c>
      <c r="P679">
        <f t="shared" si="51"/>
        <v>62.83</v>
      </c>
      <c r="Q679" s="12" t="s">
        <v>8323</v>
      </c>
      <c r="R679" t="s">
        <v>8326</v>
      </c>
      <c r="S679" s="17">
        <f t="shared" si="52"/>
        <v>41800.380428240744</v>
      </c>
      <c r="T679" s="17">
        <f t="shared" si="53"/>
        <v>41830.380428240744</v>
      </c>
      <c r="U679">
        <f t="shared" si="54"/>
        <v>2014</v>
      </c>
    </row>
    <row r="680" spans="1:21" ht="57.6" x14ac:dyDescent="0.3">
      <c r="A680">
        <v>1891</v>
      </c>
      <c r="B680" s="9" t="s">
        <v>1892</v>
      </c>
      <c r="C680" s="3" t="s">
        <v>6001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8277</v>
      </c>
      <c r="O680">
        <f t="shared" si="50"/>
        <v>106</v>
      </c>
      <c r="P680">
        <f t="shared" si="51"/>
        <v>87.96</v>
      </c>
      <c r="Q680" s="12" t="s">
        <v>8327</v>
      </c>
      <c r="R680" t="s">
        <v>8328</v>
      </c>
      <c r="S680" s="17">
        <f t="shared" si="52"/>
        <v>40335.798078703701</v>
      </c>
      <c r="T680" s="17">
        <f t="shared" si="53"/>
        <v>40381.25</v>
      </c>
      <c r="U680">
        <f t="shared" si="54"/>
        <v>2010</v>
      </c>
    </row>
    <row r="681" spans="1:21" ht="43.2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2" t="s">
        <v>8327</v>
      </c>
      <c r="R681" t="s">
        <v>8329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2" t="s">
        <v>8321</v>
      </c>
      <c r="R682" t="s">
        <v>8322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2" t="s">
        <v>8321</v>
      </c>
      <c r="R683" t="s">
        <v>8322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2" t="s">
        <v>8327</v>
      </c>
      <c r="R684" t="s">
        <v>8331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2" t="s">
        <v>8323</v>
      </c>
      <c r="R685" t="s">
        <v>8326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2" t="s">
        <v>8327</v>
      </c>
      <c r="R686" t="s">
        <v>8331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2" t="s">
        <v>8308</v>
      </c>
      <c r="R687" t="s">
        <v>8309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2" t="s">
        <v>8327</v>
      </c>
      <c r="R688" t="s">
        <v>8331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2" t="s">
        <v>8321</v>
      </c>
      <c r="R689" t="s">
        <v>8332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2" t="s">
        <v>8323</v>
      </c>
      <c r="R690" t="s">
        <v>8324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2" t="s">
        <v>8327</v>
      </c>
      <c r="R691" t="s">
        <v>8328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2" t="s">
        <v>8323</v>
      </c>
      <c r="R692" t="s">
        <v>8326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2" t="s">
        <v>8321</v>
      </c>
      <c r="R693" t="s">
        <v>8322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3.2" x14ac:dyDescent="0.3">
      <c r="A694">
        <v>3173</v>
      </c>
      <c r="B694" s="9" t="s">
        <v>3173</v>
      </c>
      <c r="C694" s="3" t="s">
        <v>7283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1411765492</v>
      </c>
      <c r="J694">
        <v>1409173492</v>
      </c>
      <c r="K694" t="b">
        <v>1</v>
      </c>
      <c r="L694">
        <v>74</v>
      </c>
      <c r="M694" t="b">
        <v>1</v>
      </c>
      <c r="N694" t="s">
        <v>8269</v>
      </c>
      <c r="O694">
        <f t="shared" si="50"/>
        <v>103</v>
      </c>
      <c r="P694">
        <f t="shared" si="51"/>
        <v>139.19</v>
      </c>
      <c r="Q694" s="12" t="s">
        <v>8323</v>
      </c>
      <c r="R694" t="s">
        <v>8326</v>
      </c>
      <c r="S694" s="17">
        <f t="shared" si="52"/>
        <v>41878.878379629627</v>
      </c>
      <c r="T694" s="17">
        <f t="shared" si="53"/>
        <v>41908.878379629627</v>
      </c>
      <c r="U694">
        <f t="shared" si="54"/>
        <v>2014</v>
      </c>
    </row>
    <row r="695" spans="1:21" ht="43.2" x14ac:dyDescent="0.3">
      <c r="A695">
        <v>348</v>
      </c>
      <c r="B695" s="9" t="s">
        <v>349</v>
      </c>
      <c r="C695" s="3" t="s">
        <v>4458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1440165916</v>
      </c>
      <c r="J695">
        <v>1437573916</v>
      </c>
      <c r="K695" t="b">
        <v>1</v>
      </c>
      <c r="L695">
        <v>119</v>
      </c>
      <c r="M695" t="b">
        <v>1</v>
      </c>
      <c r="N695" t="s">
        <v>8267</v>
      </c>
      <c r="O695">
        <f t="shared" si="50"/>
        <v>103</v>
      </c>
      <c r="P695">
        <f t="shared" si="51"/>
        <v>86.55</v>
      </c>
      <c r="Q695" s="12" t="s">
        <v>8321</v>
      </c>
      <c r="R695" t="s">
        <v>8322</v>
      </c>
      <c r="S695" s="17">
        <f t="shared" si="52"/>
        <v>42207.58699074074</v>
      </c>
      <c r="T695" s="17">
        <f t="shared" si="53"/>
        <v>42237.58699074074</v>
      </c>
      <c r="U695">
        <f t="shared" si="54"/>
        <v>2015</v>
      </c>
    </row>
    <row r="696" spans="1:21" ht="43.2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2" t="s">
        <v>8323</v>
      </c>
      <c r="R696" t="s">
        <v>8326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2" t="s">
        <v>8321</v>
      </c>
      <c r="R697" t="s">
        <v>8332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2" t="s">
        <v>8313</v>
      </c>
      <c r="R698" t="s">
        <v>8314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2" t="s">
        <v>8323</v>
      </c>
      <c r="R699" t="s">
        <v>8335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ht="43.2" x14ac:dyDescent="0.3">
      <c r="A700">
        <v>3714</v>
      </c>
      <c r="B700" s="9" t="s">
        <v>3711</v>
      </c>
      <c r="C700" s="3" t="s">
        <v>7824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8269</v>
      </c>
      <c r="O700">
        <f t="shared" si="50"/>
        <v>102</v>
      </c>
      <c r="P700">
        <f t="shared" si="51"/>
        <v>105.52</v>
      </c>
      <c r="Q700" s="12" t="s">
        <v>8323</v>
      </c>
      <c r="R700" t="s">
        <v>8326</v>
      </c>
      <c r="S700" s="17">
        <f t="shared" si="52"/>
        <v>42118.556331018524</v>
      </c>
      <c r="T700" s="17">
        <f t="shared" si="53"/>
        <v>42150.165972222225</v>
      </c>
      <c r="U700">
        <f t="shared" si="54"/>
        <v>2015</v>
      </c>
    </row>
    <row r="701" spans="1:21" x14ac:dyDescent="0.3">
      <c r="A701">
        <v>1393</v>
      </c>
      <c r="B701" s="9" t="s">
        <v>1394</v>
      </c>
      <c r="C701" s="3" t="s">
        <v>5503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8274</v>
      </c>
      <c r="O701">
        <f t="shared" si="50"/>
        <v>102</v>
      </c>
      <c r="P701">
        <f t="shared" si="51"/>
        <v>196.83</v>
      </c>
      <c r="Q701" s="12" t="s">
        <v>8327</v>
      </c>
      <c r="R701" t="s">
        <v>8331</v>
      </c>
      <c r="S701" s="17">
        <f t="shared" si="52"/>
        <v>42553.681979166664</v>
      </c>
      <c r="T701" s="17">
        <f t="shared" si="53"/>
        <v>42583.681979166664</v>
      </c>
      <c r="U701">
        <f t="shared" si="54"/>
        <v>2016</v>
      </c>
    </row>
    <row r="702" spans="1:21" ht="28.8" x14ac:dyDescent="0.3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2" t="s">
        <v>8327</v>
      </c>
      <c r="R702" t="s">
        <v>8331</v>
      </c>
      <c r="S702" s="17">
        <f t="shared" si="52"/>
        <v>41546.664212962962</v>
      </c>
      <c r="T702" s="17">
        <f t="shared" si="53"/>
        <v>41579.791666666664</v>
      </c>
      <c r="U702">
        <f t="shared" si="54"/>
        <v>2013</v>
      </c>
    </row>
    <row r="703" spans="1:21" ht="43.2" x14ac:dyDescent="0.3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2" t="s">
        <v>8311</v>
      </c>
      <c r="R703" t="s">
        <v>8333</v>
      </c>
      <c r="S703" s="17">
        <f t="shared" si="52"/>
        <v>42317.33258101852</v>
      </c>
      <c r="T703" s="17">
        <f t="shared" si="53"/>
        <v>42354.290972222225</v>
      </c>
      <c r="U703">
        <f t="shared" si="54"/>
        <v>2015</v>
      </c>
    </row>
    <row r="704" spans="1:21" ht="43.2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2" t="s">
        <v>8327</v>
      </c>
      <c r="R704" t="s">
        <v>8328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2" t="s">
        <v>8327</v>
      </c>
      <c r="R705" t="s">
        <v>8328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2" t="s">
        <v>8323</v>
      </c>
      <c r="R706" t="s">
        <v>8326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2" t="s">
        <v>8323</v>
      </c>
      <c r="R707" t="s">
        <v>8326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2" t="s">
        <v>8327</v>
      </c>
      <c r="R708" t="s">
        <v>8331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2" t="s">
        <v>8323</v>
      </c>
      <c r="R709" t="s">
        <v>8326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2" t="s">
        <v>8321</v>
      </c>
      <c r="R710" t="s">
        <v>8322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2" t="s">
        <v>8323</v>
      </c>
      <c r="R711" t="s">
        <v>8326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2" t="s">
        <v>8321</v>
      </c>
      <c r="R712" t="s">
        <v>8332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2" t="s">
        <v>8323</v>
      </c>
      <c r="R713" t="s">
        <v>8335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2" t="s">
        <v>8323</v>
      </c>
      <c r="R714" t="s">
        <v>8324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43.2" x14ac:dyDescent="0.3">
      <c r="A715">
        <v>1674</v>
      </c>
      <c r="B715" s="9" t="s">
        <v>1675</v>
      </c>
      <c r="C715" s="3" t="s">
        <v>5784</v>
      </c>
      <c r="D715" s="5">
        <v>5000</v>
      </c>
      <c r="E715" s="7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 t="shared" si="55"/>
        <v>202</v>
      </c>
      <c r="P715">
        <f t="shared" si="56"/>
        <v>89.25</v>
      </c>
      <c r="Q715" s="12" t="s">
        <v>8327</v>
      </c>
      <c r="R715" t="s">
        <v>8338</v>
      </c>
      <c r="S715" s="17">
        <f t="shared" si="57"/>
        <v>42569.605393518519</v>
      </c>
      <c r="T715" s="17">
        <f t="shared" si="58"/>
        <v>42600.290972222225</v>
      </c>
      <c r="U715">
        <f t="shared" si="59"/>
        <v>2016</v>
      </c>
    </row>
    <row r="716" spans="1:21" ht="57.6" x14ac:dyDescent="0.3">
      <c r="A716">
        <v>527</v>
      </c>
      <c r="B716" s="9" t="s">
        <v>528</v>
      </c>
      <c r="C716" s="3" t="s">
        <v>4637</v>
      </c>
      <c r="D716" s="5">
        <v>10000</v>
      </c>
      <c r="E716" s="7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 t="shared" si="55"/>
        <v>101</v>
      </c>
      <c r="P716">
        <f t="shared" si="56"/>
        <v>63.83</v>
      </c>
      <c r="Q716" s="12" t="s">
        <v>8323</v>
      </c>
      <c r="R716" t="s">
        <v>8326</v>
      </c>
      <c r="S716" s="17">
        <f t="shared" si="57"/>
        <v>42753.205625000002</v>
      </c>
      <c r="T716" s="17">
        <f t="shared" si="58"/>
        <v>42783.670138888891</v>
      </c>
      <c r="U716">
        <f t="shared" si="59"/>
        <v>2017</v>
      </c>
    </row>
    <row r="717" spans="1:21" ht="43.2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2" t="s">
        <v>8313</v>
      </c>
      <c r="R717" t="s">
        <v>8314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2" t="s">
        <v>8327</v>
      </c>
      <c r="R718" t="s">
        <v>8331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2" t="s">
        <v>8323</v>
      </c>
      <c r="R719" t="s">
        <v>8326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2" t="s">
        <v>8323</v>
      </c>
      <c r="R720" t="s">
        <v>8326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2" t="s">
        <v>8321</v>
      </c>
      <c r="R721" t="s">
        <v>8322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2" t="s">
        <v>8308</v>
      </c>
      <c r="R722" t="s">
        <v>8309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2" t="s">
        <v>8327</v>
      </c>
      <c r="R723" t="s">
        <v>8330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2" t="s">
        <v>8323</v>
      </c>
      <c r="R724" t="s">
        <v>8326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2" t="s">
        <v>8323</v>
      </c>
      <c r="R725" t="s">
        <v>8326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2" t="s">
        <v>8323</v>
      </c>
      <c r="R726" t="s">
        <v>8326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2" t="s">
        <v>8323</v>
      </c>
      <c r="R727" t="s">
        <v>8326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2" t="s">
        <v>8327</v>
      </c>
      <c r="R728" t="s">
        <v>8341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2" t="s">
        <v>8327</v>
      </c>
      <c r="R729" t="s">
        <v>8331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2" t="s">
        <v>8311</v>
      </c>
      <c r="R730" t="s">
        <v>8333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43.2" x14ac:dyDescent="0.3">
      <c r="A731">
        <v>2990</v>
      </c>
      <c r="B731" s="9" t="s">
        <v>2990</v>
      </c>
      <c r="C731" s="3" t="s">
        <v>7100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1452174420</v>
      </c>
      <c r="J731">
        <v>1449150420</v>
      </c>
      <c r="K731" t="b">
        <v>0</v>
      </c>
      <c r="L731">
        <v>27</v>
      </c>
      <c r="M731" t="b">
        <v>1</v>
      </c>
      <c r="N731" t="s">
        <v>8301</v>
      </c>
      <c r="O731">
        <f t="shared" si="55"/>
        <v>100</v>
      </c>
      <c r="P731">
        <f t="shared" si="56"/>
        <v>370.37</v>
      </c>
      <c r="Q731" s="12" t="s">
        <v>8323</v>
      </c>
      <c r="R731" t="s">
        <v>8324</v>
      </c>
      <c r="S731" s="17">
        <f t="shared" si="57"/>
        <v>42341.57430555555</v>
      </c>
      <c r="T731" s="17">
        <f t="shared" si="58"/>
        <v>42376.57430555555</v>
      </c>
      <c r="U731">
        <f t="shared" si="59"/>
        <v>2015</v>
      </c>
    </row>
    <row r="732" spans="1:21" ht="43.2" x14ac:dyDescent="0.3">
      <c r="A732">
        <v>1633</v>
      </c>
      <c r="B732" s="9" t="s">
        <v>1634</v>
      </c>
      <c r="C732" s="3" t="s">
        <v>5743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1326690000</v>
      </c>
      <c r="J732">
        <v>1324329156</v>
      </c>
      <c r="K732" t="b">
        <v>0</v>
      </c>
      <c r="L732">
        <v>58</v>
      </c>
      <c r="M732" t="b">
        <v>1</v>
      </c>
      <c r="N732" t="s">
        <v>8274</v>
      </c>
      <c r="O732">
        <f t="shared" si="55"/>
        <v>100</v>
      </c>
      <c r="P732">
        <f t="shared" si="56"/>
        <v>172.41</v>
      </c>
      <c r="Q732" s="12" t="s">
        <v>8327</v>
      </c>
      <c r="R732" t="s">
        <v>8331</v>
      </c>
      <c r="S732" s="17">
        <f t="shared" si="57"/>
        <v>40896.883750000001</v>
      </c>
      <c r="T732" s="17">
        <f t="shared" si="58"/>
        <v>40924.208333333336</v>
      </c>
      <c r="U732">
        <f t="shared" si="59"/>
        <v>2011</v>
      </c>
    </row>
    <row r="733" spans="1:21" ht="43.2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2" t="s">
        <v>8316</v>
      </c>
      <c r="R733" t="s">
        <v>8344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2" t="s">
        <v>8308</v>
      </c>
      <c r="R734" t="s">
        <v>8309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2" t="s">
        <v>8323</v>
      </c>
      <c r="R735" t="s">
        <v>8326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2" t="s">
        <v>8321</v>
      </c>
      <c r="R736" t="s">
        <v>8322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2" t="s">
        <v>8311</v>
      </c>
      <c r="R737" t="s">
        <v>8312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2" t="s">
        <v>8313</v>
      </c>
      <c r="R738" t="s">
        <v>8314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2" t="s">
        <v>8327</v>
      </c>
      <c r="R739" t="s">
        <v>8331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2" t="s">
        <v>8323</v>
      </c>
      <c r="R740" t="s">
        <v>8326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2" t="s">
        <v>8323</v>
      </c>
      <c r="R741" t="s">
        <v>8326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2" t="s">
        <v>8311</v>
      </c>
      <c r="R742" t="s">
        <v>8333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2" t="s">
        <v>8327</v>
      </c>
      <c r="R743" t="s">
        <v>8331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2" t="s">
        <v>8313</v>
      </c>
      <c r="R744" t="s">
        <v>8314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2" t="s">
        <v>8313</v>
      </c>
      <c r="R745" t="s">
        <v>8314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2" t="s">
        <v>8313</v>
      </c>
      <c r="R746" t="s">
        <v>8314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2" t="s">
        <v>8323</v>
      </c>
      <c r="R747" t="s">
        <v>8326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2" t="s">
        <v>8313</v>
      </c>
      <c r="R748" t="s">
        <v>8314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2" t="s">
        <v>8313</v>
      </c>
      <c r="R749" t="s">
        <v>8314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2" t="s">
        <v>8321</v>
      </c>
      <c r="R750" t="s">
        <v>8322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2" t="s">
        <v>8327</v>
      </c>
      <c r="R751" t="s">
        <v>8328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2" t="s">
        <v>8327</v>
      </c>
      <c r="R752" t="s">
        <v>8331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2" t="s">
        <v>8313</v>
      </c>
      <c r="R753" t="s">
        <v>8314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2" t="s">
        <v>8316</v>
      </c>
      <c r="R754" t="s">
        <v>8317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57.6" x14ac:dyDescent="0.3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2" t="s">
        <v>8327</v>
      </c>
      <c r="R755" t="s">
        <v>8328</v>
      </c>
      <c r="S755" s="17">
        <f t="shared" si="57"/>
        <v>42267.746782407412</v>
      </c>
      <c r="T755" s="17">
        <f t="shared" si="58"/>
        <v>42297.746782407412</v>
      </c>
      <c r="U755">
        <f t="shared" si="59"/>
        <v>2015</v>
      </c>
    </row>
    <row r="756" spans="1:21" ht="43.2" x14ac:dyDescent="0.3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2" t="s">
        <v>8321</v>
      </c>
      <c r="R756" t="s">
        <v>8322</v>
      </c>
      <c r="S756" s="17">
        <f t="shared" si="57"/>
        <v>40266.662708333337</v>
      </c>
      <c r="T756" s="17">
        <f t="shared" si="58"/>
        <v>40330.165972222225</v>
      </c>
      <c r="U756">
        <f t="shared" si="59"/>
        <v>2010</v>
      </c>
    </row>
    <row r="757" spans="1:21" ht="43.2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2" t="s">
        <v>8327</v>
      </c>
      <c r="R757" t="s">
        <v>8328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2" t="s">
        <v>8323</v>
      </c>
      <c r="R758" t="s">
        <v>8324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2" t="s">
        <v>8327</v>
      </c>
      <c r="R759" t="s">
        <v>8331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2" t="s">
        <v>8327</v>
      </c>
      <c r="R760" t="s">
        <v>8331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2" t="s">
        <v>8323</v>
      </c>
      <c r="R761" t="s">
        <v>8326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2" t="s">
        <v>8313</v>
      </c>
      <c r="R762" t="s">
        <v>8314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2" t="s">
        <v>8313</v>
      </c>
      <c r="R763" t="s">
        <v>8314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2" t="s">
        <v>8321</v>
      </c>
      <c r="R764" t="s">
        <v>8332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2" t="s">
        <v>8321</v>
      </c>
      <c r="R765" t="s">
        <v>8322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2" t="s">
        <v>8308</v>
      </c>
      <c r="R766" t="s">
        <v>8309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2" t="s">
        <v>8316</v>
      </c>
      <c r="R767" t="s">
        <v>8317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2" t="s">
        <v>8321</v>
      </c>
      <c r="R768" t="s">
        <v>8322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2" t="s">
        <v>8308</v>
      </c>
      <c r="R769" t="s">
        <v>8310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2" t="s">
        <v>8327</v>
      </c>
      <c r="R770" t="s">
        <v>8331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2" t="s">
        <v>8308</v>
      </c>
      <c r="R771" t="s">
        <v>8310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2" t="s">
        <v>8321</v>
      </c>
      <c r="R772" t="s">
        <v>8325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2" t="s">
        <v>8316</v>
      </c>
      <c r="R773" t="s">
        <v>8317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2" t="s">
        <v>8327</v>
      </c>
      <c r="R774" t="s">
        <v>8328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2" t="s">
        <v>8323</v>
      </c>
      <c r="R775" t="s">
        <v>8324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2" t="s">
        <v>8321</v>
      </c>
      <c r="R776" t="s">
        <v>8332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2" t="s">
        <v>8323</v>
      </c>
      <c r="R777" t="s">
        <v>8326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2" t="s">
        <v>8327</v>
      </c>
      <c r="R778" t="s">
        <v>8328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2" t="s">
        <v>8321</v>
      </c>
      <c r="R779" t="s">
        <v>8322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2" t="s">
        <v>8327</v>
      </c>
      <c r="R780" t="s">
        <v>8330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2" t="s">
        <v>8323</v>
      </c>
      <c r="R781" t="s">
        <v>8335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2" t="s">
        <v>8323</v>
      </c>
      <c r="R782" t="s">
        <v>8324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2" t="s">
        <v>8327</v>
      </c>
      <c r="R783" t="s">
        <v>8338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2" t="s">
        <v>8323</v>
      </c>
      <c r="R784" t="s">
        <v>8326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2" t="s">
        <v>8316</v>
      </c>
      <c r="R785" t="s">
        <v>8317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2" t="s">
        <v>8319</v>
      </c>
      <c r="R786" t="s">
        <v>8320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2" t="s">
        <v>8321</v>
      </c>
      <c r="R787" t="s">
        <v>8322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2" t="s">
        <v>8308</v>
      </c>
      <c r="R788" t="s">
        <v>8310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2" t="s">
        <v>8323</v>
      </c>
      <c r="R789" t="s">
        <v>8324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2" t="s">
        <v>8319</v>
      </c>
      <c r="R790" t="s">
        <v>8345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2" t="s">
        <v>8321</v>
      </c>
      <c r="R791" t="s">
        <v>8332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2" t="s">
        <v>8319</v>
      </c>
      <c r="R792" t="s">
        <v>8320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2" t="s">
        <v>8321</v>
      </c>
      <c r="R793" t="s">
        <v>8322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57.6" x14ac:dyDescent="0.3">
      <c r="A794">
        <v>3776</v>
      </c>
      <c r="B794" s="9" t="s">
        <v>3773</v>
      </c>
      <c r="C794" s="3" t="s">
        <v>7886</v>
      </c>
      <c r="D794" s="5">
        <v>8000</v>
      </c>
      <c r="E794" s="7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 t="shared" si="60"/>
        <v>107</v>
      </c>
      <c r="P794">
        <f t="shared" si="61"/>
        <v>90.82</v>
      </c>
      <c r="Q794" s="12" t="s">
        <v>8323</v>
      </c>
      <c r="R794" t="s">
        <v>8335</v>
      </c>
      <c r="S794" s="17">
        <f t="shared" si="62"/>
        <v>41814.367800925924</v>
      </c>
      <c r="T794" s="17">
        <f t="shared" si="63"/>
        <v>41852.041666666664</v>
      </c>
      <c r="U794">
        <f t="shared" si="64"/>
        <v>2014</v>
      </c>
    </row>
    <row r="795" spans="1:21" ht="43.2" x14ac:dyDescent="0.3">
      <c r="A795">
        <v>1043</v>
      </c>
      <c r="B795" s="9" t="s">
        <v>1044</v>
      </c>
      <c r="C795" s="3" t="s">
        <v>5153</v>
      </c>
      <c r="D795" s="5">
        <v>100000</v>
      </c>
      <c r="E795" s="7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 t="shared" si="60"/>
        <v>9</v>
      </c>
      <c r="P795">
        <f t="shared" si="61"/>
        <v>29.24</v>
      </c>
      <c r="Q795" s="12" t="s">
        <v>8346</v>
      </c>
      <c r="R795" t="s">
        <v>8347</v>
      </c>
      <c r="S795" s="17">
        <f t="shared" si="62"/>
        <v>42114.252951388888</v>
      </c>
      <c r="T795" s="17">
        <f t="shared" si="63"/>
        <v>42144.252951388888</v>
      </c>
      <c r="U795">
        <f t="shared" si="64"/>
        <v>2015</v>
      </c>
    </row>
    <row r="796" spans="1:21" ht="28.8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2" t="s">
        <v>8321</v>
      </c>
      <c r="R796" t="s">
        <v>8332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2" t="s">
        <v>8321</v>
      </c>
      <c r="R797" t="s">
        <v>8332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2" t="s">
        <v>8323</v>
      </c>
      <c r="R798" t="s">
        <v>8324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2" t="s">
        <v>8313</v>
      </c>
      <c r="R799" t="s">
        <v>8314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2" t="s">
        <v>8327</v>
      </c>
      <c r="R800" t="s">
        <v>8331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2" t="s">
        <v>8323</v>
      </c>
      <c r="R801" t="s">
        <v>8324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2" t="s">
        <v>8319</v>
      </c>
      <c r="R802" t="s">
        <v>8320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2" t="s">
        <v>8327</v>
      </c>
      <c r="R803" t="s">
        <v>8331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2" t="s">
        <v>8327</v>
      </c>
      <c r="R804" t="s">
        <v>8331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2" t="s">
        <v>8323</v>
      </c>
      <c r="R805" t="s">
        <v>8326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2" t="s">
        <v>8323</v>
      </c>
      <c r="R806" t="s">
        <v>8324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2" t="s">
        <v>8321</v>
      </c>
      <c r="R807" t="s">
        <v>8339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2" t="s">
        <v>8308</v>
      </c>
      <c r="R808" t="s">
        <v>8309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2" t="s">
        <v>8316</v>
      </c>
      <c r="R809" t="s">
        <v>8317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2" t="s">
        <v>8327</v>
      </c>
      <c r="R810" t="s">
        <v>8341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2" t="s">
        <v>8313</v>
      </c>
      <c r="R811" t="s">
        <v>8314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2" t="s">
        <v>8319</v>
      </c>
      <c r="R812" t="s">
        <v>8345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2" t="s">
        <v>8323</v>
      </c>
      <c r="R813" t="s">
        <v>8326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2" t="s">
        <v>8323</v>
      </c>
      <c r="R814" t="s">
        <v>8335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2" t="s">
        <v>8323</v>
      </c>
      <c r="R815" t="s">
        <v>8326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2" t="s">
        <v>8323</v>
      </c>
      <c r="R816" t="s">
        <v>8326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43.2" x14ac:dyDescent="0.3">
      <c r="A817">
        <v>1668</v>
      </c>
      <c r="B817" s="9" t="s">
        <v>1669</v>
      </c>
      <c r="C817" s="3" t="s">
        <v>5778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1322454939</v>
      </c>
      <c r="J817">
        <v>1319859339</v>
      </c>
      <c r="K817" t="b">
        <v>0</v>
      </c>
      <c r="L817">
        <v>116</v>
      </c>
      <c r="M817" t="b">
        <v>1</v>
      </c>
      <c r="N817" t="s">
        <v>8290</v>
      </c>
      <c r="O817">
        <f t="shared" si="60"/>
        <v>103</v>
      </c>
      <c r="P817">
        <f t="shared" si="61"/>
        <v>70.78</v>
      </c>
      <c r="Q817" s="12" t="s">
        <v>8327</v>
      </c>
      <c r="R817" t="s">
        <v>8338</v>
      </c>
      <c r="S817" s="17">
        <f t="shared" si="62"/>
        <v>40845.14975694444</v>
      </c>
      <c r="T817" s="17">
        <f t="shared" si="63"/>
        <v>40875.191423611112</v>
      </c>
      <c r="U817">
        <f t="shared" si="64"/>
        <v>2011</v>
      </c>
    </row>
    <row r="818" spans="1:21" ht="43.2" x14ac:dyDescent="0.3">
      <c r="A818">
        <v>1662</v>
      </c>
      <c r="B818" s="9" t="s">
        <v>1663</v>
      </c>
      <c r="C818" s="3" t="s">
        <v>5772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8290</v>
      </c>
      <c r="O818">
        <f t="shared" si="60"/>
        <v>103</v>
      </c>
      <c r="P818">
        <f t="shared" si="61"/>
        <v>132.44</v>
      </c>
      <c r="Q818" s="12" t="s">
        <v>8327</v>
      </c>
      <c r="R818" t="s">
        <v>8338</v>
      </c>
      <c r="S818" s="17">
        <f t="shared" si="62"/>
        <v>40848.198333333334</v>
      </c>
      <c r="T818" s="17">
        <f t="shared" si="63"/>
        <v>40908.239999999998</v>
      </c>
      <c r="U818">
        <f t="shared" si="64"/>
        <v>2011</v>
      </c>
    </row>
    <row r="819" spans="1:21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2" t="s">
        <v>8323</v>
      </c>
      <c r="R819" t="s">
        <v>8326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2" t="s">
        <v>8313</v>
      </c>
      <c r="R820" t="s">
        <v>8314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2" t="s">
        <v>8311</v>
      </c>
      <c r="R821" t="s">
        <v>8348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2" t="s">
        <v>8316</v>
      </c>
      <c r="R822" t="s">
        <v>8317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2" t="s">
        <v>8323</v>
      </c>
      <c r="R823" t="s">
        <v>8335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2" t="s">
        <v>8311</v>
      </c>
      <c r="R824" t="s">
        <v>8312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2" t="s">
        <v>8327</v>
      </c>
      <c r="R825" t="s">
        <v>8331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2" t="s">
        <v>8308</v>
      </c>
      <c r="R826" t="s">
        <v>8309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2" t="s">
        <v>8323</v>
      </c>
      <c r="R827" t="s">
        <v>8326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2" t="s">
        <v>8323</v>
      </c>
      <c r="R828" t="s">
        <v>8326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2" t="s">
        <v>8323</v>
      </c>
      <c r="R829" t="s">
        <v>8326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2" t="s">
        <v>8316</v>
      </c>
      <c r="R830" t="s">
        <v>8317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2" t="s">
        <v>8327</v>
      </c>
      <c r="R831" t="s">
        <v>8328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2" t="s">
        <v>8327</v>
      </c>
      <c r="R832" t="s">
        <v>8338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2" t="s">
        <v>8327</v>
      </c>
      <c r="R833" t="s">
        <v>8331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2" t="s">
        <v>8319</v>
      </c>
      <c r="R834" t="s">
        <v>8320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IFERROR(ROUND(E835/L835,2),0)</f>
        <v>104.99</v>
      </c>
      <c r="Q835" s="12" t="s">
        <v>8323</v>
      </c>
      <c r="R835" t="s">
        <v>8326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2" t="s">
        <v>8327</v>
      </c>
      <c r="R836" t="s">
        <v>8331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2" t="s">
        <v>8316</v>
      </c>
      <c r="R837" t="s">
        <v>8334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2" t="s">
        <v>8316</v>
      </c>
      <c r="R838" t="s">
        <v>8334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2" t="s">
        <v>8327</v>
      </c>
      <c r="R839" t="s">
        <v>8328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2" t="s">
        <v>8316</v>
      </c>
      <c r="R840" t="s">
        <v>8317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2" t="s">
        <v>8327</v>
      </c>
      <c r="R841" t="s">
        <v>8331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2" t="s">
        <v>8327</v>
      </c>
      <c r="R842" t="s">
        <v>8331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2" t="s">
        <v>8321</v>
      </c>
      <c r="R843" t="s">
        <v>8322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2" t="s">
        <v>8327</v>
      </c>
      <c r="R844" t="s">
        <v>8341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8327</v>
      </c>
      <c r="R845" t="s">
        <v>8336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2" t="s">
        <v>8323</v>
      </c>
      <c r="R846" t="s">
        <v>8326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2" t="s">
        <v>8313</v>
      </c>
      <c r="R847" t="s">
        <v>8314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2" t="s">
        <v>8323</v>
      </c>
      <c r="R848" t="s">
        <v>8326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2" t="s">
        <v>8321</v>
      </c>
      <c r="R849" t="s">
        <v>8322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2" t="s">
        <v>8313</v>
      </c>
      <c r="R850" t="s">
        <v>8314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2" t="s">
        <v>8323</v>
      </c>
      <c r="R851" t="s">
        <v>8335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2" t="s">
        <v>8327</v>
      </c>
      <c r="R852" t="s">
        <v>8338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2" t="s">
        <v>8311</v>
      </c>
      <c r="R853" t="s">
        <v>8333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43.2" x14ac:dyDescent="0.3">
      <c r="A854">
        <v>3154</v>
      </c>
      <c r="B854" s="9" t="s">
        <v>3154</v>
      </c>
      <c r="C854" s="3" t="s">
        <v>7264</v>
      </c>
      <c r="D854" s="5">
        <v>7000</v>
      </c>
      <c r="E854" s="7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65"/>
        <v>113</v>
      </c>
      <c r="P854">
        <f t="shared" si="66"/>
        <v>64.27</v>
      </c>
      <c r="Q854" s="12" t="s">
        <v>8323</v>
      </c>
      <c r="R854" t="s">
        <v>8326</v>
      </c>
      <c r="S854" s="17">
        <f t="shared" si="67"/>
        <v>40970.875671296293</v>
      </c>
      <c r="T854" s="17">
        <f t="shared" si="68"/>
        <v>41000.834004629629</v>
      </c>
      <c r="U854">
        <f t="shared" si="69"/>
        <v>2012</v>
      </c>
    </row>
    <row r="855" spans="1:21" ht="43.2" x14ac:dyDescent="0.3">
      <c r="A855">
        <v>3107</v>
      </c>
      <c r="B855" s="9" t="s">
        <v>3107</v>
      </c>
      <c r="C855" s="3" t="s">
        <v>7217</v>
      </c>
      <c r="D855" s="5">
        <v>40000</v>
      </c>
      <c r="E855" s="7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65"/>
        <v>20</v>
      </c>
      <c r="P855">
        <f t="shared" si="66"/>
        <v>272.58999999999997</v>
      </c>
      <c r="Q855" s="12" t="s">
        <v>8323</v>
      </c>
      <c r="R855" t="s">
        <v>8324</v>
      </c>
      <c r="S855" s="17">
        <f t="shared" si="67"/>
        <v>42128.814247685179</v>
      </c>
      <c r="T855" s="17">
        <f t="shared" si="68"/>
        <v>42135.814247685179</v>
      </c>
      <c r="U855">
        <f t="shared" si="69"/>
        <v>2015</v>
      </c>
    </row>
    <row r="856" spans="1:21" ht="43.2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2" t="s">
        <v>8323</v>
      </c>
      <c r="R856" t="s">
        <v>8326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2" t="s">
        <v>8321</v>
      </c>
      <c r="R857" t="s">
        <v>8322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2" t="s">
        <v>8308</v>
      </c>
      <c r="R858" t="s">
        <v>8310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2" t="s">
        <v>8323</v>
      </c>
      <c r="R859" t="s">
        <v>8326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2" t="s">
        <v>8321</v>
      </c>
      <c r="R860" t="s">
        <v>8322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2" t="s">
        <v>8327</v>
      </c>
      <c r="R861" t="s">
        <v>8328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2" t="s">
        <v>8308</v>
      </c>
      <c r="R862" t="s">
        <v>8309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2" t="s">
        <v>8323</v>
      </c>
      <c r="R863" t="s">
        <v>8326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2" t="s">
        <v>8316</v>
      </c>
      <c r="R864" t="s">
        <v>8317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2" t="s">
        <v>8308</v>
      </c>
      <c r="R865" t="s">
        <v>8310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2" t="s">
        <v>8327</v>
      </c>
      <c r="R866" t="s">
        <v>8331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2" t="s">
        <v>8327</v>
      </c>
      <c r="R867" t="s">
        <v>8328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2" t="s">
        <v>8321</v>
      </c>
      <c r="R868" t="s">
        <v>8339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2" t="s">
        <v>8327</v>
      </c>
      <c r="R869" t="s">
        <v>8331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2" t="s">
        <v>8327</v>
      </c>
      <c r="R870" t="s">
        <v>8329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2" t="s">
        <v>8321</v>
      </c>
      <c r="R871" t="s">
        <v>8322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2" t="s">
        <v>8321</v>
      </c>
      <c r="R872" t="s">
        <v>8322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2" t="s">
        <v>8321</v>
      </c>
      <c r="R873" t="s">
        <v>8343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2" t="s">
        <v>8323</v>
      </c>
      <c r="R874" t="s">
        <v>8326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2" t="s">
        <v>8321</v>
      </c>
      <c r="R875" t="s">
        <v>8343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2" t="s">
        <v>8321</v>
      </c>
      <c r="R876" t="s">
        <v>8337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2" t="s">
        <v>8327</v>
      </c>
      <c r="R877" t="s">
        <v>8331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2" t="s">
        <v>8327</v>
      </c>
      <c r="R878" t="s">
        <v>8341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2" t="s">
        <v>8323</v>
      </c>
      <c r="R879" t="s">
        <v>8326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2" t="s">
        <v>8323</v>
      </c>
      <c r="R880" t="s">
        <v>8324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2" t="s">
        <v>8308</v>
      </c>
      <c r="R881" t="s">
        <v>8315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2" t="s">
        <v>8311</v>
      </c>
      <c r="R882" t="s">
        <v>8333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2" t="s">
        <v>8323</v>
      </c>
      <c r="R883" t="s">
        <v>8324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2" t="s">
        <v>8323</v>
      </c>
      <c r="R884" t="s">
        <v>8326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2" t="s">
        <v>8321</v>
      </c>
      <c r="R885" t="s">
        <v>8339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2" t="s">
        <v>8321</v>
      </c>
      <c r="R886" t="s">
        <v>8343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2" t="s">
        <v>8327</v>
      </c>
      <c r="R887" t="s">
        <v>8338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2" t="s">
        <v>8327</v>
      </c>
      <c r="R888" t="s">
        <v>8331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2" t="s">
        <v>8316</v>
      </c>
      <c r="R889" t="s">
        <v>8317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2" t="s">
        <v>8323</v>
      </c>
      <c r="R890" t="s">
        <v>8326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2" t="s">
        <v>8327</v>
      </c>
      <c r="R891" t="s">
        <v>8331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2" t="s">
        <v>8308</v>
      </c>
      <c r="R892" t="s">
        <v>8309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2" t="s">
        <v>8313</v>
      </c>
      <c r="R893" t="s">
        <v>8314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2" t="s">
        <v>8321</v>
      </c>
      <c r="R894" t="s">
        <v>8343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2" t="s">
        <v>8327</v>
      </c>
      <c r="R895" t="s">
        <v>8328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2" t="s">
        <v>8308</v>
      </c>
      <c r="R896" t="s">
        <v>8309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2" t="s">
        <v>8311</v>
      </c>
      <c r="R897" t="s">
        <v>8333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2" t="s">
        <v>8323</v>
      </c>
      <c r="R898" t="s">
        <v>8326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2" t="s">
        <v>8316</v>
      </c>
      <c r="R899" t="s">
        <v>8334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2" t="s">
        <v>8327</v>
      </c>
      <c r="R900" t="s">
        <v>8328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2" t="s">
        <v>8308</v>
      </c>
      <c r="R901" t="s">
        <v>8309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2" t="s">
        <v>8308</v>
      </c>
      <c r="R902" t="s">
        <v>8309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2" t="s">
        <v>8327</v>
      </c>
      <c r="R903" t="s">
        <v>8331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2" t="s">
        <v>8323</v>
      </c>
      <c r="R904" t="s">
        <v>8324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2" t="s">
        <v>8323</v>
      </c>
      <c r="R905" t="s">
        <v>8326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2" t="s">
        <v>8311</v>
      </c>
      <c r="R906" t="s">
        <v>8333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2" t="s">
        <v>8327</v>
      </c>
      <c r="R907" t="s">
        <v>8331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2" t="s">
        <v>8313</v>
      </c>
      <c r="R908" t="s">
        <v>8314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2" t="s">
        <v>8323</v>
      </c>
      <c r="R909" t="s">
        <v>8324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2" t="s">
        <v>8323</v>
      </c>
      <c r="R910" t="s">
        <v>8326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2" t="s">
        <v>8321</v>
      </c>
      <c r="R911" t="s">
        <v>8322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3.2" x14ac:dyDescent="0.3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2" t="s">
        <v>8323</v>
      </c>
      <c r="R912" t="s">
        <v>8326</v>
      </c>
      <c r="S912" s="17">
        <f t="shared" si="72"/>
        <v>41920.787534722222</v>
      </c>
      <c r="T912" s="17">
        <f t="shared" si="73"/>
        <v>41941.787534722222</v>
      </c>
      <c r="U912">
        <f t="shared" si="74"/>
        <v>2014</v>
      </c>
    </row>
    <row r="913" spans="1:21" ht="43.2" x14ac:dyDescent="0.3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2" t="s">
        <v>8327</v>
      </c>
      <c r="R913" t="s">
        <v>8331</v>
      </c>
      <c r="S913" s="17">
        <f t="shared" si="72"/>
        <v>40983.055949074071</v>
      </c>
      <c r="T913" s="17">
        <f t="shared" si="73"/>
        <v>41040.657638888886</v>
      </c>
      <c r="U913">
        <f t="shared" si="74"/>
        <v>2012</v>
      </c>
    </row>
    <row r="914" spans="1:21" ht="57.6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2" t="s">
        <v>8323</v>
      </c>
      <c r="R914" t="s">
        <v>8326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2" t="s">
        <v>8327</v>
      </c>
      <c r="R915" t="s">
        <v>8328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2" t="s">
        <v>8321</v>
      </c>
      <c r="R916" t="s">
        <v>8343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2" t="s">
        <v>8323</v>
      </c>
      <c r="R917" t="s">
        <v>8324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2" t="s">
        <v>8327</v>
      </c>
      <c r="R918" t="s">
        <v>8331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2" t="s">
        <v>8323</v>
      </c>
      <c r="R919" t="s">
        <v>8326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2" t="s">
        <v>8308</v>
      </c>
      <c r="R920" t="s">
        <v>8309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2" t="s">
        <v>8311</v>
      </c>
      <c r="R921" t="s">
        <v>8333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2" t="s">
        <v>8327</v>
      </c>
      <c r="R922" t="s">
        <v>8329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2" t="s">
        <v>8321</v>
      </c>
      <c r="R923" t="s">
        <v>8339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2" t="s">
        <v>8308</v>
      </c>
      <c r="R924" t="s">
        <v>8310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2" t="s">
        <v>8321</v>
      </c>
      <c r="R925" t="s">
        <v>8343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2" t="s">
        <v>8327</v>
      </c>
      <c r="R926" t="s">
        <v>8329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2" t="s">
        <v>8327</v>
      </c>
      <c r="R927" t="s">
        <v>8331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2" t="s">
        <v>8327</v>
      </c>
      <c r="R928" t="s">
        <v>8329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2" t="s">
        <v>8323</v>
      </c>
      <c r="R929" t="s">
        <v>8335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2" t="s">
        <v>8313</v>
      </c>
      <c r="R930" t="s">
        <v>8314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2" t="s">
        <v>8327</v>
      </c>
      <c r="R931" t="s">
        <v>8331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2" t="s">
        <v>8321</v>
      </c>
      <c r="R932" t="s">
        <v>8322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2" t="s">
        <v>8327</v>
      </c>
      <c r="R933" t="s">
        <v>8338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2" t="s">
        <v>8321</v>
      </c>
      <c r="R934" t="s">
        <v>8339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2" t="s">
        <v>8323</v>
      </c>
      <c r="R935" t="s">
        <v>8324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2" t="s">
        <v>8327</v>
      </c>
      <c r="R936" t="s">
        <v>8328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2" t="s">
        <v>8308</v>
      </c>
      <c r="R937" t="s">
        <v>8310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2" t="s">
        <v>8323</v>
      </c>
      <c r="R938" t="s">
        <v>8335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2" t="s">
        <v>8321</v>
      </c>
      <c r="R939" t="s">
        <v>8322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2" t="s">
        <v>8313</v>
      </c>
      <c r="R940" t="s">
        <v>8314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2" t="s">
        <v>8323</v>
      </c>
      <c r="R941" t="s">
        <v>8324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2" t="s">
        <v>8321</v>
      </c>
      <c r="R942" t="s">
        <v>8322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2" t="s">
        <v>8323</v>
      </c>
      <c r="R943" t="s">
        <v>8326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2" t="s">
        <v>8308</v>
      </c>
      <c r="R944" t="s">
        <v>8310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2" t="s">
        <v>8327</v>
      </c>
      <c r="R945" t="s">
        <v>8341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2" t="s">
        <v>8308</v>
      </c>
      <c r="R946" t="s">
        <v>8310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2" t="s">
        <v>8327</v>
      </c>
      <c r="R947" t="s">
        <v>8341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2" t="s">
        <v>8321</v>
      </c>
      <c r="R948" t="s">
        <v>8339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2" t="s">
        <v>8323</v>
      </c>
      <c r="R949" t="s">
        <v>8324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2" t="s">
        <v>8313</v>
      </c>
      <c r="R950" t="s">
        <v>8314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2" t="s">
        <v>8308</v>
      </c>
      <c r="R951" t="s">
        <v>8310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2" t="s">
        <v>8327</v>
      </c>
      <c r="R952" t="s">
        <v>8328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2" t="s">
        <v>8323</v>
      </c>
      <c r="R953" t="s">
        <v>8326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2" t="s">
        <v>8327</v>
      </c>
      <c r="R954" t="s">
        <v>8329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2" t="s">
        <v>8327</v>
      </c>
      <c r="R955" t="s">
        <v>8341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2" t="s">
        <v>8321</v>
      </c>
      <c r="R956" t="s">
        <v>8322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2" t="s">
        <v>8327</v>
      </c>
      <c r="R957" t="s">
        <v>8331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2" t="s">
        <v>8327</v>
      </c>
      <c r="R958" t="s">
        <v>8328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2" t="s">
        <v>8321</v>
      </c>
      <c r="R959" t="s">
        <v>8343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2" t="s">
        <v>8308</v>
      </c>
      <c r="R960" t="s">
        <v>8315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2" t="s">
        <v>8316</v>
      </c>
      <c r="R961" t="s">
        <v>8334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2" t="s">
        <v>8311</v>
      </c>
      <c r="R962" t="s">
        <v>8349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2" t="s">
        <v>8327</v>
      </c>
      <c r="R963" t="s">
        <v>8331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2970</v>
      </c>
      <c r="B964" s="9" t="s">
        <v>2970</v>
      </c>
      <c r="C964" s="3" t="s">
        <v>7080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1405699451</v>
      </c>
      <c r="J964">
        <v>1403107451</v>
      </c>
      <c r="K964" t="b">
        <v>0</v>
      </c>
      <c r="L964">
        <v>91</v>
      </c>
      <c r="M964" t="b">
        <v>1</v>
      </c>
      <c r="N964" t="s">
        <v>8269</v>
      </c>
      <c r="O964">
        <f t="shared" si="75"/>
        <v>106</v>
      </c>
      <c r="P964">
        <f t="shared" si="76"/>
        <v>69.89</v>
      </c>
      <c r="Q964" s="12" t="s">
        <v>8323</v>
      </c>
      <c r="R964" t="s">
        <v>8326</v>
      </c>
      <c r="S964" s="17">
        <f t="shared" si="77"/>
        <v>41808.669571759259</v>
      </c>
      <c r="T964" s="17">
        <f t="shared" si="78"/>
        <v>41838.669571759259</v>
      </c>
      <c r="U964">
        <f t="shared" si="79"/>
        <v>2014</v>
      </c>
    </row>
    <row r="965" spans="1:21" ht="43.2" x14ac:dyDescent="0.3">
      <c r="A965">
        <v>1209</v>
      </c>
      <c r="B965" s="9" t="s">
        <v>1210</v>
      </c>
      <c r="C965" s="3" t="s">
        <v>5319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1488053905</v>
      </c>
      <c r="J965">
        <v>1485461905</v>
      </c>
      <c r="K965" t="b">
        <v>0</v>
      </c>
      <c r="L965">
        <v>46</v>
      </c>
      <c r="M965" t="b">
        <v>1</v>
      </c>
      <c r="N965" t="s">
        <v>8283</v>
      </c>
      <c r="O965">
        <f t="shared" si="75"/>
        <v>106</v>
      </c>
      <c r="P965">
        <f t="shared" si="76"/>
        <v>138.26</v>
      </c>
      <c r="Q965" s="12" t="s">
        <v>8313</v>
      </c>
      <c r="R965" t="s">
        <v>8314</v>
      </c>
      <c r="S965" s="17">
        <f t="shared" si="77"/>
        <v>42761.846122685187</v>
      </c>
      <c r="T965" s="17">
        <f t="shared" si="78"/>
        <v>42791.846122685187</v>
      </c>
      <c r="U965">
        <f t="shared" si="79"/>
        <v>2017</v>
      </c>
    </row>
    <row r="966" spans="1:21" ht="43.2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2" t="s">
        <v>8321</v>
      </c>
      <c r="R966" t="s">
        <v>8322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2" t="s">
        <v>8323</v>
      </c>
      <c r="R967" t="s">
        <v>8326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2" t="s">
        <v>8327</v>
      </c>
      <c r="R968" t="s">
        <v>8331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x14ac:dyDescent="0.3">
      <c r="A969">
        <v>2807</v>
      </c>
      <c r="B969" s="9" t="s">
        <v>2807</v>
      </c>
      <c r="C969" s="3" t="s">
        <v>6917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1435611438</v>
      </c>
      <c r="J969">
        <v>1433019438</v>
      </c>
      <c r="K969" t="b">
        <v>0</v>
      </c>
      <c r="L969">
        <v>93</v>
      </c>
      <c r="M969" t="b">
        <v>1</v>
      </c>
      <c r="N969" t="s">
        <v>8269</v>
      </c>
      <c r="O969">
        <f t="shared" si="75"/>
        <v>126</v>
      </c>
      <c r="P969">
        <f t="shared" si="76"/>
        <v>67.739999999999995</v>
      </c>
      <c r="Q969" s="12" t="s">
        <v>8323</v>
      </c>
      <c r="R969" t="s">
        <v>8326</v>
      </c>
      <c r="S969" s="17">
        <f t="shared" si="77"/>
        <v>42154.873124999998</v>
      </c>
      <c r="T969" s="17">
        <f t="shared" si="78"/>
        <v>42184.873124999998</v>
      </c>
      <c r="U969">
        <f t="shared" si="79"/>
        <v>2015</v>
      </c>
    </row>
    <row r="970" spans="1:21" ht="43.2" x14ac:dyDescent="0.3">
      <c r="A970">
        <v>731</v>
      </c>
      <c r="B970" s="9" t="s">
        <v>732</v>
      </c>
      <c r="C970" s="3" t="s">
        <v>4841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8272</v>
      </c>
      <c r="O970">
        <f t="shared" si="75"/>
        <v>126</v>
      </c>
      <c r="P970">
        <f t="shared" si="76"/>
        <v>88.73</v>
      </c>
      <c r="Q970" s="12" t="s">
        <v>8311</v>
      </c>
      <c r="R970" t="s">
        <v>8333</v>
      </c>
      <c r="S970" s="17">
        <f t="shared" si="77"/>
        <v>40879.795682870368</v>
      </c>
      <c r="T970" s="17">
        <f t="shared" si="78"/>
        <v>40930.25</v>
      </c>
      <c r="U970">
        <f t="shared" si="79"/>
        <v>2011</v>
      </c>
    </row>
    <row r="971" spans="1:21" ht="57.6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2" t="s">
        <v>8323</v>
      </c>
      <c r="R971" t="s">
        <v>8324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2" t="s">
        <v>8327</v>
      </c>
      <c r="R972" t="s">
        <v>8341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2" t="s">
        <v>8321</v>
      </c>
      <c r="R973" t="s">
        <v>8322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2" t="s">
        <v>8327</v>
      </c>
      <c r="R974" t="s">
        <v>8338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2" t="s">
        <v>8327</v>
      </c>
      <c r="R975" t="s">
        <v>8331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2" t="s">
        <v>8311</v>
      </c>
      <c r="R976" t="s">
        <v>8333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2" t="s">
        <v>8323</v>
      </c>
      <c r="R977" t="s">
        <v>8326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2" t="s">
        <v>8313</v>
      </c>
      <c r="R978" t="s">
        <v>8314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2" t="s">
        <v>8323</v>
      </c>
      <c r="R979" t="s">
        <v>8326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2" t="s">
        <v>8327</v>
      </c>
      <c r="R980" t="s">
        <v>8336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2" t="s">
        <v>8327</v>
      </c>
      <c r="R981" t="s">
        <v>8328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2" t="s">
        <v>8323</v>
      </c>
      <c r="R982" t="s">
        <v>8326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2" t="s">
        <v>8313</v>
      </c>
      <c r="R983" t="s">
        <v>8314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2" t="s">
        <v>8323</v>
      </c>
      <c r="R984" t="s">
        <v>8326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2" t="s">
        <v>8308</v>
      </c>
      <c r="R985" t="s">
        <v>8310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2" t="s">
        <v>8311</v>
      </c>
      <c r="R986" t="s">
        <v>8333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2" t="s">
        <v>8308</v>
      </c>
      <c r="R987" t="s">
        <v>8310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2" t="s">
        <v>8327</v>
      </c>
      <c r="R988" t="s">
        <v>8341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2" t="s">
        <v>8327</v>
      </c>
      <c r="R989" t="s">
        <v>8331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ht="43.2" x14ac:dyDescent="0.3">
      <c r="A990">
        <v>3342</v>
      </c>
      <c r="B990" s="9" t="s">
        <v>3342</v>
      </c>
      <c r="C990" s="3" t="s">
        <v>7452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8269</v>
      </c>
      <c r="O990">
        <f t="shared" si="75"/>
        <v>102</v>
      </c>
      <c r="P990">
        <f t="shared" si="76"/>
        <v>78.209999999999994</v>
      </c>
      <c r="Q990" s="12" t="s">
        <v>8323</v>
      </c>
      <c r="R990" t="s">
        <v>8326</v>
      </c>
      <c r="S990" s="17">
        <f t="shared" si="77"/>
        <v>42062.296412037031</v>
      </c>
      <c r="T990" s="17">
        <f t="shared" si="78"/>
        <v>42095.207638888889</v>
      </c>
      <c r="U990">
        <f t="shared" si="79"/>
        <v>2015</v>
      </c>
    </row>
    <row r="991" spans="1:21" x14ac:dyDescent="0.3">
      <c r="A991">
        <v>833</v>
      </c>
      <c r="B991" s="9" t="s">
        <v>834</v>
      </c>
      <c r="C991" s="3" t="s">
        <v>4943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8274</v>
      </c>
      <c r="O991">
        <f t="shared" si="75"/>
        <v>102</v>
      </c>
      <c r="P991">
        <f t="shared" si="76"/>
        <v>148.78</v>
      </c>
      <c r="Q991" s="12" t="s">
        <v>8327</v>
      </c>
      <c r="R991" t="s">
        <v>8331</v>
      </c>
      <c r="S991" s="17">
        <f t="shared" si="77"/>
        <v>41718.878182870372</v>
      </c>
      <c r="T991" s="17">
        <f t="shared" si="78"/>
        <v>41748.878182870372</v>
      </c>
      <c r="U991">
        <f t="shared" si="79"/>
        <v>2014</v>
      </c>
    </row>
    <row r="992" spans="1:21" ht="43.2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2" t="s">
        <v>8321</v>
      </c>
      <c r="R992" t="s">
        <v>8322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28.8" x14ac:dyDescent="0.3">
      <c r="A993">
        <v>3281</v>
      </c>
      <c r="B993" s="9" t="s">
        <v>3281</v>
      </c>
      <c r="C993" s="3" t="s">
        <v>7391</v>
      </c>
      <c r="D993" s="5">
        <v>5000</v>
      </c>
      <c r="E993" s="7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 t="shared" si="75"/>
        <v>122</v>
      </c>
      <c r="P993">
        <f t="shared" si="76"/>
        <v>129.36000000000001</v>
      </c>
      <c r="Q993" s="12" t="s">
        <v>8323</v>
      </c>
      <c r="R993" t="s">
        <v>8326</v>
      </c>
      <c r="S993" s="17">
        <f t="shared" si="77"/>
        <v>42219.019733796296</v>
      </c>
      <c r="T993" s="17">
        <f t="shared" si="78"/>
        <v>42249.019733796296</v>
      </c>
      <c r="U993">
        <f t="shared" si="79"/>
        <v>2015</v>
      </c>
    </row>
    <row r="994" spans="1:21" ht="57.6" x14ac:dyDescent="0.3">
      <c r="A994">
        <v>802</v>
      </c>
      <c r="B994" s="9" t="s">
        <v>803</v>
      </c>
      <c r="C994" s="3" t="s">
        <v>4912</v>
      </c>
      <c r="D994" s="5">
        <v>6000</v>
      </c>
      <c r="E994" s="7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 t="shared" si="75"/>
        <v>101</v>
      </c>
      <c r="P994">
        <f t="shared" si="76"/>
        <v>81.069999999999993</v>
      </c>
      <c r="Q994" s="12" t="s">
        <v>8327</v>
      </c>
      <c r="R994" t="s">
        <v>8331</v>
      </c>
      <c r="S994" s="17">
        <f t="shared" si="77"/>
        <v>41123.022268518522</v>
      </c>
      <c r="T994" s="17">
        <f t="shared" si="78"/>
        <v>41169.170138888891</v>
      </c>
      <c r="U994">
        <f t="shared" si="79"/>
        <v>2012</v>
      </c>
    </row>
    <row r="995" spans="1:21" ht="43.2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2" t="s">
        <v>8327</v>
      </c>
      <c r="R995" t="s">
        <v>8328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2" t="s">
        <v>8327</v>
      </c>
      <c r="R996" t="s">
        <v>8331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2" t="s">
        <v>8319</v>
      </c>
      <c r="R997" t="s">
        <v>8345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2" t="s">
        <v>8327</v>
      </c>
      <c r="R998" t="s">
        <v>8331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2" t="s">
        <v>8321</v>
      </c>
      <c r="R999" t="s">
        <v>8332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2" t="s">
        <v>8327</v>
      </c>
      <c r="R1000" t="s">
        <v>8328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2" t="s">
        <v>8327</v>
      </c>
      <c r="R1001" t="s">
        <v>8328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2" t="s">
        <v>8327</v>
      </c>
      <c r="R1002" t="s">
        <v>8331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2" t="s">
        <v>8327</v>
      </c>
      <c r="R1003" t="s">
        <v>8331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2" t="s">
        <v>8316</v>
      </c>
      <c r="R1004" t="s">
        <v>8317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2" t="s">
        <v>8323</v>
      </c>
      <c r="R1005" t="s">
        <v>8326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2" t="s">
        <v>8313</v>
      </c>
      <c r="R1006" t="s">
        <v>8314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2" t="s">
        <v>8323</v>
      </c>
      <c r="R1007" t="s">
        <v>8335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43.2" x14ac:dyDescent="0.3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2" t="s">
        <v>8313</v>
      </c>
      <c r="R1008" t="s">
        <v>8314</v>
      </c>
      <c r="S1008" s="17">
        <f t="shared" si="77"/>
        <v>42586.925636574073</v>
      </c>
      <c r="T1008" s="17">
        <f t="shared" si="78"/>
        <v>42609.165972222225</v>
      </c>
      <c r="U1008">
        <f t="shared" si="79"/>
        <v>2016</v>
      </c>
    </row>
    <row r="1009" spans="1:21" ht="57.6" x14ac:dyDescent="0.3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2" t="s">
        <v>8321</v>
      </c>
      <c r="R1009" t="s">
        <v>8332</v>
      </c>
      <c r="S1009" s="17">
        <f t="shared" si="77"/>
        <v>42572.778495370367</v>
      </c>
      <c r="T1009" s="17">
        <f t="shared" si="78"/>
        <v>42604.125</v>
      </c>
      <c r="U1009">
        <f t="shared" si="79"/>
        <v>2016</v>
      </c>
    </row>
    <row r="1010" spans="1:21" ht="43.2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2" t="s">
        <v>8327</v>
      </c>
      <c r="R1010" t="s">
        <v>8328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2" t="s">
        <v>8327</v>
      </c>
      <c r="R1011" t="s">
        <v>8336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2" t="s">
        <v>8308</v>
      </c>
      <c r="R1012" t="s">
        <v>8310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2" t="s">
        <v>8323</v>
      </c>
      <c r="R1013" t="s">
        <v>8326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2" t="s">
        <v>8321</v>
      </c>
      <c r="R1014" t="s">
        <v>8322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2" t="s">
        <v>8323</v>
      </c>
      <c r="R1015" t="s">
        <v>8326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43.2" x14ac:dyDescent="0.3">
      <c r="A1016">
        <v>3332</v>
      </c>
      <c r="B1016" s="9" t="s">
        <v>3332</v>
      </c>
      <c r="C1016" s="3" t="s">
        <v>7442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1405802330</v>
      </c>
      <c r="J1016">
        <v>1403210330</v>
      </c>
      <c r="K1016" t="b">
        <v>0</v>
      </c>
      <c r="L1016">
        <v>83</v>
      </c>
      <c r="M1016" t="b">
        <v>1</v>
      </c>
      <c r="N1016" t="s">
        <v>8269</v>
      </c>
      <c r="O1016">
        <f t="shared" si="75"/>
        <v>100</v>
      </c>
      <c r="P1016">
        <f t="shared" si="76"/>
        <v>72.290000000000006</v>
      </c>
      <c r="Q1016" s="12" t="s">
        <v>8323</v>
      </c>
      <c r="R1016" t="s">
        <v>8326</v>
      </c>
      <c r="S1016" s="17">
        <f t="shared" si="77"/>
        <v>41809.860300925924</v>
      </c>
      <c r="T1016" s="17">
        <f t="shared" si="78"/>
        <v>41839.860300925924</v>
      </c>
      <c r="U1016">
        <f t="shared" si="79"/>
        <v>2014</v>
      </c>
    </row>
    <row r="1017" spans="1:21" ht="57.6" x14ac:dyDescent="0.3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2" t="s">
        <v>8323</v>
      </c>
      <c r="R1017" t="s">
        <v>8326</v>
      </c>
      <c r="S1017" s="17">
        <f t="shared" si="77"/>
        <v>42060.683935185181</v>
      </c>
      <c r="T1017" s="17">
        <f t="shared" si="78"/>
        <v>42090.642268518524</v>
      </c>
      <c r="U1017">
        <f t="shared" si="79"/>
        <v>2015</v>
      </c>
    </row>
    <row r="1018" spans="1:21" ht="28.8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2" t="s">
        <v>8327</v>
      </c>
      <c r="R1018" t="s">
        <v>8328</v>
      </c>
      <c r="S1018" s="17">
        <f t="shared" si="77"/>
        <v>41327.996435185189</v>
      </c>
      <c r="T1018" s="17">
        <f t="shared" si="78"/>
        <v>41362.954768518517</v>
      </c>
      <c r="U1018">
        <f t="shared" si="79"/>
        <v>2013</v>
      </c>
    </row>
    <row r="1019" spans="1:21" ht="28.8" x14ac:dyDescent="0.3">
      <c r="A1019">
        <v>262</v>
      </c>
      <c r="B1019" s="9" t="s">
        <v>263</v>
      </c>
      <c r="C1019" s="3" t="s">
        <v>4372</v>
      </c>
      <c r="D1019" s="5">
        <v>2500</v>
      </c>
      <c r="E1019" s="7">
        <v>6000</v>
      </c>
      <c r="F1019" t="s">
        <v>8218</v>
      </c>
      <c r="G1019" t="s">
        <v>8223</v>
      </c>
      <c r="H1019" t="s">
        <v>8245</v>
      </c>
      <c r="I1019">
        <v>1298699828</v>
      </c>
      <c r="J1019">
        <v>1294811828</v>
      </c>
      <c r="K1019" t="b">
        <v>1</v>
      </c>
      <c r="L1019">
        <v>145</v>
      </c>
      <c r="M1019" t="b">
        <v>1</v>
      </c>
      <c r="N1019" t="s">
        <v>8267</v>
      </c>
      <c r="O1019">
        <f t="shared" si="75"/>
        <v>240</v>
      </c>
      <c r="P1019">
        <f t="shared" si="76"/>
        <v>41.38</v>
      </c>
      <c r="Q1019" s="12" t="s">
        <v>8321</v>
      </c>
      <c r="R1019" t="s">
        <v>8322</v>
      </c>
      <c r="S1019" s="17">
        <f t="shared" si="77"/>
        <v>40555.24800925926</v>
      </c>
      <c r="T1019" s="17">
        <f t="shared" si="78"/>
        <v>40600.24800925926</v>
      </c>
      <c r="U1019">
        <f t="shared" si="79"/>
        <v>2011</v>
      </c>
    </row>
    <row r="1020" spans="1:21" ht="43.2" x14ac:dyDescent="0.3">
      <c r="A1020">
        <v>45</v>
      </c>
      <c r="B1020" s="9" t="s">
        <v>47</v>
      </c>
      <c r="C1020" s="3" t="s">
        <v>4156</v>
      </c>
      <c r="D1020" s="5">
        <v>5000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1461769107</v>
      </c>
      <c r="J1020">
        <v>1459177107</v>
      </c>
      <c r="K1020" t="b">
        <v>0</v>
      </c>
      <c r="L1020">
        <v>61</v>
      </c>
      <c r="M1020" t="b">
        <v>1</v>
      </c>
      <c r="N1020" t="s">
        <v>8263</v>
      </c>
      <c r="O1020">
        <f t="shared" si="75"/>
        <v>120</v>
      </c>
      <c r="P1020">
        <f t="shared" si="76"/>
        <v>98.36</v>
      </c>
      <c r="Q1020" s="12" t="s">
        <v>8321</v>
      </c>
      <c r="R1020" t="s">
        <v>8332</v>
      </c>
      <c r="S1020" s="17">
        <f t="shared" si="77"/>
        <v>42457.623923611114</v>
      </c>
      <c r="T1020" s="17">
        <f t="shared" si="78"/>
        <v>42487.623923611114</v>
      </c>
      <c r="U1020">
        <f t="shared" si="79"/>
        <v>2016</v>
      </c>
    </row>
    <row r="1021" spans="1:21" ht="43.2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2" t="s">
        <v>8311</v>
      </c>
      <c r="R1021" t="s">
        <v>8333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2" t="s">
        <v>8323</v>
      </c>
      <c r="R1022" t="s">
        <v>8326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2" t="s">
        <v>8308</v>
      </c>
      <c r="R1023" t="s">
        <v>8309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2" t="s">
        <v>8321</v>
      </c>
      <c r="R1024" t="s">
        <v>8322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2" t="s">
        <v>8316</v>
      </c>
      <c r="R1025" t="s">
        <v>8317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2" t="s">
        <v>8321</v>
      </c>
      <c r="R1026" t="s">
        <v>8322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2" t="s">
        <v>8313</v>
      </c>
      <c r="R1027" t="s">
        <v>8314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2" t="s">
        <v>8308</v>
      </c>
      <c r="R1028" t="s">
        <v>8315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2" t="s">
        <v>8319</v>
      </c>
      <c r="R1029" t="s">
        <v>8345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2" t="s">
        <v>8327</v>
      </c>
      <c r="R1030" t="s">
        <v>8329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2" t="s">
        <v>8323</v>
      </c>
      <c r="R1031" t="s">
        <v>8324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2" t="s">
        <v>8323</v>
      </c>
      <c r="R1032" t="s">
        <v>8326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2" t="s">
        <v>8323</v>
      </c>
      <c r="R1033" t="s">
        <v>8326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2" t="s">
        <v>8327</v>
      </c>
      <c r="R1034" t="s">
        <v>8331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2" t="s">
        <v>8327</v>
      </c>
      <c r="R1035" t="s">
        <v>8336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2" t="s">
        <v>8323</v>
      </c>
      <c r="R1036" t="s">
        <v>8326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2" t="s">
        <v>8313</v>
      </c>
      <c r="R1037" t="s">
        <v>8314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2" t="s">
        <v>8323</v>
      </c>
      <c r="R1038" t="s">
        <v>8326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2" t="s">
        <v>8308</v>
      </c>
      <c r="R1039" t="s">
        <v>8310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2" t="s">
        <v>8323</v>
      </c>
      <c r="R1040" t="s">
        <v>8326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2" t="s">
        <v>8327</v>
      </c>
      <c r="R1041" t="s">
        <v>8331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2" t="s">
        <v>8323</v>
      </c>
      <c r="R1042" t="s">
        <v>8326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2" t="s">
        <v>8323</v>
      </c>
      <c r="R1043" t="s">
        <v>8326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2" t="s">
        <v>8327</v>
      </c>
      <c r="R1044" t="s">
        <v>8350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2" t="s">
        <v>8323</v>
      </c>
      <c r="R1045" t="s">
        <v>8326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2" t="s">
        <v>8323</v>
      </c>
      <c r="R1046" t="s">
        <v>8326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2" t="s">
        <v>8311</v>
      </c>
      <c r="R1047" t="s">
        <v>8333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2" t="s">
        <v>8323</v>
      </c>
      <c r="R1048" t="s">
        <v>8326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2" t="s">
        <v>8321</v>
      </c>
      <c r="R1049" t="s">
        <v>8322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2" t="s">
        <v>8313</v>
      </c>
      <c r="R1050" t="s">
        <v>8314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2" t="s">
        <v>8321</v>
      </c>
      <c r="R1051" t="s">
        <v>8343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2" t="s">
        <v>8327</v>
      </c>
      <c r="R1052" t="s">
        <v>8331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2" t="s">
        <v>8323</v>
      </c>
      <c r="R1053" t="s">
        <v>8326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2" t="s">
        <v>8321</v>
      </c>
      <c r="R1054" t="s">
        <v>8322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2" t="s">
        <v>8323</v>
      </c>
      <c r="R1055" t="s">
        <v>8326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2" t="s">
        <v>8308</v>
      </c>
      <c r="R1056" t="s">
        <v>8315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2" t="s">
        <v>8327</v>
      </c>
      <c r="R1057" t="s">
        <v>8328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2" t="s">
        <v>8323</v>
      </c>
      <c r="R1058" t="s">
        <v>8326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2" t="s">
        <v>8323</v>
      </c>
      <c r="R1059" t="s">
        <v>8326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2" t="s">
        <v>8321</v>
      </c>
      <c r="R1060" t="s">
        <v>8332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2" t="s">
        <v>8311</v>
      </c>
      <c r="R1061" t="s">
        <v>8333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2" t="s">
        <v>8327</v>
      </c>
      <c r="R1062" t="s">
        <v>8331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2" t="s">
        <v>8308</v>
      </c>
      <c r="R1063" t="s">
        <v>8310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2" t="s">
        <v>8321</v>
      </c>
      <c r="R1064" t="s">
        <v>8322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2" t="s">
        <v>8319</v>
      </c>
      <c r="R1065" t="s">
        <v>8345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2" t="s">
        <v>8321</v>
      </c>
      <c r="R1066" t="s">
        <v>8322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2" t="s">
        <v>8327</v>
      </c>
      <c r="R1067" t="s">
        <v>8338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28.8" x14ac:dyDescent="0.3">
      <c r="A1068">
        <v>2195</v>
      </c>
      <c r="B1068" s="9" t="s">
        <v>2196</v>
      </c>
      <c r="C1068" s="3" t="s">
        <v>6305</v>
      </c>
      <c r="D1068" s="5">
        <v>4600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 t="shared" si="80"/>
        <v>120</v>
      </c>
      <c r="P1068">
        <f t="shared" si="81"/>
        <v>48.13</v>
      </c>
      <c r="Q1068" s="12" t="s">
        <v>8316</v>
      </c>
      <c r="R1068" t="s">
        <v>8317</v>
      </c>
      <c r="S1068" s="17">
        <f t="shared" si="82"/>
        <v>42197.771990740745</v>
      </c>
      <c r="T1068" s="17">
        <f t="shared" si="83"/>
        <v>42227.771990740745</v>
      </c>
      <c r="U1068">
        <f t="shared" si="84"/>
        <v>2015</v>
      </c>
    </row>
    <row r="1069" spans="1:21" ht="43.2" x14ac:dyDescent="0.3">
      <c r="A1069">
        <v>1368</v>
      </c>
      <c r="B1069" s="9" t="s">
        <v>1369</v>
      </c>
      <c r="C1069" s="3" t="s">
        <v>5478</v>
      </c>
      <c r="D1069" s="5">
        <v>5000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 t="shared" si="80"/>
        <v>111</v>
      </c>
      <c r="P1069">
        <f t="shared" si="81"/>
        <v>63.62</v>
      </c>
      <c r="Q1069" s="12" t="s">
        <v>8327</v>
      </c>
      <c r="R1069" t="s">
        <v>8331</v>
      </c>
      <c r="S1069" s="17">
        <f t="shared" si="82"/>
        <v>42146.190902777773</v>
      </c>
      <c r="T1069" s="17">
        <f t="shared" si="83"/>
        <v>42170.190902777773</v>
      </c>
      <c r="U1069">
        <f t="shared" si="84"/>
        <v>2015</v>
      </c>
    </row>
    <row r="1070" spans="1:21" ht="43.2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2" t="s">
        <v>8323</v>
      </c>
      <c r="R1070" t="s">
        <v>8326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2" t="s">
        <v>8323</v>
      </c>
      <c r="R1071" t="s">
        <v>8326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2" t="s">
        <v>8323</v>
      </c>
      <c r="R1072" t="s">
        <v>8335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57.6" x14ac:dyDescent="0.3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2" t="s">
        <v>8319</v>
      </c>
      <c r="R1073" t="s">
        <v>8320</v>
      </c>
      <c r="S1073" s="17">
        <f t="shared" si="82"/>
        <v>42495.871736111112</v>
      </c>
      <c r="T1073" s="17">
        <f t="shared" si="83"/>
        <v>42530.791666666672</v>
      </c>
      <c r="U1073">
        <f t="shared" si="84"/>
        <v>2016</v>
      </c>
    </row>
    <row r="1074" spans="1:21" ht="43.2" x14ac:dyDescent="0.3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2" t="s">
        <v>8316</v>
      </c>
      <c r="R1074" t="s">
        <v>8317</v>
      </c>
      <c r="S1074" s="17">
        <f t="shared" si="82"/>
        <v>42781.549097222218</v>
      </c>
      <c r="T1074" s="17">
        <f t="shared" si="83"/>
        <v>42806.507430555561</v>
      </c>
      <c r="U1074">
        <f t="shared" si="84"/>
        <v>2017</v>
      </c>
    </row>
    <row r="1075" spans="1:21" ht="43.2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2" t="s">
        <v>8323</v>
      </c>
      <c r="R1075" t="s">
        <v>8326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2" t="s">
        <v>8323</v>
      </c>
      <c r="R1076" t="s">
        <v>8326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2" t="s">
        <v>8327</v>
      </c>
      <c r="R1077" t="s">
        <v>8331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2" t="s">
        <v>8316</v>
      </c>
      <c r="R1078" t="s">
        <v>8317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2" t="s">
        <v>8323</v>
      </c>
      <c r="R1079" t="s">
        <v>8326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2" t="s">
        <v>8323</v>
      </c>
      <c r="R1080" t="s">
        <v>8326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2" t="s">
        <v>8311</v>
      </c>
      <c r="R1081" t="s">
        <v>8333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2" t="s">
        <v>8327</v>
      </c>
      <c r="R1082" t="s">
        <v>8331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2" t="s">
        <v>8323</v>
      </c>
      <c r="R1083" t="s">
        <v>8326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2" t="s">
        <v>8321</v>
      </c>
      <c r="R1084" t="s">
        <v>8322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2" t="s">
        <v>8313</v>
      </c>
      <c r="R1085" t="s">
        <v>8314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2" t="s">
        <v>8311</v>
      </c>
      <c r="R1086" t="s">
        <v>8333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2" t="s">
        <v>8327</v>
      </c>
      <c r="R1087" t="s">
        <v>8331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2" t="s">
        <v>8327</v>
      </c>
      <c r="R1088" t="s">
        <v>8328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2" t="s">
        <v>8311</v>
      </c>
      <c r="R1089" t="s">
        <v>8348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2" t="s">
        <v>8323</v>
      </c>
      <c r="R1090" t="s">
        <v>8326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2" t="s">
        <v>8313</v>
      </c>
      <c r="R1091" t="s">
        <v>8314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2" t="s">
        <v>8316</v>
      </c>
      <c r="R1092" t="s">
        <v>8317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28.8" x14ac:dyDescent="0.3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2" t="s">
        <v>8323</v>
      </c>
      <c r="R1093" t="s">
        <v>8335</v>
      </c>
      <c r="S1093" s="17">
        <f t="shared" si="87"/>
        <v>42656.005173611105</v>
      </c>
      <c r="T1093" s="17">
        <f t="shared" si="88"/>
        <v>42689.088888888888</v>
      </c>
      <c r="U1093">
        <f t="shared" si="89"/>
        <v>2016</v>
      </c>
    </row>
    <row r="1094" spans="1:21" ht="43.2" x14ac:dyDescent="0.3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2" t="s">
        <v>8321</v>
      </c>
      <c r="R1094" t="s">
        <v>8343</v>
      </c>
      <c r="S1094" s="17">
        <f t="shared" si="87"/>
        <v>42125.333182870367</v>
      </c>
      <c r="T1094" s="17">
        <f t="shared" si="88"/>
        <v>42155.333182870367</v>
      </c>
      <c r="U1094">
        <f t="shared" si="89"/>
        <v>2015</v>
      </c>
    </row>
    <row r="1095" spans="1:21" ht="43.2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2" t="s">
        <v>8327</v>
      </c>
      <c r="R1095" t="s">
        <v>8331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2" t="s">
        <v>8308</v>
      </c>
      <c r="R1096" t="s">
        <v>8309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2" t="s">
        <v>8313</v>
      </c>
      <c r="R1097" t="s">
        <v>8314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2" t="s">
        <v>8321</v>
      </c>
      <c r="R1098" t="s">
        <v>8322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2" t="s">
        <v>8321</v>
      </c>
      <c r="R1099" t="s">
        <v>8332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2" t="s">
        <v>8323</v>
      </c>
      <c r="R1100" t="s">
        <v>8335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2" t="s">
        <v>8323</v>
      </c>
      <c r="R1101" t="s">
        <v>8326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2" t="s">
        <v>8323</v>
      </c>
      <c r="R1102" t="s">
        <v>8326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2" t="s">
        <v>8321</v>
      </c>
      <c r="R1103" t="s">
        <v>8332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2" t="s">
        <v>8327</v>
      </c>
      <c r="R1104" t="s">
        <v>8331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2" t="s">
        <v>8323</v>
      </c>
      <c r="R1105" t="s">
        <v>8326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2" t="s">
        <v>8327</v>
      </c>
      <c r="R1106" t="s">
        <v>8331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2" t="s">
        <v>8323</v>
      </c>
      <c r="R1107" t="s">
        <v>8326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2" t="s">
        <v>8327</v>
      </c>
      <c r="R1108" t="s">
        <v>8331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2" t="s">
        <v>8313</v>
      </c>
      <c r="R1109" t="s">
        <v>8314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2" t="s">
        <v>8323</v>
      </c>
      <c r="R1110" t="s">
        <v>8324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2" t="s">
        <v>8321</v>
      </c>
      <c r="R1111" t="s">
        <v>8322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2" t="s">
        <v>8327</v>
      </c>
      <c r="R1112" t="s">
        <v>8328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2" t="s">
        <v>8323</v>
      </c>
      <c r="R1113" t="s">
        <v>8324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2" t="s">
        <v>8327</v>
      </c>
      <c r="R1114" t="s">
        <v>8331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2" t="s">
        <v>8313</v>
      </c>
      <c r="R1115" t="s">
        <v>8314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2" t="s">
        <v>8323</v>
      </c>
      <c r="R1116" t="s">
        <v>8326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2" t="s">
        <v>8323</v>
      </c>
      <c r="R1117" t="s">
        <v>8326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2" t="s">
        <v>8323</v>
      </c>
      <c r="R1118" t="s">
        <v>8326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2" t="s">
        <v>8323</v>
      </c>
      <c r="R1119" t="s">
        <v>8326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2" t="s">
        <v>8321</v>
      </c>
      <c r="R1120" t="s">
        <v>8322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2" t="s">
        <v>8323</v>
      </c>
      <c r="R1121" t="s">
        <v>8326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2" t="s">
        <v>8321</v>
      </c>
      <c r="R1122" t="s">
        <v>8343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2" t="s">
        <v>8321</v>
      </c>
      <c r="R1123" t="s">
        <v>8322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2" t="s">
        <v>8323</v>
      </c>
      <c r="R1124" t="s">
        <v>8326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2" t="s">
        <v>8323</v>
      </c>
      <c r="R1125" t="s">
        <v>8326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2" t="s">
        <v>8323</v>
      </c>
      <c r="R1126" t="s">
        <v>8326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2" t="s">
        <v>8327</v>
      </c>
      <c r="R1127" t="s">
        <v>8338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2" t="s">
        <v>8327</v>
      </c>
      <c r="R1128" t="s">
        <v>8328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2" t="s">
        <v>8323</v>
      </c>
      <c r="R1129" t="s">
        <v>8326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2" t="s">
        <v>8308</v>
      </c>
      <c r="R1130" t="s">
        <v>8315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2" t="s">
        <v>8323</v>
      </c>
      <c r="R1131" t="s">
        <v>8326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43.2" x14ac:dyDescent="0.3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2" t="s">
        <v>8323</v>
      </c>
      <c r="R1132" t="s">
        <v>8326</v>
      </c>
      <c r="S1132" s="17">
        <f t="shared" si="87"/>
        <v>42248.697754629626</v>
      </c>
      <c r="T1132" s="17">
        <f t="shared" si="88"/>
        <v>42283.697754629626</v>
      </c>
      <c r="U1132">
        <f t="shared" si="89"/>
        <v>2015</v>
      </c>
    </row>
    <row r="1133" spans="1:21" ht="43.2" x14ac:dyDescent="0.3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2" t="s">
        <v>8311</v>
      </c>
      <c r="R1133" t="s">
        <v>8333</v>
      </c>
      <c r="S1133" s="17">
        <f t="shared" si="87"/>
        <v>41111.185891203706</v>
      </c>
      <c r="T1133" s="17">
        <f t="shared" si="88"/>
        <v>41171.185891203706</v>
      </c>
      <c r="U1133">
        <f t="shared" si="89"/>
        <v>2012</v>
      </c>
    </row>
    <row r="1134" spans="1:21" ht="43.2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2" t="s">
        <v>8327</v>
      </c>
      <c r="R1134" t="s">
        <v>8331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28.8" x14ac:dyDescent="0.3">
      <c r="A1135">
        <v>3217</v>
      </c>
      <c r="B1135" s="9" t="s">
        <v>3217</v>
      </c>
      <c r="C1135" s="3" t="s">
        <v>7327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8269</v>
      </c>
      <c r="O1135">
        <f t="shared" si="85"/>
        <v>116</v>
      </c>
      <c r="P1135">
        <f t="shared" si="86"/>
        <v>50.2</v>
      </c>
      <c r="Q1135" s="12" t="s">
        <v>8323</v>
      </c>
      <c r="R1135" t="s">
        <v>8326</v>
      </c>
      <c r="S1135" s="17">
        <f t="shared" si="87"/>
        <v>42648.546111111107</v>
      </c>
      <c r="T1135" s="17">
        <f t="shared" si="88"/>
        <v>42678.546111111107</v>
      </c>
      <c r="U1135">
        <f t="shared" si="89"/>
        <v>2016</v>
      </c>
    </row>
    <row r="1136" spans="1:21" ht="43.2" x14ac:dyDescent="0.3">
      <c r="A1136">
        <v>3021</v>
      </c>
      <c r="B1136" s="9" t="s">
        <v>3021</v>
      </c>
      <c r="C1136" s="3" t="s">
        <v>7131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8301</v>
      </c>
      <c r="O1136">
        <f t="shared" si="85"/>
        <v>116</v>
      </c>
      <c r="P1136">
        <f t="shared" si="86"/>
        <v>50.69</v>
      </c>
      <c r="Q1136" s="12" t="s">
        <v>8323</v>
      </c>
      <c r="R1136" t="s">
        <v>8324</v>
      </c>
      <c r="S1136" s="17">
        <f t="shared" si="87"/>
        <v>42660.618854166663</v>
      </c>
      <c r="T1136" s="17">
        <f t="shared" si="88"/>
        <v>42696.249305555553</v>
      </c>
      <c r="U1136">
        <f t="shared" si="89"/>
        <v>2016</v>
      </c>
    </row>
    <row r="1137" spans="1:21" ht="43.2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2" t="s">
        <v>8327</v>
      </c>
      <c r="R1137" t="s">
        <v>8330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2" t="s">
        <v>8311</v>
      </c>
      <c r="R1138" t="s">
        <v>8333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57.6" x14ac:dyDescent="0.3">
      <c r="A1139">
        <v>1001</v>
      </c>
      <c r="B1139" s="9" t="s">
        <v>1002</v>
      </c>
      <c r="C1139" s="3" t="s">
        <v>5111</v>
      </c>
      <c r="D1139" s="5">
        <v>5000</v>
      </c>
      <c r="E1139" s="7">
        <v>5200</v>
      </c>
      <c r="F1139" t="s">
        <v>8219</v>
      </c>
      <c r="G1139" t="s">
        <v>8224</v>
      </c>
      <c r="H1139" t="s">
        <v>8246</v>
      </c>
      <c r="I1139">
        <v>1485796613</v>
      </c>
      <c r="J1139">
        <v>1481908613</v>
      </c>
      <c r="K1139" t="b">
        <v>0</v>
      </c>
      <c r="L1139">
        <v>4</v>
      </c>
      <c r="M1139" t="b">
        <v>0</v>
      </c>
      <c r="N1139" t="s">
        <v>8271</v>
      </c>
      <c r="O1139">
        <f t="shared" si="85"/>
        <v>104</v>
      </c>
      <c r="P1139">
        <f t="shared" si="86"/>
        <v>1300</v>
      </c>
      <c r="Q1139" s="12" t="s">
        <v>8308</v>
      </c>
      <c r="R1139" t="s">
        <v>8310</v>
      </c>
      <c r="S1139" s="17">
        <f t="shared" si="87"/>
        <v>42720.720057870371</v>
      </c>
      <c r="T1139" s="17">
        <f t="shared" si="88"/>
        <v>42765.720057870371</v>
      </c>
      <c r="U1139">
        <f t="shared" si="89"/>
        <v>2016</v>
      </c>
    </row>
    <row r="1140" spans="1:21" ht="43.2" x14ac:dyDescent="0.3">
      <c r="A1140">
        <v>112</v>
      </c>
      <c r="B1140" s="9" t="s">
        <v>114</v>
      </c>
      <c r="C1140" s="3" t="s">
        <v>4223</v>
      </c>
      <c r="D1140" s="5">
        <v>5000</v>
      </c>
      <c r="E1140" s="7">
        <v>5200</v>
      </c>
      <c r="F1140" t="s">
        <v>8218</v>
      </c>
      <c r="G1140" t="s">
        <v>8223</v>
      </c>
      <c r="H1140" t="s">
        <v>8245</v>
      </c>
      <c r="I1140">
        <v>1397354400</v>
      </c>
      <c r="J1140">
        <v>1395277318</v>
      </c>
      <c r="K1140" t="b">
        <v>0</v>
      </c>
      <c r="L1140">
        <v>81</v>
      </c>
      <c r="M1140" t="b">
        <v>1</v>
      </c>
      <c r="N1140" t="s">
        <v>8264</v>
      </c>
      <c r="O1140">
        <f t="shared" si="85"/>
        <v>104</v>
      </c>
      <c r="P1140">
        <f t="shared" si="86"/>
        <v>64.2</v>
      </c>
      <c r="Q1140" s="12" t="s">
        <v>8321</v>
      </c>
      <c r="R1140" t="s">
        <v>8343</v>
      </c>
      <c r="S1140" s="17">
        <f t="shared" si="87"/>
        <v>41718.043032407404</v>
      </c>
      <c r="T1140" s="17">
        <f t="shared" si="88"/>
        <v>41742.083333333336</v>
      </c>
      <c r="U1140">
        <f t="shared" si="89"/>
        <v>2014</v>
      </c>
    </row>
    <row r="1141" spans="1:21" ht="43.2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2" t="s">
        <v>8323</v>
      </c>
      <c r="R1141" t="s">
        <v>8326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2" t="s">
        <v>8321</v>
      </c>
      <c r="R1142" t="s">
        <v>8322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2" t="s">
        <v>8323</v>
      </c>
      <c r="R1143" t="s">
        <v>8335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2" t="s">
        <v>8323</v>
      </c>
      <c r="R1144" t="s">
        <v>8326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2" t="s">
        <v>8323</v>
      </c>
      <c r="R1145" t="s">
        <v>8335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2" t="s">
        <v>8323</v>
      </c>
      <c r="R1146" t="s">
        <v>8324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2" t="s">
        <v>8308</v>
      </c>
      <c r="R1147" t="s">
        <v>8340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2" t="s">
        <v>8327</v>
      </c>
      <c r="R1148" t="s">
        <v>8331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2" t="s">
        <v>8323</v>
      </c>
      <c r="R1149" t="s">
        <v>8326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2" t="s">
        <v>8311</v>
      </c>
      <c r="R1150" t="s">
        <v>8333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2" t="s">
        <v>8323</v>
      </c>
      <c r="R1151" t="s">
        <v>8326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2" t="s">
        <v>8323</v>
      </c>
      <c r="R1152" t="s">
        <v>8324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43.2" x14ac:dyDescent="0.3">
      <c r="A1153">
        <v>3589</v>
      </c>
      <c r="B1153" s="9" t="s">
        <v>3588</v>
      </c>
      <c r="C1153" s="3" t="s">
        <v>7699</v>
      </c>
      <c r="D1153" s="5">
        <v>4000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 t="shared" si="85"/>
        <v>128</v>
      </c>
      <c r="P1153">
        <f t="shared" si="86"/>
        <v>82.26</v>
      </c>
      <c r="Q1153" s="12" t="s">
        <v>8323</v>
      </c>
      <c r="R1153" t="s">
        <v>8326</v>
      </c>
      <c r="S1153" s="17">
        <f t="shared" si="87"/>
        <v>42125.647534722222</v>
      </c>
      <c r="T1153" s="17">
        <f t="shared" si="88"/>
        <v>42150.647534722222</v>
      </c>
      <c r="U1153">
        <f t="shared" si="89"/>
        <v>2015</v>
      </c>
    </row>
    <row r="1154" spans="1:21" ht="57.6" x14ac:dyDescent="0.3">
      <c r="A1154">
        <v>2974</v>
      </c>
      <c r="B1154" s="9" t="s">
        <v>2974</v>
      </c>
      <c r="C1154" s="3" t="s">
        <v>7084</v>
      </c>
      <c r="D1154" s="5">
        <v>5000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 t="shared" ref="O1154:O1217" si="90">ROUND(E1154/D1154*100,0)</f>
        <v>102</v>
      </c>
      <c r="P1154">
        <f t="shared" si="86"/>
        <v>58.62</v>
      </c>
      <c r="Q1154" s="12" t="s">
        <v>8323</v>
      </c>
      <c r="R1154" t="s">
        <v>8326</v>
      </c>
      <c r="S1154" s="17">
        <f t="shared" si="87"/>
        <v>41880.061006944445</v>
      </c>
      <c r="T1154" s="17">
        <f t="shared" si="88"/>
        <v>41908.065972222219</v>
      </c>
      <c r="U1154">
        <f t="shared" si="89"/>
        <v>2014</v>
      </c>
    </row>
    <row r="1155" spans="1:21" ht="43.2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2" t="s">
        <v>8311</v>
      </c>
      <c r="R1155" t="s">
        <v>8333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2" t="s">
        <v>8316</v>
      </c>
      <c r="R1156" t="s">
        <v>8317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2" t="s">
        <v>8323</v>
      </c>
      <c r="R1157" t="s">
        <v>8326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2" t="s">
        <v>8327</v>
      </c>
      <c r="R1158" t="s">
        <v>8328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2" t="s">
        <v>8308</v>
      </c>
      <c r="R1159" t="s">
        <v>8309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43.2" x14ac:dyDescent="0.3">
      <c r="A1160">
        <v>2979</v>
      </c>
      <c r="B1160" s="9" t="s">
        <v>2979</v>
      </c>
      <c r="C1160" s="3" t="s">
        <v>7089</v>
      </c>
      <c r="D1160" s="5">
        <v>5000</v>
      </c>
      <c r="E1160" s="7">
        <v>5070</v>
      </c>
      <c r="F1160" t="s">
        <v>8218</v>
      </c>
      <c r="G1160" t="s">
        <v>8223</v>
      </c>
      <c r="H1160" t="s">
        <v>8245</v>
      </c>
      <c r="I1160">
        <v>1420524000</v>
      </c>
      <c r="J1160">
        <v>1419104823</v>
      </c>
      <c r="K1160" t="b">
        <v>0</v>
      </c>
      <c r="L1160">
        <v>46</v>
      </c>
      <c r="M1160" t="b">
        <v>1</v>
      </c>
      <c r="N1160" t="s">
        <v>8269</v>
      </c>
      <c r="O1160">
        <f t="shared" si="90"/>
        <v>101</v>
      </c>
      <c r="P1160">
        <f t="shared" si="91"/>
        <v>110.22</v>
      </c>
      <c r="Q1160" s="12" t="s">
        <v>8323</v>
      </c>
      <c r="R1160" t="s">
        <v>8326</v>
      </c>
      <c r="S1160" s="17">
        <f t="shared" si="92"/>
        <v>41993.824340277773</v>
      </c>
      <c r="T1160" s="17">
        <f t="shared" si="93"/>
        <v>42010.25</v>
      </c>
      <c r="U1160">
        <f t="shared" si="94"/>
        <v>2014</v>
      </c>
    </row>
    <row r="1161" spans="1:21" ht="43.2" x14ac:dyDescent="0.3">
      <c r="A1161">
        <v>2798</v>
      </c>
      <c r="B1161" s="9" t="s">
        <v>2798</v>
      </c>
      <c r="C1161" s="3" t="s">
        <v>6908</v>
      </c>
      <c r="D1161" s="5">
        <v>5000</v>
      </c>
      <c r="E1161" s="7">
        <v>5070</v>
      </c>
      <c r="F1161" t="s">
        <v>8218</v>
      </c>
      <c r="G1161" t="s">
        <v>8224</v>
      </c>
      <c r="H1161" t="s">
        <v>8246</v>
      </c>
      <c r="I1161">
        <v>1438358400</v>
      </c>
      <c r="J1161">
        <v>1437063121</v>
      </c>
      <c r="K1161" t="b">
        <v>0</v>
      </c>
      <c r="L1161">
        <v>139</v>
      </c>
      <c r="M1161" t="b">
        <v>1</v>
      </c>
      <c r="N1161" t="s">
        <v>8269</v>
      </c>
      <c r="O1161">
        <f t="shared" si="90"/>
        <v>101</v>
      </c>
      <c r="P1161">
        <f t="shared" si="91"/>
        <v>36.47</v>
      </c>
      <c r="Q1161" s="12" t="s">
        <v>8323</v>
      </c>
      <c r="R1161" t="s">
        <v>8326</v>
      </c>
      <c r="S1161" s="17">
        <f t="shared" si="92"/>
        <v>42201.675011574072</v>
      </c>
      <c r="T1161" s="17">
        <f t="shared" si="93"/>
        <v>42216.666666666672</v>
      </c>
      <c r="U1161">
        <f t="shared" si="94"/>
        <v>2015</v>
      </c>
    </row>
    <row r="1162" spans="1:21" ht="43.2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2" t="s">
        <v>8327</v>
      </c>
      <c r="R1162" t="s">
        <v>8336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2" t="s">
        <v>8327</v>
      </c>
      <c r="R1163" t="s">
        <v>8329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2" t="s">
        <v>8323</v>
      </c>
      <c r="R1164" t="s">
        <v>8326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2" t="s">
        <v>8327</v>
      </c>
      <c r="R1165" t="s">
        <v>8331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3.2" x14ac:dyDescent="0.3">
      <c r="A1166">
        <v>2053</v>
      </c>
      <c r="B1166" s="9" t="s">
        <v>2054</v>
      </c>
      <c r="C1166" s="3" t="s">
        <v>6163</v>
      </c>
      <c r="D1166" s="5">
        <v>5000</v>
      </c>
      <c r="E1166" s="7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90"/>
        <v>101</v>
      </c>
      <c r="P1166">
        <f t="shared" si="91"/>
        <v>41.74</v>
      </c>
      <c r="Q1166" s="12" t="s">
        <v>8308</v>
      </c>
      <c r="R1166" t="s">
        <v>8309</v>
      </c>
      <c r="S1166" s="17">
        <f t="shared" si="92"/>
        <v>42303.617488425924</v>
      </c>
      <c r="T1166" s="17">
        <f t="shared" si="93"/>
        <v>42333.659155092595</v>
      </c>
      <c r="U1166">
        <f t="shared" si="94"/>
        <v>2015</v>
      </c>
    </row>
    <row r="1167" spans="1:21" ht="43.2" x14ac:dyDescent="0.3">
      <c r="A1167">
        <v>1066</v>
      </c>
      <c r="B1167" s="9" t="s">
        <v>1067</v>
      </c>
      <c r="C1167" s="3" t="s">
        <v>5176</v>
      </c>
      <c r="D1167" s="5">
        <v>150000</v>
      </c>
      <c r="E1167" s="7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 t="shared" si="90"/>
        <v>3</v>
      </c>
      <c r="P1167">
        <f t="shared" si="91"/>
        <v>34.130000000000003</v>
      </c>
      <c r="Q1167" s="12" t="s">
        <v>8316</v>
      </c>
      <c r="R1167" t="s">
        <v>8334</v>
      </c>
      <c r="S1167" s="17">
        <f t="shared" si="92"/>
        <v>41445.962754629632</v>
      </c>
      <c r="T1167" s="17">
        <f t="shared" si="93"/>
        <v>41490.962754629632</v>
      </c>
      <c r="U1167">
        <f t="shared" si="94"/>
        <v>2013</v>
      </c>
    </row>
    <row r="1168" spans="1:21" ht="43.2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2" t="s">
        <v>8323</v>
      </c>
      <c r="R1168" t="s">
        <v>8335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2" t="s">
        <v>8323</v>
      </c>
      <c r="R1169" t="s">
        <v>8326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2" t="s">
        <v>8327</v>
      </c>
      <c r="R1170" t="s">
        <v>8331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2" t="s">
        <v>8327</v>
      </c>
      <c r="R1171" t="s">
        <v>8341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2" t="s">
        <v>8327</v>
      </c>
      <c r="R1172" t="s">
        <v>8341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2" t="s">
        <v>8323</v>
      </c>
      <c r="R1173" t="s">
        <v>8326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2" t="s">
        <v>8323</v>
      </c>
      <c r="R1174" t="s">
        <v>8326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2" t="s">
        <v>8321</v>
      </c>
      <c r="R1175" t="s">
        <v>8343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2" t="s">
        <v>8323</v>
      </c>
      <c r="R1176" t="s">
        <v>8326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2" t="s">
        <v>8323</v>
      </c>
      <c r="R1177" t="s">
        <v>8326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2" t="s">
        <v>8323</v>
      </c>
      <c r="R1178" t="s">
        <v>8326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2" t="s">
        <v>8308</v>
      </c>
      <c r="R1179" t="s">
        <v>8310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2" t="s">
        <v>8323</v>
      </c>
      <c r="R1180" t="s">
        <v>8326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2" t="s">
        <v>8327</v>
      </c>
      <c r="R1181" t="s">
        <v>8331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2" t="s">
        <v>8327</v>
      </c>
      <c r="R1182" t="s">
        <v>8328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43.2" x14ac:dyDescent="0.3">
      <c r="A1183">
        <v>3828</v>
      </c>
      <c r="B1183" s="9" t="s">
        <v>3825</v>
      </c>
      <c r="C1183" s="3" t="s">
        <v>7937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1420033187</v>
      </c>
      <c r="J1183">
        <v>1414845587</v>
      </c>
      <c r="K1183" t="b">
        <v>0</v>
      </c>
      <c r="L1183">
        <v>28</v>
      </c>
      <c r="M1183" t="b">
        <v>1</v>
      </c>
      <c r="N1183" t="s">
        <v>8269</v>
      </c>
      <c r="O1183">
        <f t="shared" si="90"/>
        <v>100</v>
      </c>
      <c r="P1183">
        <f t="shared" si="91"/>
        <v>178.57</v>
      </c>
      <c r="Q1183" s="12" t="s">
        <v>8323</v>
      </c>
      <c r="R1183" t="s">
        <v>8326</v>
      </c>
      <c r="S1183" s="17">
        <f t="shared" si="92"/>
        <v>41944.527627314819</v>
      </c>
      <c r="T1183" s="17">
        <f t="shared" si="93"/>
        <v>42004.569293981483</v>
      </c>
      <c r="U1183">
        <f t="shared" si="94"/>
        <v>2014</v>
      </c>
    </row>
    <row r="1184" spans="1:21" ht="28.8" x14ac:dyDescent="0.3">
      <c r="A1184">
        <v>3763</v>
      </c>
      <c r="B1184" s="9" t="s">
        <v>3760</v>
      </c>
      <c r="C1184" s="3" t="s">
        <v>7873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1427907626</v>
      </c>
      <c r="J1184">
        <v>1425319226</v>
      </c>
      <c r="K1184" t="b">
        <v>0</v>
      </c>
      <c r="L1184">
        <v>77</v>
      </c>
      <c r="M1184" t="b">
        <v>1</v>
      </c>
      <c r="N1184" t="s">
        <v>8303</v>
      </c>
      <c r="O1184">
        <f t="shared" si="90"/>
        <v>100</v>
      </c>
      <c r="P1184">
        <f t="shared" si="91"/>
        <v>64.94</v>
      </c>
      <c r="Q1184" s="12" t="s">
        <v>8323</v>
      </c>
      <c r="R1184" t="s">
        <v>8335</v>
      </c>
      <c r="S1184" s="17">
        <f t="shared" si="92"/>
        <v>42065.750300925924</v>
      </c>
      <c r="T1184" s="17">
        <f t="shared" si="93"/>
        <v>42095.708634259259</v>
      </c>
      <c r="U1184">
        <f t="shared" si="94"/>
        <v>2015</v>
      </c>
    </row>
    <row r="1185" spans="1:21" ht="43.2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2" t="s">
        <v>8327</v>
      </c>
      <c r="R1185" t="s">
        <v>8341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72" x14ac:dyDescent="0.3">
      <c r="A1186">
        <v>294</v>
      </c>
      <c r="B1186" s="9" t="s">
        <v>295</v>
      </c>
      <c r="C1186" s="3" t="s">
        <v>4404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1279555200</v>
      </c>
      <c r="J1186">
        <v>1276480894</v>
      </c>
      <c r="K1186" t="b">
        <v>1</v>
      </c>
      <c r="L1186">
        <v>50</v>
      </c>
      <c r="M1186" t="b">
        <v>1</v>
      </c>
      <c r="N1186" t="s">
        <v>8267</v>
      </c>
      <c r="O1186">
        <f t="shared" si="90"/>
        <v>100</v>
      </c>
      <c r="P1186">
        <f t="shared" si="91"/>
        <v>100</v>
      </c>
      <c r="Q1186" s="12" t="s">
        <v>8321</v>
      </c>
      <c r="R1186" t="s">
        <v>8322</v>
      </c>
      <c r="S1186" s="17">
        <f t="shared" si="92"/>
        <v>40343.084421296298</v>
      </c>
      <c r="T1186" s="17">
        <f t="shared" si="93"/>
        <v>40378.666666666664</v>
      </c>
      <c r="U1186">
        <f t="shared" si="94"/>
        <v>2010</v>
      </c>
    </row>
    <row r="1187" spans="1:21" ht="43.2" x14ac:dyDescent="0.3">
      <c r="A1187">
        <v>100</v>
      </c>
      <c r="B1187" s="9" t="s">
        <v>102</v>
      </c>
      <c r="C1187" s="3" t="s">
        <v>4211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8264</v>
      </c>
      <c r="O1187">
        <f t="shared" si="90"/>
        <v>100</v>
      </c>
      <c r="P1187">
        <f t="shared" si="91"/>
        <v>192.31</v>
      </c>
      <c r="Q1187" s="12" t="s">
        <v>8321</v>
      </c>
      <c r="R1187" t="s">
        <v>8343</v>
      </c>
      <c r="S1187" s="17">
        <f t="shared" si="92"/>
        <v>41197.753310185188</v>
      </c>
      <c r="T1187" s="17">
        <f t="shared" si="93"/>
        <v>41217.794976851852</v>
      </c>
      <c r="U1187">
        <f t="shared" si="94"/>
        <v>2012</v>
      </c>
    </row>
    <row r="1188" spans="1:21" ht="43.2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2" t="s">
        <v>8327</v>
      </c>
      <c r="R1188" t="s">
        <v>8329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2" t="s">
        <v>8308</v>
      </c>
      <c r="R1189" t="s">
        <v>8310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2" t="s">
        <v>8308</v>
      </c>
      <c r="R1190" t="s">
        <v>8318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2" t="s">
        <v>8323</v>
      </c>
      <c r="R1191" t="s">
        <v>8335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2" t="s">
        <v>8308</v>
      </c>
      <c r="R1192" t="s">
        <v>8310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2" t="s">
        <v>8321</v>
      </c>
      <c r="R1193" t="s">
        <v>8339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2" t="s">
        <v>8323</v>
      </c>
      <c r="R1194" t="s">
        <v>8326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2" t="s">
        <v>8327</v>
      </c>
      <c r="R1195" t="s">
        <v>8329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2" t="s">
        <v>8321</v>
      </c>
      <c r="R1196" t="s">
        <v>8339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2" t="s">
        <v>8316</v>
      </c>
      <c r="R1197" t="s">
        <v>8317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2" t="s">
        <v>8313</v>
      </c>
      <c r="R1198" t="s">
        <v>8314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2" t="s">
        <v>8327</v>
      </c>
      <c r="R1199" t="s">
        <v>8331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2" t="s">
        <v>8327</v>
      </c>
      <c r="R1200" t="s">
        <v>8331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2" t="s">
        <v>8316</v>
      </c>
      <c r="R1201" t="s">
        <v>8317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2" t="s">
        <v>8321</v>
      </c>
      <c r="R1202" t="s">
        <v>8322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2" t="s">
        <v>8327</v>
      </c>
      <c r="R1203" t="s">
        <v>8336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2" t="s">
        <v>8323</v>
      </c>
      <c r="R1204" t="s">
        <v>8326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2" t="s">
        <v>8323</v>
      </c>
      <c r="R1205" t="s">
        <v>8326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2" t="s">
        <v>8327</v>
      </c>
      <c r="R1206" t="s">
        <v>8329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2" t="s">
        <v>8321</v>
      </c>
      <c r="R1207" t="s">
        <v>8337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2" t="s">
        <v>8323</v>
      </c>
      <c r="R1208" t="s">
        <v>8324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2" t="s">
        <v>8327</v>
      </c>
      <c r="R1209" t="s">
        <v>8328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2" t="s">
        <v>8327</v>
      </c>
      <c r="R1210" t="s">
        <v>8331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2" t="s">
        <v>8308</v>
      </c>
      <c r="R1211" t="s">
        <v>8310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2" t="s">
        <v>8316</v>
      </c>
      <c r="R1212" t="s">
        <v>8344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2" t="s">
        <v>8327</v>
      </c>
      <c r="R1213" t="s">
        <v>8331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2" t="s">
        <v>8323</v>
      </c>
      <c r="R1214" t="s">
        <v>8326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2" t="s">
        <v>8321</v>
      </c>
      <c r="R1215" t="s">
        <v>8343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2" t="s">
        <v>8321</v>
      </c>
      <c r="R1216" t="s">
        <v>8343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2" t="s">
        <v>8319</v>
      </c>
      <c r="R1217" t="s">
        <v>8320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43.2" x14ac:dyDescent="0.3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2" t="s">
        <v>8323</v>
      </c>
      <c r="R1218" t="s">
        <v>8324</v>
      </c>
      <c r="S1218" s="17">
        <f t="shared" si="92"/>
        <v>42081.731273148151</v>
      </c>
      <c r="T1218" s="17">
        <f t="shared" si="93"/>
        <v>42111.731273148151</v>
      </c>
      <c r="U1218">
        <f t="shared" si="94"/>
        <v>2015</v>
      </c>
    </row>
    <row r="1219" spans="1:21" ht="43.2" x14ac:dyDescent="0.3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ref="P1219:P1282" si="96">IFERROR(ROUND(E1219/L1219,2),0)</f>
        <v>231.75</v>
      </c>
      <c r="Q1219" s="12" t="s">
        <v>8327</v>
      </c>
      <c r="R1219" t="s">
        <v>8350</v>
      </c>
      <c r="S1219" s="17">
        <f t="shared" ref="S1219:S1282" si="97">(((J1219/60)/60)/24)+DATE(1970,1,1)</f>
        <v>40847.171018518515</v>
      </c>
      <c r="T1219" s="17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2" t="s">
        <v>8308</v>
      </c>
      <c r="R1220" t="s">
        <v>8310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2" t="s">
        <v>8323</v>
      </c>
      <c r="R1221" t="s">
        <v>8326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2" t="s">
        <v>8323</v>
      </c>
      <c r="R1222" t="s">
        <v>8326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2" t="s">
        <v>8323</v>
      </c>
      <c r="R1223" t="s">
        <v>8326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2" t="s">
        <v>8323</v>
      </c>
      <c r="R1224" t="s">
        <v>8326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43.2" x14ac:dyDescent="0.3">
      <c r="A1225">
        <v>3344</v>
      </c>
      <c r="B1225" s="9" t="s">
        <v>3344</v>
      </c>
      <c r="C1225" s="3" t="s">
        <v>7454</v>
      </c>
      <c r="D1225" s="5">
        <v>4500</v>
      </c>
      <c r="E1225" s="7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 t="shared" si="95"/>
        <v>101</v>
      </c>
      <c r="P1225">
        <f t="shared" si="96"/>
        <v>114.13</v>
      </c>
      <c r="Q1225" s="12" t="s">
        <v>8323</v>
      </c>
      <c r="R1225" t="s">
        <v>8326</v>
      </c>
      <c r="S1225" s="17">
        <f t="shared" si="97"/>
        <v>41851.200150462959</v>
      </c>
      <c r="T1225" s="17">
        <f t="shared" si="98"/>
        <v>41881.200150462959</v>
      </c>
      <c r="U1225">
        <f t="shared" si="99"/>
        <v>2014</v>
      </c>
    </row>
    <row r="1226" spans="1:21" ht="43.2" x14ac:dyDescent="0.3">
      <c r="A1226">
        <v>2145</v>
      </c>
      <c r="B1226" s="9" t="s">
        <v>2146</v>
      </c>
      <c r="C1226" s="3" t="s">
        <v>6255</v>
      </c>
      <c r="D1226" s="5">
        <v>15000</v>
      </c>
      <c r="E1226" s="7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 t="shared" si="95"/>
        <v>30</v>
      </c>
      <c r="P1226">
        <f t="shared" si="96"/>
        <v>51.29</v>
      </c>
      <c r="Q1226" s="12" t="s">
        <v>8316</v>
      </c>
      <c r="R1226" t="s">
        <v>8334</v>
      </c>
      <c r="S1226" s="17">
        <f t="shared" si="97"/>
        <v>41575.237430555557</v>
      </c>
      <c r="T1226" s="17">
        <f t="shared" si="98"/>
        <v>41605.279097222221</v>
      </c>
      <c r="U1226">
        <f t="shared" si="99"/>
        <v>2013</v>
      </c>
    </row>
    <row r="1227" spans="1:21" ht="28.8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2" t="s">
        <v>8323</v>
      </c>
      <c r="R1227" t="s">
        <v>8326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2" t="s">
        <v>8311</v>
      </c>
      <c r="R1228" t="s">
        <v>8333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2" t="s">
        <v>8323</v>
      </c>
      <c r="R1229" t="s">
        <v>8335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2" t="s">
        <v>8323</v>
      </c>
      <c r="R1230" t="s">
        <v>8326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2" t="s">
        <v>8323</v>
      </c>
      <c r="R1231" t="s">
        <v>8326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2" t="s">
        <v>8327</v>
      </c>
      <c r="R1232" t="s">
        <v>8338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2" t="s">
        <v>8313</v>
      </c>
      <c r="R1233" t="s">
        <v>8314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2" t="s">
        <v>8321</v>
      </c>
      <c r="R1234" t="s">
        <v>8343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57.6" x14ac:dyDescent="0.3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2" t="s">
        <v>8327</v>
      </c>
      <c r="R1235" t="s">
        <v>8341</v>
      </c>
      <c r="S1235" s="17">
        <f t="shared" si="97"/>
        <v>42208.680023148147</v>
      </c>
      <c r="T1235" s="17">
        <f t="shared" si="98"/>
        <v>42231.165972222225</v>
      </c>
      <c r="U1235">
        <f t="shared" si="99"/>
        <v>2015</v>
      </c>
    </row>
    <row r="1236" spans="1:21" ht="43.2" x14ac:dyDescent="0.3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2" t="s">
        <v>8327</v>
      </c>
      <c r="R1236" t="s">
        <v>8341</v>
      </c>
      <c r="S1236" s="17">
        <f t="shared" si="97"/>
        <v>41953.091134259259</v>
      </c>
      <c r="T1236" s="17">
        <f t="shared" si="98"/>
        <v>41981.207638888889</v>
      </c>
      <c r="U1236">
        <f t="shared" si="99"/>
        <v>2014</v>
      </c>
    </row>
    <row r="1237" spans="1:21" ht="43.2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2" t="s">
        <v>8327</v>
      </c>
      <c r="R1237" t="s">
        <v>8328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2" t="s">
        <v>8323</v>
      </c>
      <c r="R1238" t="s">
        <v>8326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2" t="s">
        <v>8327</v>
      </c>
      <c r="R1239" t="s">
        <v>8328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43.2" x14ac:dyDescent="0.3">
      <c r="A1240">
        <v>3674</v>
      </c>
      <c r="B1240" s="9" t="s">
        <v>3671</v>
      </c>
      <c r="C1240" s="3" t="s">
        <v>7784</v>
      </c>
      <c r="D1240" s="5">
        <v>4500</v>
      </c>
      <c r="E1240" s="7">
        <v>4500</v>
      </c>
      <c r="F1240" t="s">
        <v>8218</v>
      </c>
      <c r="G1240" t="s">
        <v>8235</v>
      </c>
      <c r="H1240" t="s">
        <v>8248</v>
      </c>
      <c r="I1240">
        <v>1472936229</v>
      </c>
      <c r="J1240">
        <v>1467752229</v>
      </c>
      <c r="K1240" t="b">
        <v>0</v>
      </c>
      <c r="L1240">
        <v>31</v>
      </c>
      <c r="M1240" t="b">
        <v>1</v>
      </c>
      <c r="N1240" t="s">
        <v>8269</v>
      </c>
      <c r="O1240">
        <f t="shared" si="95"/>
        <v>100</v>
      </c>
      <c r="P1240">
        <f t="shared" si="96"/>
        <v>145.16</v>
      </c>
      <c r="Q1240" s="12" t="s">
        <v>8323</v>
      </c>
      <c r="R1240" t="s">
        <v>8326</v>
      </c>
      <c r="S1240" s="17">
        <f t="shared" si="97"/>
        <v>42556.873020833329</v>
      </c>
      <c r="T1240" s="17">
        <f t="shared" si="98"/>
        <v>42616.873020833329</v>
      </c>
      <c r="U1240">
        <f t="shared" si="99"/>
        <v>2016</v>
      </c>
    </row>
    <row r="1241" spans="1:21" ht="43.2" x14ac:dyDescent="0.3">
      <c r="A1241">
        <v>808</v>
      </c>
      <c r="B1241" s="9" t="s">
        <v>809</v>
      </c>
      <c r="C1241" s="3" t="s">
        <v>4918</v>
      </c>
      <c r="D1241" s="5">
        <v>4500</v>
      </c>
      <c r="E1241" s="7">
        <v>4500</v>
      </c>
      <c r="F1241" t="s">
        <v>8218</v>
      </c>
      <c r="G1241" t="s">
        <v>8228</v>
      </c>
      <c r="H1241" t="s">
        <v>8250</v>
      </c>
      <c r="I1241">
        <v>1419224340</v>
      </c>
      <c r="J1241">
        <v>1416363886</v>
      </c>
      <c r="K1241" t="b">
        <v>0</v>
      </c>
      <c r="L1241">
        <v>43</v>
      </c>
      <c r="M1241" t="b">
        <v>1</v>
      </c>
      <c r="N1241" t="s">
        <v>8274</v>
      </c>
      <c r="O1241">
        <f t="shared" si="95"/>
        <v>100</v>
      </c>
      <c r="P1241">
        <f t="shared" si="96"/>
        <v>104.65</v>
      </c>
      <c r="Q1241" s="12" t="s">
        <v>8327</v>
      </c>
      <c r="R1241" t="s">
        <v>8331</v>
      </c>
      <c r="S1241" s="17">
        <f t="shared" si="97"/>
        <v>41962.100532407407</v>
      </c>
      <c r="T1241" s="17">
        <f t="shared" si="98"/>
        <v>41995.207638888889</v>
      </c>
      <c r="U1241">
        <f t="shared" si="99"/>
        <v>2014</v>
      </c>
    </row>
    <row r="1242" spans="1:21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2" t="s">
        <v>8321</v>
      </c>
      <c r="R1242" t="s">
        <v>8325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2" t="s">
        <v>8327</v>
      </c>
      <c r="R1243" t="s">
        <v>8329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2" t="s">
        <v>8323</v>
      </c>
      <c r="R1244" t="s">
        <v>8326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2" t="s">
        <v>8323</v>
      </c>
      <c r="R1245" t="s">
        <v>8326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2" t="s">
        <v>8323</v>
      </c>
      <c r="R1246" t="s">
        <v>8326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2" t="s">
        <v>8323</v>
      </c>
      <c r="R1247" t="s">
        <v>8335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2" t="s">
        <v>8323</v>
      </c>
      <c r="R1248" t="s">
        <v>8326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2" t="s">
        <v>8323</v>
      </c>
      <c r="R1249" t="s">
        <v>8326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2" t="s">
        <v>8323</v>
      </c>
      <c r="R1250" t="s">
        <v>8324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2" t="s">
        <v>8321</v>
      </c>
      <c r="R1251" t="s">
        <v>8322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2" t="s">
        <v>8321</v>
      </c>
      <c r="R1252" t="s">
        <v>8332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2" t="s">
        <v>8308</v>
      </c>
      <c r="R1253" t="s">
        <v>8315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2" t="s">
        <v>8308</v>
      </c>
      <c r="R1254" t="s">
        <v>8309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2" t="s">
        <v>8323</v>
      </c>
      <c r="R1255" t="s">
        <v>8326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2" t="s">
        <v>8308</v>
      </c>
      <c r="R1256" t="s">
        <v>8342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2" t="s">
        <v>8327</v>
      </c>
      <c r="R1257" t="s">
        <v>8331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2" t="s">
        <v>8311</v>
      </c>
      <c r="R1258" t="s">
        <v>8312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2" t="s">
        <v>8323</v>
      </c>
      <c r="R1259" t="s">
        <v>8326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2" t="s">
        <v>8327</v>
      </c>
      <c r="R1260" t="s">
        <v>8331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2" t="s">
        <v>8321</v>
      </c>
      <c r="R1261" t="s">
        <v>8339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2" t="s">
        <v>8327</v>
      </c>
      <c r="R1262" t="s">
        <v>8338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2" t="s">
        <v>8308</v>
      </c>
      <c r="R1263" t="s">
        <v>8340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2" t="s">
        <v>8308</v>
      </c>
      <c r="R1264" t="s">
        <v>8309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2" t="s">
        <v>8323</v>
      </c>
      <c r="R1265" t="s">
        <v>8335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2" t="s">
        <v>8308</v>
      </c>
      <c r="R1266" t="s">
        <v>8318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2" t="s">
        <v>8323</v>
      </c>
      <c r="R1267" t="s">
        <v>8326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2" t="s">
        <v>8327</v>
      </c>
      <c r="R1268" t="s">
        <v>8341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43.2" x14ac:dyDescent="0.3">
      <c r="A1269">
        <v>3308</v>
      </c>
      <c r="B1269" s="9" t="s">
        <v>3308</v>
      </c>
      <c r="C1269" s="3" t="s">
        <v>7418</v>
      </c>
      <c r="D1269" s="5">
        <v>3500</v>
      </c>
      <c r="E1269" s="7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95"/>
        <v>122</v>
      </c>
      <c r="P1269">
        <f t="shared" si="96"/>
        <v>75.09</v>
      </c>
      <c r="Q1269" s="12" t="s">
        <v>8323</v>
      </c>
      <c r="R1269" t="s">
        <v>8326</v>
      </c>
      <c r="S1269" s="17">
        <f t="shared" si="97"/>
        <v>42452.876909722225</v>
      </c>
      <c r="T1269" s="17">
        <f t="shared" si="98"/>
        <v>42473.876909722225</v>
      </c>
      <c r="U1269">
        <f t="shared" si="99"/>
        <v>2016</v>
      </c>
    </row>
    <row r="1270" spans="1:21" ht="28.8" x14ac:dyDescent="0.3">
      <c r="A1270">
        <v>815</v>
      </c>
      <c r="B1270" s="9" t="s">
        <v>816</v>
      </c>
      <c r="C1270" s="3" t="s">
        <v>4925</v>
      </c>
      <c r="D1270" s="5">
        <v>4000</v>
      </c>
      <c r="E1270" s="7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95"/>
        <v>107</v>
      </c>
      <c r="P1270">
        <f t="shared" si="96"/>
        <v>99.53</v>
      </c>
      <c r="Q1270" s="12" t="s">
        <v>8327</v>
      </c>
      <c r="R1270" t="s">
        <v>8331</v>
      </c>
      <c r="S1270" s="17">
        <f t="shared" si="97"/>
        <v>41914.917858796296</v>
      </c>
      <c r="T1270" s="17">
        <f t="shared" si="98"/>
        <v>41944.917858796296</v>
      </c>
      <c r="U1270">
        <f t="shared" si="99"/>
        <v>2014</v>
      </c>
    </row>
    <row r="1271" spans="1:21" ht="28.8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2" t="s">
        <v>8327</v>
      </c>
      <c r="R1271" t="s">
        <v>8331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2" t="s">
        <v>8327</v>
      </c>
      <c r="R1272" t="s">
        <v>8328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2" t="s">
        <v>8323</v>
      </c>
      <c r="R1273" t="s">
        <v>8326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2" t="s">
        <v>8323</v>
      </c>
      <c r="R1274" t="s">
        <v>8326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2" t="s">
        <v>8327</v>
      </c>
      <c r="R1275" t="s">
        <v>8331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2" t="s">
        <v>8323</v>
      </c>
      <c r="R1276" t="s">
        <v>8324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2" t="s">
        <v>8308</v>
      </c>
      <c r="R1277" t="s">
        <v>8309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2" t="s">
        <v>8327</v>
      </c>
      <c r="R1278" t="s">
        <v>8328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2" t="s">
        <v>8323</v>
      </c>
      <c r="R1279" t="s">
        <v>8326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2" t="s">
        <v>8327</v>
      </c>
      <c r="R1280" t="s">
        <v>8331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2" t="s">
        <v>8313</v>
      </c>
      <c r="R1281" t="s">
        <v>8314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2" t="s">
        <v>8327</v>
      </c>
      <c r="R1282" t="s">
        <v>8336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2" t="s">
        <v>8327</v>
      </c>
      <c r="R1283" t="s">
        <v>8338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2" t="s">
        <v>8327</v>
      </c>
      <c r="R1284" t="s">
        <v>8328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43.2" x14ac:dyDescent="0.3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2" t="s">
        <v>8323</v>
      </c>
      <c r="R1285" t="s">
        <v>8335</v>
      </c>
      <c r="S1285" s="17">
        <f t="shared" si="102"/>
        <v>41968.938993055555</v>
      </c>
      <c r="T1285" s="17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2" t="s">
        <v>8323</v>
      </c>
      <c r="R1286" t="s">
        <v>8326</v>
      </c>
      <c r="S1286" s="17">
        <f t="shared" si="102"/>
        <v>41772.685393518521</v>
      </c>
      <c r="T1286" s="17">
        <f t="shared" si="103"/>
        <v>41806.290972222225</v>
      </c>
      <c r="U1286">
        <f t="shared" si="104"/>
        <v>2014</v>
      </c>
    </row>
    <row r="1287" spans="1:21" ht="57.6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2" t="s">
        <v>8327</v>
      </c>
      <c r="R1287" t="s">
        <v>8331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2" t="s">
        <v>8327</v>
      </c>
      <c r="R1288" t="s">
        <v>8328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2" t="s">
        <v>8327</v>
      </c>
      <c r="R1289" t="s">
        <v>8331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2" t="s">
        <v>8323</v>
      </c>
      <c r="R1290" t="s">
        <v>8326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2" t="s">
        <v>8323</v>
      </c>
      <c r="R1291" t="s">
        <v>8326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2" t="s">
        <v>8327</v>
      </c>
      <c r="R1292" t="s">
        <v>8331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2" t="s">
        <v>8323</v>
      </c>
      <c r="R1293" t="s">
        <v>8326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2" t="s">
        <v>8313</v>
      </c>
      <c r="R1294" t="s">
        <v>8314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2" t="s">
        <v>8319</v>
      </c>
      <c r="R1295" t="s">
        <v>8320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2" t="s">
        <v>8321</v>
      </c>
      <c r="R1296" t="s">
        <v>8322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2" t="s">
        <v>8327</v>
      </c>
      <c r="R1297" t="s">
        <v>8331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2" t="s">
        <v>8327</v>
      </c>
      <c r="R1298" t="s">
        <v>8331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2" t="s">
        <v>8313</v>
      </c>
      <c r="R1299" t="s">
        <v>8351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2" t="s">
        <v>8323</v>
      </c>
      <c r="R1300" t="s">
        <v>8326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3.2" x14ac:dyDescent="0.3">
      <c r="A1301">
        <v>3300</v>
      </c>
      <c r="B1301" s="9" t="s">
        <v>3300</v>
      </c>
      <c r="C1301" s="3" t="s">
        <v>7410</v>
      </c>
      <c r="D1301" s="5">
        <v>3000</v>
      </c>
      <c r="E1301" s="7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 t="shared" si="100"/>
        <v>136</v>
      </c>
      <c r="P1301">
        <f t="shared" si="101"/>
        <v>46.42</v>
      </c>
      <c r="Q1301" s="12" t="s">
        <v>8323</v>
      </c>
      <c r="R1301" t="s">
        <v>8326</v>
      </c>
      <c r="S1301" s="17">
        <f t="shared" si="102"/>
        <v>42102.743773148148</v>
      </c>
      <c r="T1301" s="17">
        <f t="shared" si="103"/>
        <v>42123.743773148148</v>
      </c>
      <c r="U1301">
        <f t="shared" si="104"/>
        <v>2015</v>
      </c>
    </row>
    <row r="1302" spans="1:21" ht="43.2" x14ac:dyDescent="0.3">
      <c r="A1302">
        <v>2527</v>
      </c>
      <c r="B1302" s="9" t="s">
        <v>2527</v>
      </c>
      <c r="C1302" s="3" t="s">
        <v>6637</v>
      </c>
      <c r="D1302" s="5">
        <v>4000</v>
      </c>
      <c r="E1302" s="7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 t="shared" si="100"/>
        <v>102</v>
      </c>
      <c r="P1302">
        <f t="shared" si="101"/>
        <v>57.54</v>
      </c>
      <c r="Q1302" s="12" t="s">
        <v>8327</v>
      </c>
      <c r="R1302" t="s">
        <v>8341</v>
      </c>
      <c r="S1302" s="17">
        <f t="shared" si="102"/>
        <v>41546.75105324074</v>
      </c>
      <c r="T1302" s="17">
        <f t="shared" si="103"/>
        <v>41565.165972222225</v>
      </c>
      <c r="U1302">
        <f t="shared" si="104"/>
        <v>2013</v>
      </c>
    </row>
    <row r="1303" spans="1:21" ht="43.2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2" t="s">
        <v>8323</v>
      </c>
      <c r="R1303" t="s">
        <v>8326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2" t="s">
        <v>8319</v>
      </c>
      <c r="R1304" t="s">
        <v>8320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2" t="s">
        <v>8323</v>
      </c>
      <c r="R1305" t="s">
        <v>8326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2" t="s">
        <v>8327</v>
      </c>
      <c r="R1306" t="s">
        <v>8331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2" t="s">
        <v>8323</v>
      </c>
      <c r="R1307" t="s">
        <v>8326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2" t="s">
        <v>8327</v>
      </c>
      <c r="R1308" t="s">
        <v>8331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43.2" x14ac:dyDescent="0.3">
      <c r="A1309">
        <v>3426</v>
      </c>
      <c r="B1309" s="9" t="s">
        <v>3425</v>
      </c>
      <c r="C1309" s="3" t="s">
        <v>7536</v>
      </c>
      <c r="D1309" s="5">
        <v>3750</v>
      </c>
      <c r="E1309" s="7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 t="shared" si="100"/>
        <v>108</v>
      </c>
      <c r="P1309">
        <f t="shared" si="101"/>
        <v>46.61</v>
      </c>
      <c r="Q1309" s="12" t="s">
        <v>8323</v>
      </c>
      <c r="R1309" t="s">
        <v>8326</v>
      </c>
      <c r="S1309" s="17">
        <f t="shared" si="102"/>
        <v>41884.056747685187</v>
      </c>
      <c r="T1309" s="17">
        <f t="shared" si="103"/>
        <v>41903.083333333336</v>
      </c>
      <c r="U1309">
        <f t="shared" si="104"/>
        <v>2014</v>
      </c>
    </row>
    <row r="1310" spans="1:21" ht="43.2" x14ac:dyDescent="0.3">
      <c r="A1310">
        <v>2938</v>
      </c>
      <c r="B1310" s="9" t="s">
        <v>2938</v>
      </c>
      <c r="C1310" s="3" t="s">
        <v>7048</v>
      </c>
      <c r="D1310" s="5">
        <v>4000</v>
      </c>
      <c r="E1310" s="7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100"/>
        <v>101</v>
      </c>
      <c r="P1310">
        <f t="shared" si="101"/>
        <v>126.72</v>
      </c>
      <c r="Q1310" s="12" t="s">
        <v>8323</v>
      </c>
      <c r="R1310" t="s">
        <v>8335</v>
      </c>
      <c r="S1310" s="17">
        <f t="shared" si="102"/>
        <v>42004.703865740739</v>
      </c>
      <c r="T1310" s="17">
        <f t="shared" si="103"/>
        <v>42034.703865740739</v>
      </c>
      <c r="U1310">
        <f t="shared" si="104"/>
        <v>2014</v>
      </c>
    </row>
    <row r="1311" spans="1:21" ht="43.2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2" t="s">
        <v>8321</v>
      </c>
      <c r="R1311" t="s">
        <v>8332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43.2" x14ac:dyDescent="0.3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2" t="s">
        <v>8323</v>
      </c>
      <c r="R1312" t="s">
        <v>8326</v>
      </c>
      <c r="S1312" s="17">
        <f t="shared" si="102"/>
        <v>41964.716319444444</v>
      </c>
      <c r="T1312" s="17">
        <f t="shared" si="103"/>
        <v>41994.716319444444</v>
      </c>
      <c r="U1312">
        <f t="shared" si="104"/>
        <v>2014</v>
      </c>
    </row>
    <row r="1313" spans="1:21" ht="43.2" x14ac:dyDescent="0.3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2" t="s">
        <v>8323</v>
      </c>
      <c r="R1313" t="s">
        <v>8326</v>
      </c>
      <c r="S1313" s="17">
        <f t="shared" si="102"/>
        <v>42483.675208333334</v>
      </c>
      <c r="T1313" s="17">
        <f t="shared" si="103"/>
        <v>42522.789583333331</v>
      </c>
      <c r="U1313">
        <f t="shared" si="104"/>
        <v>2016</v>
      </c>
    </row>
    <row r="1314" spans="1:21" ht="43.2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2" t="s">
        <v>8313</v>
      </c>
      <c r="R1314" t="s">
        <v>8314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28.8" x14ac:dyDescent="0.3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2" t="s">
        <v>8323</v>
      </c>
      <c r="R1315" t="s">
        <v>8326</v>
      </c>
      <c r="S1315" s="17">
        <f t="shared" si="102"/>
        <v>41829.788252314815</v>
      </c>
      <c r="T1315" s="17">
        <f t="shared" si="103"/>
        <v>41839.208333333336</v>
      </c>
      <c r="U1315">
        <f t="shared" si="104"/>
        <v>2014</v>
      </c>
    </row>
    <row r="1316" spans="1:21" ht="43.2" x14ac:dyDescent="0.3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2" t="s">
        <v>8321</v>
      </c>
      <c r="R1316" t="s">
        <v>8343</v>
      </c>
      <c r="S1316" s="17">
        <f t="shared" si="102"/>
        <v>41357.209166666667</v>
      </c>
      <c r="T1316" s="17">
        <f t="shared" si="103"/>
        <v>41387.209166666667</v>
      </c>
      <c r="U1316">
        <f t="shared" si="104"/>
        <v>2013</v>
      </c>
    </row>
    <row r="1317" spans="1:21" ht="28.8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2" t="s">
        <v>8327</v>
      </c>
      <c r="R1317" t="s">
        <v>8331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2" t="s">
        <v>8323</v>
      </c>
      <c r="R1318" t="s">
        <v>8326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2" t="s">
        <v>8323</v>
      </c>
      <c r="R1319" t="s">
        <v>8326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2" t="s">
        <v>8327</v>
      </c>
      <c r="R1320" t="s">
        <v>8328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2" t="s">
        <v>8327</v>
      </c>
      <c r="R1321" t="s">
        <v>8338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2" t="s">
        <v>8327</v>
      </c>
      <c r="R1322" t="s">
        <v>8331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2" t="s">
        <v>8323</v>
      </c>
      <c r="R1323" t="s">
        <v>8326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2" t="s">
        <v>8323</v>
      </c>
      <c r="R1324" t="s">
        <v>8326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2" t="s">
        <v>8327</v>
      </c>
      <c r="R1325" t="s">
        <v>8328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2" t="s">
        <v>8323</v>
      </c>
      <c r="R1326" t="s">
        <v>8326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2" t="s">
        <v>8323</v>
      </c>
      <c r="R1327" t="s">
        <v>8326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2" t="s">
        <v>8323</v>
      </c>
      <c r="R1328" t="s">
        <v>8326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2" t="s">
        <v>8321</v>
      </c>
      <c r="R1329" t="s">
        <v>8343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2" t="s">
        <v>8323</v>
      </c>
      <c r="R1330" t="s">
        <v>8326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43.2" x14ac:dyDescent="0.3">
      <c r="A1331">
        <v>3517</v>
      </c>
      <c r="B1331" s="9" t="s">
        <v>3516</v>
      </c>
      <c r="C1331" s="3" t="s">
        <v>7627</v>
      </c>
      <c r="D1331" s="5">
        <v>4000</v>
      </c>
      <c r="E1331" s="7">
        <v>4000</v>
      </c>
      <c r="F1331" t="s">
        <v>8218</v>
      </c>
      <c r="G1331" t="s">
        <v>8224</v>
      </c>
      <c r="H1331" t="s">
        <v>8246</v>
      </c>
      <c r="I1331">
        <v>1404471600</v>
      </c>
      <c r="J1331">
        <v>1401910634</v>
      </c>
      <c r="K1331" t="b">
        <v>0</v>
      </c>
      <c r="L1331">
        <v>13</v>
      </c>
      <c r="M1331" t="b">
        <v>1</v>
      </c>
      <c r="N1331" t="s">
        <v>8269</v>
      </c>
      <c r="O1331">
        <f t="shared" si="100"/>
        <v>100</v>
      </c>
      <c r="P1331">
        <f t="shared" si="101"/>
        <v>307.69</v>
      </c>
      <c r="Q1331" s="12" t="s">
        <v>8323</v>
      </c>
      <c r="R1331" t="s">
        <v>8326</v>
      </c>
      <c r="S1331" s="17">
        <f t="shared" si="102"/>
        <v>41794.817523148151</v>
      </c>
      <c r="T1331" s="17">
        <f t="shared" si="103"/>
        <v>41824.458333333336</v>
      </c>
      <c r="U1331">
        <f t="shared" si="104"/>
        <v>2014</v>
      </c>
    </row>
    <row r="1332" spans="1:21" ht="57.6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2" t="s">
        <v>8323</v>
      </c>
      <c r="R1332" t="s">
        <v>8324</v>
      </c>
      <c r="S1332" s="17">
        <f t="shared" si="102"/>
        <v>42139.014525462961</v>
      </c>
      <c r="T1332" s="17">
        <f t="shared" si="103"/>
        <v>42169.014525462961</v>
      </c>
      <c r="U1332">
        <f t="shared" si="104"/>
        <v>2015</v>
      </c>
    </row>
    <row r="1333" spans="1:21" ht="43.2" x14ac:dyDescent="0.3">
      <c r="A1333">
        <v>531</v>
      </c>
      <c r="B1333" s="9" t="s">
        <v>532</v>
      </c>
      <c r="C1333" s="3" t="s">
        <v>4641</v>
      </c>
      <c r="D1333" s="5">
        <v>4000</v>
      </c>
      <c r="E1333" s="7">
        <v>4000</v>
      </c>
      <c r="F1333" t="s">
        <v>8218</v>
      </c>
      <c r="G1333" t="s">
        <v>8223</v>
      </c>
      <c r="H1333" t="s">
        <v>8245</v>
      </c>
      <c r="I1333">
        <v>1481957940</v>
      </c>
      <c r="J1333">
        <v>1478050429</v>
      </c>
      <c r="K1333" t="b">
        <v>0</v>
      </c>
      <c r="L1333">
        <v>31</v>
      </c>
      <c r="M1333" t="b">
        <v>1</v>
      </c>
      <c r="N1333" t="s">
        <v>8269</v>
      </c>
      <c r="O1333">
        <f t="shared" si="100"/>
        <v>100</v>
      </c>
      <c r="P1333">
        <f t="shared" si="101"/>
        <v>129.03</v>
      </c>
      <c r="Q1333" s="12" t="s">
        <v>8323</v>
      </c>
      <c r="R1333" t="s">
        <v>8326</v>
      </c>
      <c r="S1333" s="17">
        <f t="shared" si="102"/>
        <v>42676.065150462964</v>
      </c>
      <c r="T1333" s="17">
        <f t="shared" si="103"/>
        <v>42721.290972222225</v>
      </c>
      <c r="U1333">
        <f t="shared" si="104"/>
        <v>2016</v>
      </c>
    </row>
    <row r="1334" spans="1:21" ht="43.2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2" t="s">
        <v>8313</v>
      </c>
      <c r="R1334" t="s">
        <v>8314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2" t="s">
        <v>8321</v>
      </c>
      <c r="R1335" t="s">
        <v>8322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2" t="s">
        <v>8321</v>
      </c>
      <c r="R1336" t="s">
        <v>8343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2" t="s">
        <v>8311</v>
      </c>
      <c r="R1337" t="s">
        <v>8333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2" t="s">
        <v>8327</v>
      </c>
      <c r="R1338" t="s">
        <v>8328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2" t="s">
        <v>8327</v>
      </c>
      <c r="R1339" t="s">
        <v>8331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2" t="s">
        <v>8323</v>
      </c>
      <c r="R1340" t="s">
        <v>8324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2" t="s">
        <v>8327</v>
      </c>
      <c r="R1341" t="s">
        <v>8328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2" t="s">
        <v>8327</v>
      </c>
      <c r="R1342" t="s">
        <v>8331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2" t="s">
        <v>8327</v>
      </c>
      <c r="R1343" t="s">
        <v>8341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2" t="s">
        <v>8323</v>
      </c>
      <c r="R1344" t="s">
        <v>8326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2" t="s">
        <v>8327</v>
      </c>
      <c r="R1345" t="s">
        <v>8341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2" t="s">
        <v>8323</v>
      </c>
      <c r="R1346" t="s">
        <v>8326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IFERROR(ROUND(E1347/L1347,2),0)</f>
        <v>100.06</v>
      </c>
      <c r="Q1347" s="12" t="s">
        <v>8323</v>
      </c>
      <c r="R1347" t="s">
        <v>8326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2" t="s">
        <v>8323</v>
      </c>
      <c r="R1348" t="s">
        <v>8326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2" t="s">
        <v>8323</v>
      </c>
      <c r="R1349" t="s">
        <v>8326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2" t="s">
        <v>8323</v>
      </c>
      <c r="R1350" t="s">
        <v>8326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2" t="s">
        <v>8313</v>
      </c>
      <c r="R1351" t="s">
        <v>8314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2" t="s">
        <v>8321</v>
      </c>
      <c r="R1352" t="s">
        <v>8322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2" t="s">
        <v>8327</v>
      </c>
      <c r="R1353" t="s">
        <v>8338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2" t="s">
        <v>8323</v>
      </c>
      <c r="R1354" t="s">
        <v>8326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2" t="s">
        <v>8323</v>
      </c>
      <c r="R1355" t="s">
        <v>8326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2" t="s">
        <v>8323</v>
      </c>
      <c r="R1356" t="s">
        <v>8335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2" t="s">
        <v>8327</v>
      </c>
      <c r="R1357" t="s">
        <v>8331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2" t="s">
        <v>8308</v>
      </c>
      <c r="R1358" t="s">
        <v>8309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2" t="s">
        <v>8308</v>
      </c>
      <c r="R1359" t="s">
        <v>8342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2" t="s">
        <v>8327</v>
      </c>
      <c r="R1360" t="s">
        <v>8341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2" t="s">
        <v>8323</v>
      </c>
      <c r="R1361" t="s">
        <v>8326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2" t="s">
        <v>8323</v>
      </c>
      <c r="R1362" t="s">
        <v>8326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2" t="s">
        <v>8327</v>
      </c>
      <c r="R1363" t="s">
        <v>8331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2" t="s">
        <v>8323</v>
      </c>
      <c r="R1364" t="s">
        <v>8335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2" t="s">
        <v>8327</v>
      </c>
      <c r="R1365" t="s">
        <v>8341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2" t="s">
        <v>8327</v>
      </c>
      <c r="R1366" t="s">
        <v>8328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2" t="s">
        <v>8321</v>
      </c>
      <c r="R1367" t="s">
        <v>8322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2" t="s">
        <v>8323</v>
      </c>
      <c r="R1368" t="s">
        <v>8326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2" t="s">
        <v>8323</v>
      </c>
      <c r="R1369" t="s">
        <v>8326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2" t="s">
        <v>8323</v>
      </c>
      <c r="R1370" t="s">
        <v>8326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43.2" x14ac:dyDescent="0.3">
      <c r="A1371">
        <v>108</v>
      </c>
      <c r="B1371" s="9" t="s">
        <v>110</v>
      </c>
      <c r="C1371" s="3" t="s">
        <v>4219</v>
      </c>
      <c r="D1371" s="5">
        <v>1500</v>
      </c>
      <c r="E1371" s="7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105"/>
        <v>247</v>
      </c>
      <c r="P1371">
        <f t="shared" si="106"/>
        <v>78.72</v>
      </c>
      <c r="Q1371" s="12" t="s">
        <v>8321</v>
      </c>
      <c r="R1371" t="s">
        <v>8343</v>
      </c>
      <c r="S1371" s="17">
        <f t="shared" si="107"/>
        <v>41365.613078703704</v>
      </c>
      <c r="T1371" s="17">
        <f t="shared" si="108"/>
        <v>41425.613078703704</v>
      </c>
      <c r="U1371">
        <f t="shared" si="109"/>
        <v>2013</v>
      </c>
    </row>
    <row r="1372" spans="1:21" ht="43.2" x14ac:dyDescent="0.3">
      <c r="A1372">
        <v>29</v>
      </c>
      <c r="B1372" s="9" t="s">
        <v>31</v>
      </c>
      <c r="C1372" s="3" t="s">
        <v>4140</v>
      </c>
      <c r="D1372" s="5">
        <v>3000</v>
      </c>
      <c r="E1372" s="7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105"/>
        <v>123</v>
      </c>
      <c r="P1372">
        <f t="shared" si="106"/>
        <v>31.62</v>
      </c>
      <c r="Q1372" s="12" t="s">
        <v>8321</v>
      </c>
      <c r="R1372" t="s">
        <v>8332</v>
      </c>
      <c r="S1372" s="17">
        <f t="shared" si="107"/>
        <v>41812.67324074074</v>
      </c>
      <c r="T1372" s="17">
        <f t="shared" si="108"/>
        <v>41842.67324074074</v>
      </c>
      <c r="U1372">
        <f t="shared" si="109"/>
        <v>2014</v>
      </c>
    </row>
    <row r="1373" spans="1:21" ht="28.8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2" t="s">
        <v>8323</v>
      </c>
      <c r="R1373" t="s">
        <v>8326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2" t="s">
        <v>8327</v>
      </c>
      <c r="R1374" t="s">
        <v>8341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2" t="s">
        <v>8327</v>
      </c>
      <c r="R1375" t="s">
        <v>8336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2" t="s">
        <v>8323</v>
      </c>
      <c r="R1376" t="s">
        <v>8326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2" t="s">
        <v>8323</v>
      </c>
      <c r="R1377" t="s">
        <v>8326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2" t="s">
        <v>8323</v>
      </c>
      <c r="R1378" t="s">
        <v>8326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2" t="s">
        <v>8323</v>
      </c>
      <c r="R1379" t="s">
        <v>8326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2" t="s">
        <v>8327</v>
      </c>
      <c r="R1380" t="s">
        <v>8331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2" t="s">
        <v>8321</v>
      </c>
      <c r="R1381" t="s">
        <v>8322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2" t="s">
        <v>8323</v>
      </c>
      <c r="R1382" t="s">
        <v>8326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43.2" x14ac:dyDescent="0.3">
      <c r="A1383">
        <v>91</v>
      </c>
      <c r="B1383" s="9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05"/>
        <v>120</v>
      </c>
      <c r="P1383">
        <f t="shared" si="106"/>
        <v>78.260000000000005</v>
      </c>
      <c r="Q1383" s="12" t="s">
        <v>8321</v>
      </c>
      <c r="R1383" t="s">
        <v>8343</v>
      </c>
      <c r="S1383" s="17">
        <f t="shared" si="107"/>
        <v>40619.402361111112</v>
      </c>
      <c r="T1383" s="17">
        <f t="shared" si="108"/>
        <v>40680.402361111112</v>
      </c>
      <c r="U1383">
        <f t="shared" si="109"/>
        <v>2011</v>
      </c>
    </row>
    <row r="1384" spans="1:21" ht="43.2" x14ac:dyDescent="0.3">
      <c r="A1384">
        <v>88</v>
      </c>
      <c r="B1384" s="9" t="s">
        <v>90</v>
      </c>
      <c r="C1384" s="3" t="s">
        <v>4199</v>
      </c>
      <c r="D1384" s="5">
        <v>3500</v>
      </c>
      <c r="E1384" s="7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 t="shared" si="105"/>
        <v>103</v>
      </c>
      <c r="P1384">
        <f t="shared" si="106"/>
        <v>60</v>
      </c>
      <c r="Q1384" s="12" t="s">
        <v>8321</v>
      </c>
      <c r="R1384" t="s">
        <v>8343</v>
      </c>
      <c r="S1384" s="17">
        <f t="shared" si="107"/>
        <v>41786.65892361111</v>
      </c>
      <c r="T1384" s="17">
        <f t="shared" si="108"/>
        <v>41812.65892361111</v>
      </c>
      <c r="U1384">
        <f t="shared" si="109"/>
        <v>2014</v>
      </c>
    </row>
    <row r="1385" spans="1:21" ht="43.2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2" t="s">
        <v>8311</v>
      </c>
      <c r="R1385" t="s">
        <v>8352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2" t="s">
        <v>8323</v>
      </c>
      <c r="R1386" t="s">
        <v>8326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2" t="s">
        <v>8327</v>
      </c>
      <c r="R1387" t="s">
        <v>8331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2" t="s">
        <v>8323</v>
      </c>
      <c r="R1388" t="s">
        <v>8326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2" t="s">
        <v>8308</v>
      </c>
      <c r="R1389" t="s">
        <v>8310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2" t="s">
        <v>8311</v>
      </c>
      <c r="R1390" t="s">
        <v>8333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43.2" x14ac:dyDescent="0.3">
      <c r="A1391">
        <v>3689</v>
      </c>
      <c r="B1391" s="9" t="s">
        <v>3686</v>
      </c>
      <c r="C1391" s="3" t="s">
        <v>7799</v>
      </c>
      <c r="D1391" s="5">
        <v>3000</v>
      </c>
      <c r="E1391" s="7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105"/>
        <v>118</v>
      </c>
      <c r="P1391">
        <f t="shared" si="106"/>
        <v>57.26</v>
      </c>
      <c r="Q1391" s="12" t="s">
        <v>8323</v>
      </c>
      <c r="R1391" t="s">
        <v>8326</v>
      </c>
      <c r="S1391" s="17">
        <f t="shared" si="107"/>
        <v>42147.826840277776</v>
      </c>
      <c r="T1391" s="17">
        <f t="shared" si="108"/>
        <v>42176.934027777781</v>
      </c>
      <c r="U1391">
        <f t="shared" si="109"/>
        <v>2015</v>
      </c>
    </row>
    <row r="1392" spans="1:21" ht="43.2" x14ac:dyDescent="0.3">
      <c r="A1392">
        <v>687</v>
      </c>
      <c r="B1392" s="9" t="s">
        <v>688</v>
      </c>
      <c r="C1392" s="3" t="s">
        <v>4797</v>
      </c>
      <c r="D1392" s="5">
        <v>100000</v>
      </c>
      <c r="E1392" s="7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105"/>
        <v>4</v>
      </c>
      <c r="P1392">
        <f t="shared" si="106"/>
        <v>591.66999999999996</v>
      </c>
      <c r="Q1392" s="12" t="s">
        <v>8308</v>
      </c>
      <c r="R1392" t="s">
        <v>8310</v>
      </c>
      <c r="S1392" s="17">
        <f t="shared" si="107"/>
        <v>42711.750613425931</v>
      </c>
      <c r="T1392" s="17">
        <f t="shared" si="108"/>
        <v>42771.750613425931</v>
      </c>
      <c r="U1392">
        <f t="shared" si="109"/>
        <v>2016</v>
      </c>
    </row>
    <row r="1393" spans="1:21" ht="43.2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2" t="s">
        <v>8327</v>
      </c>
      <c r="R1393" t="s">
        <v>8329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2" t="s">
        <v>8323</v>
      </c>
      <c r="R1394" t="s">
        <v>8326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2" t="s">
        <v>8323</v>
      </c>
      <c r="R1395" t="s">
        <v>8335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2" t="s">
        <v>8323</v>
      </c>
      <c r="R1396" t="s">
        <v>8326</v>
      </c>
      <c r="S1396" s="17">
        <f t="shared" si="107"/>
        <v>42053.049375000002</v>
      </c>
      <c r="T1396" s="17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2" t="s">
        <v>8323</v>
      </c>
      <c r="R1397" t="s">
        <v>8326</v>
      </c>
      <c r="S1397" s="17">
        <f t="shared" si="107"/>
        <v>41820.62809027778</v>
      </c>
      <c r="T1397" s="17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2" t="s">
        <v>8323</v>
      </c>
      <c r="R1398" t="s">
        <v>8326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2" t="s">
        <v>8323</v>
      </c>
      <c r="R1399" t="s">
        <v>8326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2" t="s">
        <v>8321</v>
      </c>
      <c r="R1400" t="s">
        <v>8322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2" t="s">
        <v>8323</v>
      </c>
      <c r="R1401" t="s">
        <v>8324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2" t="s">
        <v>8323</v>
      </c>
      <c r="R1402" t="s">
        <v>8326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2" t="s">
        <v>8321</v>
      </c>
      <c r="R1403" t="s">
        <v>8332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57.6" x14ac:dyDescent="0.3">
      <c r="A1404">
        <v>1679</v>
      </c>
      <c r="B1404" s="9" t="s">
        <v>1680</v>
      </c>
      <c r="C1404" s="3" t="s">
        <v>5789</v>
      </c>
      <c r="D1404" s="5">
        <v>2000</v>
      </c>
      <c r="E1404" s="7">
        <v>3500</v>
      </c>
      <c r="F1404" t="s">
        <v>8218</v>
      </c>
      <c r="G1404" t="s">
        <v>8223</v>
      </c>
      <c r="H1404" t="s">
        <v>8245</v>
      </c>
      <c r="I1404">
        <v>1311298745</v>
      </c>
      <c r="J1404">
        <v>1309311545</v>
      </c>
      <c r="K1404" t="b">
        <v>0</v>
      </c>
      <c r="L1404">
        <v>56</v>
      </c>
      <c r="M1404" t="b">
        <v>1</v>
      </c>
      <c r="N1404" t="s">
        <v>8290</v>
      </c>
      <c r="O1404">
        <f t="shared" si="105"/>
        <v>175</v>
      </c>
      <c r="P1404">
        <f t="shared" si="106"/>
        <v>62.5</v>
      </c>
      <c r="Q1404" s="12" t="s">
        <v>8327</v>
      </c>
      <c r="R1404" t="s">
        <v>8338</v>
      </c>
      <c r="S1404" s="17">
        <f t="shared" si="107"/>
        <v>40723.068807870368</v>
      </c>
      <c r="T1404" s="17">
        <f t="shared" si="108"/>
        <v>40746.068807870368</v>
      </c>
      <c r="U1404">
        <f t="shared" si="109"/>
        <v>2011</v>
      </c>
    </row>
    <row r="1405" spans="1:21" ht="28.8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2" t="s">
        <v>8327</v>
      </c>
      <c r="R1405" t="s">
        <v>8331</v>
      </c>
      <c r="S1405" s="17">
        <f t="shared" si="107"/>
        <v>40996.646921296298</v>
      </c>
      <c r="T1405" s="17">
        <f t="shared" si="108"/>
        <v>41026.646921296298</v>
      </c>
      <c r="U1405">
        <f t="shared" si="109"/>
        <v>2012</v>
      </c>
    </row>
    <row r="1406" spans="1:21" ht="43.2" x14ac:dyDescent="0.3">
      <c r="A1406">
        <v>101</v>
      </c>
      <c r="B1406" s="9" t="s">
        <v>103</v>
      </c>
      <c r="C1406" s="3" t="s">
        <v>4212</v>
      </c>
      <c r="D1406" s="5">
        <v>3500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 t="shared" si="105"/>
        <v>100</v>
      </c>
      <c r="P1406">
        <f t="shared" si="106"/>
        <v>100</v>
      </c>
      <c r="Q1406" s="12" t="s">
        <v>8321</v>
      </c>
      <c r="R1406" t="s">
        <v>8343</v>
      </c>
      <c r="S1406" s="17">
        <f t="shared" si="107"/>
        <v>41274.776736111111</v>
      </c>
      <c r="T1406" s="17">
        <f t="shared" si="108"/>
        <v>41298.776736111111</v>
      </c>
      <c r="U1406">
        <f t="shared" si="109"/>
        <v>2012</v>
      </c>
    </row>
    <row r="1407" spans="1:21" ht="43.2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2" t="s">
        <v>8308</v>
      </c>
      <c r="R1407" t="s">
        <v>8310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2" t="s">
        <v>8323</v>
      </c>
      <c r="R1408" t="s">
        <v>8326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2" t="s">
        <v>8323</v>
      </c>
      <c r="R1409" t="s">
        <v>8326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2" t="s">
        <v>8323</v>
      </c>
      <c r="R1410" t="s">
        <v>8326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43.2" x14ac:dyDescent="0.3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7</v>
      </c>
      <c r="P1411">
        <f t="shared" ref="P1411:P1474" si="111">IFERROR(ROUND(E1411/L1411,2),0)</f>
        <v>115.53</v>
      </c>
      <c r="Q1411" s="12" t="s">
        <v>8319</v>
      </c>
      <c r="R1411" t="s">
        <v>8345</v>
      </c>
      <c r="S1411" s="17">
        <f t="shared" ref="S1411:S1474" si="112">(((J1411/60)/60)/24)+DATE(1970,1,1)</f>
        <v>42394.900462962964</v>
      </c>
      <c r="T1411" s="17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x14ac:dyDescent="0.3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2" t="s">
        <v>8327</v>
      </c>
      <c r="R1412" t="s">
        <v>8331</v>
      </c>
      <c r="S1412" s="17">
        <f t="shared" si="112"/>
        <v>42438.667071759264</v>
      </c>
      <c r="T1412" s="17">
        <f t="shared" si="113"/>
        <v>42468.625405092593</v>
      </c>
      <c r="U1412">
        <f t="shared" si="114"/>
        <v>2016</v>
      </c>
    </row>
    <row r="1413" spans="1:21" ht="43.2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2" t="s">
        <v>8327</v>
      </c>
      <c r="R1413" t="s">
        <v>8328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2" t="s">
        <v>8323</v>
      </c>
      <c r="R1414" t="s">
        <v>8326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2" t="s">
        <v>8327</v>
      </c>
      <c r="R1415" t="s">
        <v>8338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2" t="s">
        <v>8327</v>
      </c>
      <c r="R1416" t="s">
        <v>8328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2" t="s">
        <v>8323</v>
      </c>
      <c r="R1417" t="s">
        <v>8326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2" t="s">
        <v>8323</v>
      </c>
      <c r="R1418" t="s">
        <v>8324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2" t="s">
        <v>8323</v>
      </c>
      <c r="R1419" t="s">
        <v>8326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2" t="s">
        <v>8327</v>
      </c>
      <c r="R1420" t="s">
        <v>8328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2" t="s">
        <v>8327</v>
      </c>
      <c r="R1421" t="s">
        <v>8331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2" t="s">
        <v>8308</v>
      </c>
      <c r="R1422" t="s">
        <v>8310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2" t="s">
        <v>8308</v>
      </c>
      <c r="R1423" t="s">
        <v>8340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2" t="s">
        <v>8311</v>
      </c>
      <c r="R1424" t="s">
        <v>8349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57.6" x14ac:dyDescent="0.3">
      <c r="A1425">
        <v>2977</v>
      </c>
      <c r="B1425" s="9" t="s">
        <v>2977</v>
      </c>
      <c r="C1425" s="3" t="s">
        <v>7087</v>
      </c>
      <c r="D1425" s="5">
        <v>3000</v>
      </c>
      <c r="E1425" s="7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110"/>
        <v>114</v>
      </c>
      <c r="P1425">
        <f t="shared" si="111"/>
        <v>113.57</v>
      </c>
      <c r="Q1425" s="12" t="s">
        <v>8323</v>
      </c>
      <c r="R1425" t="s">
        <v>8326</v>
      </c>
      <c r="S1425" s="17">
        <f t="shared" si="112"/>
        <v>42026.88118055556</v>
      </c>
      <c r="T1425" s="17">
        <f t="shared" si="113"/>
        <v>42086.093055555553</v>
      </c>
      <c r="U1425">
        <f t="shared" si="114"/>
        <v>2015</v>
      </c>
    </row>
    <row r="1426" spans="1:21" ht="57.6" x14ac:dyDescent="0.3">
      <c r="A1426">
        <v>1074</v>
      </c>
      <c r="B1426" s="9" t="s">
        <v>1075</v>
      </c>
      <c r="C1426" s="3" t="s">
        <v>5184</v>
      </c>
      <c r="D1426" s="5">
        <v>54000</v>
      </c>
      <c r="E1426" s="7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110"/>
        <v>6</v>
      </c>
      <c r="P1426">
        <f t="shared" si="111"/>
        <v>113.57</v>
      </c>
      <c r="Q1426" s="12" t="s">
        <v>8316</v>
      </c>
      <c r="R1426" t="s">
        <v>8334</v>
      </c>
      <c r="S1426" s="17">
        <f t="shared" si="112"/>
        <v>41613.172974537039</v>
      </c>
      <c r="T1426" s="17">
        <f t="shared" si="113"/>
        <v>41643.172974537039</v>
      </c>
      <c r="U1426">
        <f t="shared" si="114"/>
        <v>2013</v>
      </c>
    </row>
    <row r="1427" spans="1:21" ht="57.6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2" t="s">
        <v>8323</v>
      </c>
      <c r="R1427" t="s">
        <v>8326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3.2" x14ac:dyDescent="0.3">
      <c r="A1428">
        <v>3611</v>
      </c>
      <c r="B1428" s="9" t="s">
        <v>3610</v>
      </c>
      <c r="C1428" s="3" t="s">
        <v>7721</v>
      </c>
      <c r="D1428" s="5">
        <v>2500</v>
      </c>
      <c r="E1428" s="7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 t="shared" si="110"/>
        <v>136</v>
      </c>
      <c r="P1428">
        <f t="shared" si="111"/>
        <v>66.67</v>
      </c>
      <c r="Q1428" s="12" t="s">
        <v>8323</v>
      </c>
      <c r="R1428" t="s">
        <v>8326</v>
      </c>
      <c r="S1428" s="17">
        <f t="shared" si="112"/>
        <v>42072.370381944449</v>
      </c>
      <c r="T1428" s="17">
        <f t="shared" si="113"/>
        <v>42102.370381944449</v>
      </c>
      <c r="U1428">
        <f t="shared" si="114"/>
        <v>2015</v>
      </c>
    </row>
    <row r="1429" spans="1:21" ht="43.2" x14ac:dyDescent="0.3">
      <c r="A1429">
        <v>98</v>
      </c>
      <c r="B1429" s="9" t="s">
        <v>100</v>
      </c>
      <c r="C1429" s="3" t="s">
        <v>4209</v>
      </c>
      <c r="D1429" s="5">
        <v>3200</v>
      </c>
      <c r="E1429" s="7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 t="shared" si="110"/>
        <v>106</v>
      </c>
      <c r="P1429">
        <f t="shared" si="111"/>
        <v>56.67</v>
      </c>
      <c r="Q1429" s="12" t="s">
        <v>8321</v>
      </c>
      <c r="R1429" t="s">
        <v>8343</v>
      </c>
      <c r="S1429" s="17">
        <f t="shared" si="112"/>
        <v>41214.79483796296</v>
      </c>
      <c r="T1429" s="17">
        <f t="shared" si="113"/>
        <v>41250.979166666664</v>
      </c>
      <c r="U1429">
        <f t="shared" si="114"/>
        <v>2012</v>
      </c>
    </row>
    <row r="1430" spans="1:21" ht="43.2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2" t="s">
        <v>8321</v>
      </c>
      <c r="R1430" t="s">
        <v>8343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2" t="s">
        <v>8308</v>
      </c>
      <c r="R1431" t="s">
        <v>8315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2" t="s">
        <v>8323</v>
      </c>
      <c r="R1432" t="s">
        <v>8326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2" t="s">
        <v>8321</v>
      </c>
      <c r="R1433" t="s">
        <v>8332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2" t="s">
        <v>8319</v>
      </c>
      <c r="R1434" t="s">
        <v>8345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2" t="s">
        <v>8323</v>
      </c>
      <c r="R1435" t="s">
        <v>8326</v>
      </c>
      <c r="S1435" s="17">
        <f t="shared" si="112"/>
        <v>42483.015694444446</v>
      </c>
      <c r="T1435" s="17">
        <f t="shared" si="113"/>
        <v>42489.290972222225</v>
      </c>
      <c r="U1435">
        <f t="shared" si="114"/>
        <v>2016</v>
      </c>
    </row>
    <row r="1436" spans="1:21" ht="43.2" x14ac:dyDescent="0.3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2" t="s">
        <v>8327</v>
      </c>
      <c r="R1436" t="s">
        <v>8328</v>
      </c>
      <c r="S1436" s="17">
        <f t="shared" si="112"/>
        <v>40564.081030092595</v>
      </c>
      <c r="T1436" s="17">
        <f t="shared" si="113"/>
        <v>40594.081030092595</v>
      </c>
      <c r="U1436">
        <f t="shared" si="114"/>
        <v>2011</v>
      </c>
    </row>
    <row r="1437" spans="1:21" ht="43.2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2" t="s">
        <v>8323</v>
      </c>
      <c r="R1437" t="s">
        <v>8326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2" t="s">
        <v>8327</v>
      </c>
      <c r="R1438" t="s">
        <v>8328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2" t="s">
        <v>8327</v>
      </c>
      <c r="R1439" t="s">
        <v>8331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2" t="s">
        <v>8311</v>
      </c>
      <c r="R1440" t="s">
        <v>8312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2" t="s">
        <v>8323</v>
      </c>
      <c r="R1441" t="s">
        <v>8326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2" t="s">
        <v>8323</v>
      </c>
      <c r="R1442" t="s">
        <v>8326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2" t="s">
        <v>8327</v>
      </c>
      <c r="R1443" t="s">
        <v>8328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2" t="s">
        <v>8321</v>
      </c>
      <c r="R1444" t="s">
        <v>8322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43.2" x14ac:dyDescent="0.3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2" t="s">
        <v>8323</v>
      </c>
      <c r="R1445" t="s">
        <v>8326</v>
      </c>
      <c r="S1445" s="17">
        <f t="shared" si="112"/>
        <v>42510.798854166671</v>
      </c>
      <c r="T1445" s="17">
        <f t="shared" si="113"/>
        <v>42533.708333333328</v>
      </c>
      <c r="U1445">
        <f t="shared" si="114"/>
        <v>2016</v>
      </c>
    </row>
    <row r="1446" spans="1:21" ht="43.2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2" t="s">
        <v>8323</v>
      </c>
      <c r="R1446" t="s">
        <v>8326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43.2" x14ac:dyDescent="0.3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2" t="s">
        <v>8311</v>
      </c>
      <c r="R1447" t="s">
        <v>8333</v>
      </c>
      <c r="S1447" s="17">
        <f t="shared" si="112"/>
        <v>40689.570868055554</v>
      </c>
      <c r="T1447" s="17">
        <f t="shared" si="113"/>
        <v>40719.570868055554</v>
      </c>
      <c r="U1447">
        <f t="shared" si="114"/>
        <v>2011</v>
      </c>
    </row>
    <row r="1448" spans="1:21" ht="43.2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2" t="s">
        <v>8327</v>
      </c>
      <c r="R1448" t="s">
        <v>8328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2" t="s">
        <v>8323</v>
      </c>
      <c r="R1449" t="s">
        <v>8326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2" t="s">
        <v>8327</v>
      </c>
      <c r="R1450" t="s">
        <v>8328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2" t="s">
        <v>8323</v>
      </c>
      <c r="R1451" t="s">
        <v>8326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43.2" x14ac:dyDescent="0.3">
      <c r="A1452">
        <v>3593</v>
      </c>
      <c r="B1452" s="9" t="s">
        <v>3592</v>
      </c>
      <c r="C1452" s="3" t="s">
        <v>7703</v>
      </c>
      <c r="D1452" s="5">
        <v>3000</v>
      </c>
      <c r="E1452" s="7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 t="shared" si="110"/>
        <v>111</v>
      </c>
      <c r="P1452">
        <f t="shared" si="111"/>
        <v>77.19</v>
      </c>
      <c r="Q1452" s="12" t="s">
        <v>8323</v>
      </c>
      <c r="R1452" t="s">
        <v>8326</v>
      </c>
      <c r="S1452" s="17">
        <f t="shared" si="112"/>
        <v>41974.898599537039</v>
      </c>
      <c r="T1452" s="17">
        <f t="shared" si="113"/>
        <v>42009.851388888885</v>
      </c>
      <c r="U1452">
        <f t="shared" si="114"/>
        <v>2014</v>
      </c>
    </row>
    <row r="1453" spans="1:21" ht="43.2" x14ac:dyDescent="0.3">
      <c r="A1453">
        <v>2672</v>
      </c>
      <c r="B1453" s="9" t="s">
        <v>2672</v>
      </c>
      <c r="C1453" s="3" t="s">
        <v>6782</v>
      </c>
      <c r="D1453" s="5">
        <v>10000</v>
      </c>
      <c r="E1453" s="7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 t="shared" si="110"/>
        <v>33</v>
      </c>
      <c r="P1453">
        <f t="shared" si="111"/>
        <v>70.62</v>
      </c>
      <c r="Q1453" s="12" t="s">
        <v>8308</v>
      </c>
      <c r="R1453" t="s">
        <v>8340</v>
      </c>
      <c r="S1453" s="17">
        <f t="shared" si="112"/>
        <v>42344.884143518517</v>
      </c>
      <c r="T1453" s="17">
        <f t="shared" si="113"/>
        <v>42366.25</v>
      </c>
      <c r="U1453">
        <f t="shared" si="114"/>
        <v>2015</v>
      </c>
    </row>
    <row r="1454" spans="1:21" ht="28.8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2" t="s">
        <v>8311</v>
      </c>
      <c r="R1454" t="s">
        <v>8333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2" t="s">
        <v>8308</v>
      </c>
      <c r="R1455" t="s">
        <v>8310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3.2" x14ac:dyDescent="0.3">
      <c r="A1456">
        <v>3513</v>
      </c>
      <c r="B1456" s="9" t="s">
        <v>3512</v>
      </c>
      <c r="C1456" s="3" t="s">
        <v>7623</v>
      </c>
      <c r="D1456" s="5">
        <v>2800</v>
      </c>
      <c r="E1456" s="7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 t="shared" si="110"/>
        <v>118</v>
      </c>
      <c r="P1456">
        <f t="shared" si="111"/>
        <v>75.34</v>
      </c>
      <c r="Q1456" s="12" t="s">
        <v>8323</v>
      </c>
      <c r="R1456" t="s">
        <v>8326</v>
      </c>
      <c r="S1456" s="17">
        <f t="shared" si="112"/>
        <v>41781.096203703702</v>
      </c>
      <c r="T1456" s="17">
        <f t="shared" si="113"/>
        <v>41794.207638888889</v>
      </c>
      <c r="U1456">
        <f t="shared" si="114"/>
        <v>2014</v>
      </c>
    </row>
    <row r="1457" spans="1:21" ht="43.2" x14ac:dyDescent="0.3">
      <c r="A1457">
        <v>3261</v>
      </c>
      <c r="B1457" s="9" t="s">
        <v>3261</v>
      </c>
      <c r="C1457" s="3" t="s">
        <v>7371</v>
      </c>
      <c r="D1457" s="5">
        <v>3300</v>
      </c>
      <c r="E1457" s="7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 t="shared" si="110"/>
        <v>100</v>
      </c>
      <c r="P1457">
        <f t="shared" si="111"/>
        <v>67.650000000000006</v>
      </c>
      <c r="Q1457" s="12" t="s">
        <v>8323</v>
      </c>
      <c r="R1457" t="s">
        <v>8326</v>
      </c>
      <c r="S1457" s="17">
        <f t="shared" si="112"/>
        <v>42171.725416666668</v>
      </c>
      <c r="T1457" s="17">
        <f t="shared" si="113"/>
        <v>42201.725416666668</v>
      </c>
      <c r="U1457">
        <f t="shared" si="114"/>
        <v>2015</v>
      </c>
    </row>
    <row r="1458" spans="1:21" ht="57.6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2" t="s">
        <v>8308</v>
      </c>
      <c r="R1458" t="s">
        <v>8315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2" t="s">
        <v>8327</v>
      </c>
      <c r="R1459" t="s">
        <v>8331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2" t="s">
        <v>8316</v>
      </c>
      <c r="R1460" t="s">
        <v>8334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2" t="s">
        <v>8323</v>
      </c>
      <c r="R1461" t="s">
        <v>8326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2" t="s">
        <v>8321</v>
      </c>
      <c r="R1462" t="s">
        <v>8332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57.6" x14ac:dyDescent="0.3">
      <c r="A1463">
        <v>3702</v>
      </c>
      <c r="B1463" s="9" t="s">
        <v>3699</v>
      </c>
      <c r="C1463" s="3" t="s">
        <v>7812</v>
      </c>
      <c r="D1463" s="5">
        <v>3000</v>
      </c>
      <c r="E1463" s="7">
        <v>3275</v>
      </c>
      <c r="F1463" t="s">
        <v>8218</v>
      </c>
      <c r="G1463" t="s">
        <v>8224</v>
      </c>
      <c r="H1463" t="s">
        <v>8246</v>
      </c>
      <c r="I1463">
        <v>1468191540</v>
      </c>
      <c r="J1463">
        <v>1464958484</v>
      </c>
      <c r="K1463" t="b">
        <v>0</v>
      </c>
      <c r="L1463">
        <v>21</v>
      </c>
      <c r="M1463" t="b">
        <v>1</v>
      </c>
      <c r="N1463" t="s">
        <v>8269</v>
      </c>
      <c r="O1463">
        <f t="shared" si="110"/>
        <v>109</v>
      </c>
      <c r="P1463">
        <f t="shared" si="111"/>
        <v>155.94999999999999</v>
      </c>
      <c r="Q1463" s="12" t="s">
        <v>8323</v>
      </c>
      <c r="R1463" t="s">
        <v>8326</v>
      </c>
      <c r="S1463" s="17">
        <f t="shared" si="112"/>
        <v>42524.53800925926</v>
      </c>
      <c r="T1463" s="17">
        <f t="shared" si="113"/>
        <v>42561.957638888889</v>
      </c>
      <c r="U1463">
        <f t="shared" si="114"/>
        <v>2016</v>
      </c>
    </row>
    <row r="1464" spans="1:21" ht="43.2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2" t="s">
        <v>8323</v>
      </c>
      <c r="R1464" t="s">
        <v>8326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43.2" x14ac:dyDescent="0.3">
      <c r="A1465">
        <v>2980</v>
      </c>
      <c r="B1465" s="9" t="s">
        <v>2980</v>
      </c>
      <c r="C1465" s="3" t="s">
        <v>7090</v>
      </c>
      <c r="D1465" s="5">
        <v>3000</v>
      </c>
      <c r="E1465" s="7">
        <v>3275</v>
      </c>
      <c r="F1465" t="s">
        <v>8218</v>
      </c>
      <c r="G1465" t="s">
        <v>8223</v>
      </c>
      <c r="H1465" t="s">
        <v>8245</v>
      </c>
      <c r="I1465">
        <v>1440381600</v>
      </c>
      <c r="J1465">
        <v>1438639130</v>
      </c>
      <c r="K1465" t="b">
        <v>0</v>
      </c>
      <c r="L1465">
        <v>24</v>
      </c>
      <c r="M1465" t="b">
        <v>1</v>
      </c>
      <c r="N1465" t="s">
        <v>8269</v>
      </c>
      <c r="O1465">
        <f t="shared" si="110"/>
        <v>109</v>
      </c>
      <c r="P1465">
        <f t="shared" si="111"/>
        <v>136.46</v>
      </c>
      <c r="Q1465" s="12" t="s">
        <v>8323</v>
      </c>
      <c r="R1465" t="s">
        <v>8326</v>
      </c>
      <c r="S1465" s="17">
        <f t="shared" si="112"/>
        <v>42219.915856481486</v>
      </c>
      <c r="T1465" s="17">
        <f t="shared" si="113"/>
        <v>42240.083333333328</v>
      </c>
      <c r="U1465">
        <f t="shared" si="114"/>
        <v>2015</v>
      </c>
    </row>
    <row r="1466" spans="1:21" ht="43.2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2" t="s">
        <v>8323</v>
      </c>
      <c r="R1466" t="s">
        <v>8326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2" t="s">
        <v>8323</v>
      </c>
      <c r="R1467" t="s">
        <v>8326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2" t="s">
        <v>8323</v>
      </c>
      <c r="R1468" t="s">
        <v>8326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43.2" x14ac:dyDescent="0.3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2" t="s">
        <v>8323</v>
      </c>
      <c r="R1469" t="s">
        <v>8335</v>
      </c>
      <c r="S1469" s="17">
        <f t="shared" si="112"/>
        <v>42025.164780092593</v>
      </c>
      <c r="T1469" s="17">
        <f t="shared" si="113"/>
        <v>42056.458333333328</v>
      </c>
      <c r="U1469">
        <f t="shared" si="114"/>
        <v>2015</v>
      </c>
    </row>
    <row r="1470" spans="1:21" ht="43.2" x14ac:dyDescent="0.3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2" t="s">
        <v>8319</v>
      </c>
      <c r="R1470" t="s">
        <v>8320</v>
      </c>
      <c r="S1470" s="17">
        <f t="shared" si="112"/>
        <v>42485.754525462966</v>
      </c>
      <c r="T1470" s="17">
        <f t="shared" si="113"/>
        <v>42515.754525462966</v>
      </c>
      <c r="U1470">
        <f t="shared" si="114"/>
        <v>2016</v>
      </c>
    </row>
    <row r="1471" spans="1:21" ht="43.2" x14ac:dyDescent="0.3">
      <c r="A1471">
        <v>3583</v>
      </c>
      <c r="B1471" s="9" t="s">
        <v>3582</v>
      </c>
      <c r="C1471" s="3" t="s">
        <v>7693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1460970805</v>
      </c>
      <c r="J1471">
        <v>1455790405</v>
      </c>
      <c r="K1471" t="b">
        <v>0</v>
      </c>
      <c r="L1471">
        <v>24</v>
      </c>
      <c r="M1471" t="b">
        <v>1</v>
      </c>
      <c r="N1471" t="s">
        <v>8269</v>
      </c>
      <c r="O1471">
        <f t="shared" si="110"/>
        <v>109</v>
      </c>
      <c r="P1471">
        <f t="shared" si="111"/>
        <v>135.63</v>
      </c>
      <c r="Q1471" s="12" t="s">
        <v>8323</v>
      </c>
      <c r="R1471" t="s">
        <v>8326</v>
      </c>
      <c r="S1471" s="17">
        <f t="shared" si="112"/>
        <v>42418.425983796296</v>
      </c>
      <c r="T1471" s="17">
        <f t="shared" si="113"/>
        <v>42478.384317129632</v>
      </c>
      <c r="U1471">
        <f t="shared" si="114"/>
        <v>2016</v>
      </c>
    </row>
    <row r="1472" spans="1:21" ht="43.2" x14ac:dyDescent="0.3">
      <c r="A1472">
        <v>3410</v>
      </c>
      <c r="B1472" s="9" t="s">
        <v>3409</v>
      </c>
      <c r="C1472" s="3" t="s">
        <v>7520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1465196400</v>
      </c>
      <c r="J1472">
        <v>1462841990</v>
      </c>
      <c r="K1472" t="b">
        <v>0</v>
      </c>
      <c r="L1472">
        <v>40</v>
      </c>
      <c r="M1472" t="b">
        <v>1</v>
      </c>
      <c r="N1472" t="s">
        <v>8269</v>
      </c>
      <c r="O1472">
        <f t="shared" si="110"/>
        <v>109</v>
      </c>
      <c r="P1472">
        <f t="shared" si="111"/>
        <v>81.38</v>
      </c>
      <c r="Q1472" s="12" t="s">
        <v>8323</v>
      </c>
      <c r="R1472" t="s">
        <v>8326</v>
      </c>
      <c r="S1472" s="17">
        <f t="shared" si="112"/>
        <v>42500.041550925926</v>
      </c>
      <c r="T1472" s="17">
        <f t="shared" si="113"/>
        <v>42527.291666666672</v>
      </c>
      <c r="U1472">
        <f t="shared" si="114"/>
        <v>2016</v>
      </c>
    </row>
    <row r="1473" spans="1:21" ht="43.2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2" t="s">
        <v>8327</v>
      </c>
      <c r="R1473" t="s">
        <v>8328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2" t="s">
        <v>8327</v>
      </c>
      <c r="R1474" t="s">
        <v>8328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2" t="s">
        <v>8327</v>
      </c>
      <c r="R1475" t="s">
        <v>8328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57.6" x14ac:dyDescent="0.3">
      <c r="A1476">
        <v>1212</v>
      </c>
      <c r="B1476" s="9" t="s">
        <v>1213</v>
      </c>
      <c r="C1476" s="3" t="s">
        <v>5322</v>
      </c>
      <c r="D1476" s="5">
        <v>2500</v>
      </c>
      <c r="E1476" s="7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115"/>
        <v>129</v>
      </c>
      <c r="P1476">
        <f t="shared" si="116"/>
        <v>38.869999999999997</v>
      </c>
      <c r="Q1476" s="12" t="s">
        <v>8313</v>
      </c>
      <c r="R1476" t="s">
        <v>8314</v>
      </c>
      <c r="S1476" s="17">
        <f t="shared" si="117"/>
        <v>42318.950173611112</v>
      </c>
      <c r="T1476" s="17">
        <f t="shared" si="118"/>
        <v>42335.041666666672</v>
      </c>
      <c r="U1476">
        <f t="shared" si="119"/>
        <v>2015</v>
      </c>
    </row>
    <row r="1477" spans="1:21" ht="43.2" x14ac:dyDescent="0.3">
      <c r="A1477">
        <v>797</v>
      </c>
      <c r="B1477" s="9" t="s">
        <v>798</v>
      </c>
      <c r="C1477" s="3" t="s">
        <v>4907</v>
      </c>
      <c r="D1477" s="5">
        <v>3000</v>
      </c>
      <c r="E1477" s="7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115"/>
        <v>108</v>
      </c>
      <c r="P1477">
        <f t="shared" si="116"/>
        <v>45.44</v>
      </c>
      <c r="Q1477" s="12" t="s">
        <v>8327</v>
      </c>
      <c r="R1477" t="s">
        <v>8331</v>
      </c>
      <c r="S1477" s="17">
        <f t="shared" si="117"/>
        <v>40996.994074074071</v>
      </c>
      <c r="T1477" s="17">
        <f t="shared" si="118"/>
        <v>41028.166666666664</v>
      </c>
      <c r="U1477">
        <f t="shared" si="119"/>
        <v>2012</v>
      </c>
    </row>
    <row r="1478" spans="1:21" ht="43.2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2" t="s">
        <v>8323</v>
      </c>
      <c r="R1478" t="s">
        <v>8324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2" t="s">
        <v>8316</v>
      </c>
      <c r="R1479" t="s">
        <v>8317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2" t="s">
        <v>8311</v>
      </c>
      <c r="R1480" t="s">
        <v>8333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2" t="s">
        <v>8327</v>
      </c>
      <c r="R1481" t="s">
        <v>8331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3.2" x14ac:dyDescent="0.3">
      <c r="A1482">
        <v>1188</v>
      </c>
      <c r="B1482" s="9" t="s">
        <v>1189</v>
      </c>
      <c r="C1482" s="3" t="s">
        <v>5298</v>
      </c>
      <c r="D1482" s="5">
        <v>2000</v>
      </c>
      <c r="E1482" s="7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115"/>
        <v>161</v>
      </c>
      <c r="P1482">
        <f t="shared" si="116"/>
        <v>37.78</v>
      </c>
      <c r="Q1482" s="12" t="s">
        <v>8313</v>
      </c>
      <c r="R1482" t="s">
        <v>8314</v>
      </c>
      <c r="S1482" s="17">
        <f t="shared" si="117"/>
        <v>42711.700694444444</v>
      </c>
      <c r="T1482" s="17">
        <f t="shared" si="118"/>
        <v>42732.700694444444</v>
      </c>
      <c r="U1482">
        <f t="shared" si="119"/>
        <v>2016</v>
      </c>
    </row>
    <row r="1483" spans="1:21" ht="43.2" x14ac:dyDescent="0.3">
      <c r="A1483">
        <v>1003</v>
      </c>
      <c r="B1483" s="9" t="s">
        <v>1004</v>
      </c>
      <c r="C1483" s="3" t="s">
        <v>5113</v>
      </c>
      <c r="D1483" s="5">
        <v>20000</v>
      </c>
      <c r="E1483" s="7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115"/>
        <v>16</v>
      </c>
      <c r="P1483">
        <f t="shared" si="116"/>
        <v>214.07</v>
      </c>
      <c r="Q1483" s="12" t="s">
        <v>8308</v>
      </c>
      <c r="R1483" t="s">
        <v>8310</v>
      </c>
      <c r="S1483" s="17">
        <f t="shared" si="117"/>
        <v>42780.709039351852</v>
      </c>
      <c r="T1483" s="17">
        <f t="shared" si="118"/>
        <v>42810.667372685188</v>
      </c>
      <c r="U1483">
        <f t="shared" si="119"/>
        <v>2017</v>
      </c>
    </row>
    <row r="1484" spans="1:21" ht="43.2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2" t="s">
        <v>8327</v>
      </c>
      <c r="R1484" t="s">
        <v>8328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2" t="s">
        <v>8323</v>
      </c>
      <c r="R1485" t="s">
        <v>8326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2" t="s">
        <v>8327</v>
      </c>
      <c r="R1486" t="s">
        <v>8328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43.2" x14ac:dyDescent="0.3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2" t="s">
        <v>8319</v>
      </c>
      <c r="R1487" t="s">
        <v>8345</v>
      </c>
      <c r="S1487" s="17">
        <f t="shared" si="117"/>
        <v>42275.720219907409</v>
      </c>
      <c r="T1487" s="17">
        <f t="shared" si="118"/>
        <v>42305.720219907409</v>
      </c>
      <c r="U1487">
        <f t="shared" si="119"/>
        <v>2015</v>
      </c>
    </row>
    <row r="1488" spans="1:21" ht="43.2" x14ac:dyDescent="0.3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2" t="s">
        <v>8327</v>
      </c>
      <c r="R1488" t="s">
        <v>8328</v>
      </c>
      <c r="S1488" s="17">
        <f t="shared" si="117"/>
        <v>42218.872986111113</v>
      </c>
      <c r="T1488" s="17">
        <f t="shared" si="118"/>
        <v>42244.166666666672</v>
      </c>
      <c r="U1488">
        <f t="shared" si="119"/>
        <v>2015</v>
      </c>
    </row>
    <row r="1489" spans="1:21" ht="43.2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2" t="s">
        <v>8327</v>
      </c>
      <c r="R1489" t="s">
        <v>8341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2" t="s">
        <v>8323</v>
      </c>
      <c r="R1490" t="s">
        <v>8326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2" t="s">
        <v>8327</v>
      </c>
      <c r="R1491" t="s">
        <v>8329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2" t="s">
        <v>8323</v>
      </c>
      <c r="R1492" t="s">
        <v>8335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2" t="s">
        <v>8323</v>
      </c>
      <c r="R1493" t="s">
        <v>8326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2" t="s">
        <v>8323</v>
      </c>
      <c r="R1494" t="s">
        <v>8326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2" t="s">
        <v>8313</v>
      </c>
      <c r="R1495" t="s">
        <v>8353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2" t="s">
        <v>8321</v>
      </c>
      <c r="R1496" t="s">
        <v>8322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2" t="s">
        <v>8308</v>
      </c>
      <c r="R1497" t="s">
        <v>8315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2" t="s">
        <v>8323</v>
      </c>
      <c r="R1498" t="s">
        <v>8326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2" t="s">
        <v>8308</v>
      </c>
      <c r="R1499" t="s">
        <v>8315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2" t="s">
        <v>8308</v>
      </c>
      <c r="R1500" t="s">
        <v>8315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2" t="s">
        <v>8327</v>
      </c>
      <c r="R1501" t="s">
        <v>8331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2" t="s">
        <v>8323</v>
      </c>
      <c r="R1502" t="s">
        <v>8326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2" t="s">
        <v>8323</v>
      </c>
      <c r="R1503" t="s">
        <v>8326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2" t="s">
        <v>8323</v>
      </c>
      <c r="R1504" t="s">
        <v>8324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2" t="s">
        <v>8323</v>
      </c>
      <c r="R1505" t="s">
        <v>8326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2" t="s">
        <v>8327</v>
      </c>
      <c r="R1506" t="s">
        <v>8331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2" t="s">
        <v>8327</v>
      </c>
      <c r="R1507" t="s">
        <v>8330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2" t="s">
        <v>8313</v>
      </c>
      <c r="R1508" t="s">
        <v>8314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43.2" x14ac:dyDescent="0.3">
      <c r="A1509">
        <v>3616</v>
      </c>
      <c r="B1509" s="9" t="s">
        <v>3614</v>
      </c>
      <c r="C1509" s="3" t="s">
        <v>7726</v>
      </c>
      <c r="D1509" s="5">
        <v>2500</v>
      </c>
      <c r="E1509" s="7">
        <v>3120</v>
      </c>
      <c r="F1509" t="s">
        <v>8218</v>
      </c>
      <c r="G1509" t="s">
        <v>8224</v>
      </c>
      <c r="H1509" t="s">
        <v>8246</v>
      </c>
      <c r="I1509">
        <v>1426801664</v>
      </c>
      <c r="J1509">
        <v>1424213264</v>
      </c>
      <c r="K1509" t="b">
        <v>0</v>
      </c>
      <c r="L1509">
        <v>45</v>
      </c>
      <c r="M1509" t="b">
        <v>1</v>
      </c>
      <c r="N1509" t="s">
        <v>8269</v>
      </c>
      <c r="O1509">
        <f t="shared" si="115"/>
        <v>125</v>
      </c>
      <c r="P1509">
        <f t="shared" si="116"/>
        <v>69.33</v>
      </c>
      <c r="Q1509" s="12" t="s">
        <v>8323</v>
      </c>
      <c r="R1509" t="s">
        <v>8326</v>
      </c>
      <c r="S1509" s="17">
        <f t="shared" si="117"/>
        <v>42052.949814814812</v>
      </c>
      <c r="T1509" s="17">
        <f t="shared" si="118"/>
        <v>42082.908148148148</v>
      </c>
      <c r="U1509">
        <f t="shared" si="119"/>
        <v>2015</v>
      </c>
    </row>
    <row r="1510" spans="1:21" ht="43.2" x14ac:dyDescent="0.3">
      <c r="A1510">
        <v>3222</v>
      </c>
      <c r="B1510" s="9" t="s">
        <v>3222</v>
      </c>
      <c r="C1510" s="3" t="s">
        <v>7332</v>
      </c>
      <c r="D1510" s="5">
        <v>2500</v>
      </c>
      <c r="E1510" s="7">
        <v>3120</v>
      </c>
      <c r="F1510" t="s">
        <v>8218</v>
      </c>
      <c r="G1510" t="s">
        <v>8223</v>
      </c>
      <c r="H1510" t="s">
        <v>8245</v>
      </c>
      <c r="I1510">
        <v>1445722140</v>
      </c>
      <c r="J1510">
        <v>1443016697</v>
      </c>
      <c r="K1510" t="b">
        <v>1</v>
      </c>
      <c r="L1510">
        <v>84</v>
      </c>
      <c r="M1510" t="b">
        <v>1</v>
      </c>
      <c r="N1510" t="s">
        <v>8269</v>
      </c>
      <c r="O1510">
        <f t="shared" si="115"/>
        <v>125</v>
      </c>
      <c r="P1510">
        <f t="shared" si="116"/>
        <v>37.14</v>
      </c>
      <c r="Q1510" s="12" t="s">
        <v>8323</v>
      </c>
      <c r="R1510" t="s">
        <v>8326</v>
      </c>
      <c r="S1510" s="17">
        <f t="shared" si="117"/>
        <v>42270.582141203704</v>
      </c>
      <c r="T1510" s="17">
        <f t="shared" si="118"/>
        <v>42301.895138888889</v>
      </c>
      <c r="U1510">
        <f t="shared" si="119"/>
        <v>2015</v>
      </c>
    </row>
    <row r="1511" spans="1:21" ht="43.2" x14ac:dyDescent="0.3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2" t="s">
        <v>8323</v>
      </c>
      <c r="R1511" t="s">
        <v>8326</v>
      </c>
      <c r="S1511" s="17">
        <f t="shared" si="117"/>
        <v>42675.832465277781</v>
      </c>
      <c r="T1511" s="17">
        <f t="shared" si="118"/>
        <v>42705.332638888889</v>
      </c>
      <c r="U1511">
        <f t="shared" si="119"/>
        <v>2016</v>
      </c>
    </row>
    <row r="1512" spans="1:21" ht="43.2" x14ac:dyDescent="0.3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2" t="s">
        <v>8323</v>
      </c>
      <c r="R1512" t="s">
        <v>8326</v>
      </c>
      <c r="S1512" s="17">
        <f t="shared" si="117"/>
        <v>41772.105937500004</v>
      </c>
      <c r="T1512" s="17">
        <f t="shared" si="118"/>
        <v>41803.916666666664</v>
      </c>
      <c r="U1512">
        <f t="shared" si="119"/>
        <v>2014</v>
      </c>
    </row>
    <row r="1513" spans="1:21" ht="43.2" x14ac:dyDescent="0.3">
      <c r="A1513">
        <v>3696</v>
      </c>
      <c r="B1513" s="9" t="s">
        <v>3693</v>
      </c>
      <c r="C1513" s="3" t="s">
        <v>7806</v>
      </c>
      <c r="D1513" s="5">
        <v>2000</v>
      </c>
      <c r="E1513" s="7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 t="shared" si="115"/>
        <v>155</v>
      </c>
      <c r="P1513">
        <f t="shared" si="116"/>
        <v>39.74</v>
      </c>
      <c r="Q1513" s="12" t="s">
        <v>8323</v>
      </c>
      <c r="R1513" t="s">
        <v>8326</v>
      </c>
      <c r="S1513" s="17">
        <f t="shared" si="117"/>
        <v>41988.617083333331</v>
      </c>
      <c r="T1513" s="17">
        <f t="shared" si="118"/>
        <v>42048.617083333331</v>
      </c>
      <c r="U1513">
        <f t="shared" si="119"/>
        <v>2014</v>
      </c>
    </row>
    <row r="1514" spans="1:21" ht="57.6" x14ac:dyDescent="0.3">
      <c r="A1514">
        <v>2825</v>
      </c>
      <c r="B1514" s="9" t="s">
        <v>2825</v>
      </c>
      <c r="C1514" s="3" t="s">
        <v>6935</v>
      </c>
      <c r="D1514" s="5">
        <v>3000</v>
      </c>
      <c r="E1514" s="7">
        <v>3100</v>
      </c>
      <c r="F1514" t="s">
        <v>8218</v>
      </c>
      <c r="G1514" t="s">
        <v>8224</v>
      </c>
      <c r="H1514" t="s">
        <v>8246</v>
      </c>
      <c r="I1514">
        <v>1449255686</v>
      </c>
      <c r="J1514">
        <v>1446663686</v>
      </c>
      <c r="K1514" t="b">
        <v>0</v>
      </c>
      <c r="L1514">
        <v>51</v>
      </c>
      <c r="M1514" t="b">
        <v>1</v>
      </c>
      <c r="N1514" t="s">
        <v>8269</v>
      </c>
      <c r="O1514">
        <f t="shared" si="115"/>
        <v>103</v>
      </c>
      <c r="P1514">
        <f t="shared" si="116"/>
        <v>60.78</v>
      </c>
      <c r="Q1514" s="12" t="s">
        <v>8323</v>
      </c>
      <c r="R1514" t="s">
        <v>8326</v>
      </c>
      <c r="S1514" s="17">
        <f t="shared" si="117"/>
        <v>42312.792662037042</v>
      </c>
      <c r="T1514" s="17">
        <f t="shared" si="118"/>
        <v>42342.792662037042</v>
      </c>
      <c r="U1514">
        <f t="shared" si="119"/>
        <v>2015</v>
      </c>
    </row>
    <row r="1515" spans="1:21" ht="43.2" x14ac:dyDescent="0.3">
      <c r="A1515">
        <v>1310</v>
      </c>
      <c r="B1515" s="9" t="s">
        <v>1311</v>
      </c>
      <c r="C1515" s="3" t="s">
        <v>5420</v>
      </c>
      <c r="D1515" s="5">
        <v>20000</v>
      </c>
      <c r="E1515" s="7">
        <v>3100</v>
      </c>
      <c r="F1515" t="s">
        <v>8219</v>
      </c>
      <c r="G1515" t="s">
        <v>8223</v>
      </c>
      <c r="H1515" t="s">
        <v>8245</v>
      </c>
      <c r="I1515">
        <v>1471622450</v>
      </c>
      <c r="J1515">
        <v>1467734450</v>
      </c>
      <c r="K1515" t="b">
        <v>0</v>
      </c>
      <c r="L1515">
        <v>24</v>
      </c>
      <c r="M1515" t="b">
        <v>0</v>
      </c>
      <c r="N1515" t="s">
        <v>8271</v>
      </c>
      <c r="O1515">
        <f t="shared" si="115"/>
        <v>16</v>
      </c>
      <c r="P1515">
        <f t="shared" si="116"/>
        <v>129.16999999999999</v>
      </c>
      <c r="Q1515" s="12" t="s">
        <v>8308</v>
      </c>
      <c r="R1515" t="s">
        <v>8310</v>
      </c>
      <c r="S1515" s="17">
        <f t="shared" si="117"/>
        <v>42556.667245370365</v>
      </c>
      <c r="T1515" s="17">
        <f t="shared" si="118"/>
        <v>42601.667245370365</v>
      </c>
      <c r="U1515">
        <f t="shared" si="119"/>
        <v>2016</v>
      </c>
    </row>
    <row r="1516" spans="1:21" ht="43.2" x14ac:dyDescent="0.3">
      <c r="A1516">
        <v>114</v>
      </c>
      <c r="B1516" s="9" t="s">
        <v>116</v>
      </c>
      <c r="C1516" s="3" t="s">
        <v>4225</v>
      </c>
      <c r="D1516" s="5">
        <v>3000</v>
      </c>
      <c r="E1516" s="7">
        <v>3100</v>
      </c>
      <c r="F1516" t="s">
        <v>8218</v>
      </c>
      <c r="G1516" t="s">
        <v>8223</v>
      </c>
      <c r="H1516" t="s">
        <v>8245</v>
      </c>
      <c r="I1516">
        <v>1326436488</v>
      </c>
      <c r="J1516">
        <v>1321252488</v>
      </c>
      <c r="K1516" t="b">
        <v>0</v>
      </c>
      <c r="L1516">
        <v>35</v>
      </c>
      <c r="M1516" t="b">
        <v>1</v>
      </c>
      <c r="N1516" t="s">
        <v>8264</v>
      </c>
      <c r="O1516">
        <f t="shared" si="115"/>
        <v>103</v>
      </c>
      <c r="P1516">
        <f t="shared" si="116"/>
        <v>88.57</v>
      </c>
      <c r="Q1516" s="12" t="s">
        <v>8321</v>
      </c>
      <c r="R1516" t="s">
        <v>8343</v>
      </c>
      <c r="S1516" s="17">
        <f t="shared" si="117"/>
        <v>40861.27416666667</v>
      </c>
      <c r="T1516" s="17">
        <f t="shared" si="118"/>
        <v>40921.27416666667</v>
      </c>
      <c r="U1516">
        <f t="shared" si="119"/>
        <v>2011</v>
      </c>
    </row>
    <row r="1517" spans="1:21" ht="43.2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2" t="s">
        <v>8323</v>
      </c>
      <c r="R1517" t="s">
        <v>8326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2" t="s">
        <v>8323</v>
      </c>
      <c r="R1518" t="s">
        <v>8326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2" t="s">
        <v>8323</v>
      </c>
      <c r="R1519" t="s">
        <v>8326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57.6" x14ac:dyDescent="0.3">
      <c r="A1520">
        <v>3625</v>
      </c>
      <c r="B1520" s="9" t="s">
        <v>3623</v>
      </c>
      <c r="C1520" s="3" t="s">
        <v>7735</v>
      </c>
      <c r="D1520" s="5">
        <v>3000</v>
      </c>
      <c r="E1520" s="7">
        <v>3080</v>
      </c>
      <c r="F1520" t="s">
        <v>8218</v>
      </c>
      <c r="G1520" t="s">
        <v>8224</v>
      </c>
      <c r="H1520" t="s">
        <v>8246</v>
      </c>
      <c r="I1520">
        <v>1435851577</v>
      </c>
      <c r="J1520">
        <v>1433259577</v>
      </c>
      <c r="K1520" t="b">
        <v>0</v>
      </c>
      <c r="L1520">
        <v>78</v>
      </c>
      <c r="M1520" t="b">
        <v>1</v>
      </c>
      <c r="N1520" t="s">
        <v>8269</v>
      </c>
      <c r="O1520">
        <f t="shared" si="115"/>
        <v>103</v>
      </c>
      <c r="P1520">
        <f t="shared" si="116"/>
        <v>39.49</v>
      </c>
      <c r="Q1520" s="12" t="s">
        <v>8323</v>
      </c>
      <c r="R1520" t="s">
        <v>8326</v>
      </c>
      <c r="S1520" s="17">
        <f t="shared" si="117"/>
        <v>42157.652511574073</v>
      </c>
      <c r="T1520" s="17">
        <f t="shared" si="118"/>
        <v>42187.652511574073</v>
      </c>
      <c r="U1520">
        <f t="shared" si="119"/>
        <v>2015</v>
      </c>
    </row>
    <row r="1521" spans="1:21" ht="43.2" x14ac:dyDescent="0.3">
      <c r="A1521">
        <v>3515</v>
      </c>
      <c r="B1521" s="9" t="s">
        <v>3514</v>
      </c>
      <c r="C1521" s="3" t="s">
        <v>7625</v>
      </c>
      <c r="D1521" s="5">
        <v>3000</v>
      </c>
      <c r="E1521" s="7">
        <v>3080</v>
      </c>
      <c r="F1521" t="s">
        <v>8218</v>
      </c>
      <c r="G1521" t="s">
        <v>8223</v>
      </c>
      <c r="H1521" t="s">
        <v>8245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8269</v>
      </c>
      <c r="O1521">
        <f t="shared" si="115"/>
        <v>103</v>
      </c>
      <c r="P1521">
        <f t="shared" si="116"/>
        <v>66.959999999999994</v>
      </c>
      <c r="Q1521" s="12" t="s">
        <v>8323</v>
      </c>
      <c r="R1521" t="s">
        <v>8326</v>
      </c>
      <c r="S1521" s="17">
        <f t="shared" si="117"/>
        <v>42125.772812499999</v>
      </c>
      <c r="T1521" s="17">
        <f t="shared" si="118"/>
        <v>42155.772812499999</v>
      </c>
      <c r="U1521">
        <f t="shared" si="119"/>
        <v>2015</v>
      </c>
    </row>
    <row r="1522" spans="1:21" ht="57.6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2" t="s">
        <v>8311</v>
      </c>
      <c r="R1522" t="s">
        <v>8333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2" t="s">
        <v>8316</v>
      </c>
      <c r="R1523" t="s">
        <v>8317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2" t="s">
        <v>8323</v>
      </c>
      <c r="R1524" t="s">
        <v>8326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2" t="s">
        <v>8327</v>
      </c>
      <c r="R1525" t="s">
        <v>8338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2" t="s">
        <v>8308</v>
      </c>
      <c r="R1526" t="s">
        <v>8310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2" t="s">
        <v>8323</v>
      </c>
      <c r="R1527" t="s">
        <v>8326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2" t="s">
        <v>8323</v>
      </c>
      <c r="R1528" t="s">
        <v>8326</v>
      </c>
      <c r="S1528" s="17">
        <f t="shared" si="117"/>
        <v>42192.64707175926</v>
      </c>
      <c r="T1528" s="17">
        <f t="shared" si="118"/>
        <v>42222.64707175926</v>
      </c>
      <c r="U1528">
        <f t="shared" si="119"/>
        <v>2015</v>
      </c>
    </row>
    <row r="1529" spans="1:21" ht="43.2" x14ac:dyDescent="0.3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2" t="s">
        <v>8327</v>
      </c>
      <c r="R1529" t="s">
        <v>8331</v>
      </c>
      <c r="S1529" s="17">
        <f t="shared" si="117"/>
        <v>42087.803310185183</v>
      </c>
      <c r="T1529" s="17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2" t="s">
        <v>8323</v>
      </c>
      <c r="R1530" t="s">
        <v>8326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2" t="s">
        <v>8323</v>
      </c>
      <c r="R1531" t="s">
        <v>8326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2" t="s">
        <v>8323</v>
      </c>
      <c r="R1532" t="s">
        <v>8326</v>
      </c>
      <c r="S1532" s="17">
        <f t="shared" si="117"/>
        <v>42235.117476851854</v>
      </c>
      <c r="T1532" s="17">
        <f t="shared" si="118"/>
        <v>42275.117476851854</v>
      </c>
      <c r="U1532">
        <f t="shared" si="119"/>
        <v>2015</v>
      </c>
    </row>
    <row r="1533" spans="1:21" ht="43.2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2" t="s">
        <v>8323</v>
      </c>
      <c r="R1533" t="s">
        <v>8326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43.2" x14ac:dyDescent="0.3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2" t="s">
        <v>8327</v>
      </c>
      <c r="R1534" t="s">
        <v>8331</v>
      </c>
      <c r="S1534" s="17">
        <f t="shared" si="117"/>
        <v>41730.998402777775</v>
      </c>
      <c r="T1534" s="17">
        <f t="shared" si="118"/>
        <v>41760.998402777775</v>
      </c>
      <c r="U1534">
        <f t="shared" si="119"/>
        <v>2014</v>
      </c>
    </row>
    <row r="1535" spans="1:21" ht="28.8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2" t="s">
        <v>8321</v>
      </c>
      <c r="R1535" t="s">
        <v>8322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2" t="s">
        <v>8321</v>
      </c>
      <c r="R1536" t="s">
        <v>8322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43.2" x14ac:dyDescent="0.3">
      <c r="A1537">
        <v>3008</v>
      </c>
      <c r="B1537" s="9" t="s">
        <v>3008</v>
      </c>
      <c r="C1537" s="3" t="s">
        <v>7118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1453352719</v>
      </c>
      <c r="J1537">
        <v>1450760719</v>
      </c>
      <c r="K1537" t="b">
        <v>0</v>
      </c>
      <c r="L1537">
        <v>26</v>
      </c>
      <c r="M1537" t="b">
        <v>1</v>
      </c>
      <c r="N1537" t="s">
        <v>8301</v>
      </c>
      <c r="O1537">
        <f t="shared" si="115"/>
        <v>101</v>
      </c>
      <c r="P1537">
        <f t="shared" si="116"/>
        <v>116.73</v>
      </c>
      <c r="Q1537" s="12" t="s">
        <v>8323</v>
      </c>
      <c r="R1537" t="s">
        <v>8324</v>
      </c>
      <c r="S1537" s="17">
        <f t="shared" si="117"/>
        <v>42360.212025462963</v>
      </c>
      <c r="T1537" s="17">
        <f t="shared" si="118"/>
        <v>42390.212025462963</v>
      </c>
      <c r="U1537">
        <f t="shared" si="119"/>
        <v>2015</v>
      </c>
    </row>
    <row r="1538" spans="1:21" ht="43.2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2" t="s">
        <v>8323</v>
      </c>
      <c r="R1538" t="s">
        <v>8324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28.8" x14ac:dyDescent="0.3">
      <c r="A1539">
        <v>2789</v>
      </c>
      <c r="B1539" s="9" t="s">
        <v>2789</v>
      </c>
      <c r="C1539" s="3" t="s">
        <v>6899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1426132800</v>
      </c>
      <c r="J1539">
        <v>1424477934</v>
      </c>
      <c r="K1539" t="b">
        <v>0</v>
      </c>
      <c r="L1539">
        <v>24</v>
      </c>
      <c r="M1539" t="b">
        <v>1</v>
      </c>
      <c r="N1539" t="s">
        <v>8269</v>
      </c>
      <c r="O1539">
        <f t="shared" si="120"/>
        <v>101</v>
      </c>
      <c r="P1539">
        <f t="shared" ref="P1539:P1602" si="121">IFERROR(ROUND(E1539/L1539,2),0)</f>
        <v>126.46</v>
      </c>
      <c r="Q1539" s="12" t="s">
        <v>8323</v>
      </c>
      <c r="R1539" t="s">
        <v>8326</v>
      </c>
      <c r="S1539" s="17">
        <f t="shared" ref="S1539:S1602" si="122">(((J1539/60)/60)/24)+DATE(1970,1,1)</f>
        <v>42056.013124999998</v>
      </c>
      <c r="T1539" s="17">
        <f t="shared" ref="T1539:T1602" si="123">(((I1539/60)/60)/24)+DATE(1970,1,1)</f>
        <v>42075.166666666672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2" t="s">
        <v>8323</v>
      </c>
      <c r="R1540" t="s">
        <v>8326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x14ac:dyDescent="0.3">
      <c r="A1541">
        <v>3467</v>
      </c>
      <c r="B1541" s="9" t="s">
        <v>3466</v>
      </c>
      <c r="C1541" s="3" t="s">
        <v>7577</v>
      </c>
      <c r="D1541" s="5">
        <v>3000</v>
      </c>
      <c r="E1541" s="7">
        <v>3030</v>
      </c>
      <c r="F1541" t="s">
        <v>8218</v>
      </c>
      <c r="G1541" t="s">
        <v>8223</v>
      </c>
      <c r="H1541" t="s">
        <v>8245</v>
      </c>
      <c r="I1541">
        <v>1426864032</v>
      </c>
      <c r="J1541">
        <v>1424275632</v>
      </c>
      <c r="K1541" t="b">
        <v>0</v>
      </c>
      <c r="L1541">
        <v>47</v>
      </c>
      <c r="M1541" t="b">
        <v>1</v>
      </c>
      <c r="N1541" t="s">
        <v>8269</v>
      </c>
      <c r="O1541">
        <f t="shared" si="120"/>
        <v>101</v>
      </c>
      <c r="P1541">
        <f t="shared" si="121"/>
        <v>64.47</v>
      </c>
      <c r="Q1541" s="12" t="s">
        <v>8323</v>
      </c>
      <c r="R1541" t="s">
        <v>8326</v>
      </c>
      <c r="S1541" s="17">
        <f t="shared" si="122"/>
        <v>42053.671666666662</v>
      </c>
      <c r="T1541" s="17">
        <f t="shared" si="123"/>
        <v>42083.630000000005</v>
      </c>
      <c r="U1541">
        <f t="shared" si="124"/>
        <v>2015</v>
      </c>
    </row>
    <row r="1542" spans="1:21" ht="57.6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2" t="s">
        <v>8323</v>
      </c>
      <c r="R1542" t="s">
        <v>8326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ht="43.2" x14ac:dyDescent="0.3">
      <c r="A1543">
        <v>210</v>
      </c>
      <c r="B1543" s="9" t="s">
        <v>212</v>
      </c>
      <c r="C1543" s="3" t="s">
        <v>4320</v>
      </c>
      <c r="D1543" s="5">
        <v>12000</v>
      </c>
      <c r="E1543" s="7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 t="shared" si="120"/>
        <v>25</v>
      </c>
      <c r="P1543">
        <f t="shared" si="121"/>
        <v>91.82</v>
      </c>
      <c r="Q1543" s="12" t="s">
        <v>8321</v>
      </c>
      <c r="R1543" t="s">
        <v>8325</v>
      </c>
      <c r="S1543" s="17">
        <f t="shared" si="122"/>
        <v>42249.064722222218</v>
      </c>
      <c r="T1543" s="17">
        <f t="shared" si="123"/>
        <v>42278.208333333328</v>
      </c>
      <c r="U1543">
        <f t="shared" si="124"/>
        <v>2015</v>
      </c>
    </row>
    <row r="1544" spans="1:21" ht="43.2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2" t="s">
        <v>8327</v>
      </c>
      <c r="R1544" t="s">
        <v>8331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2" t="s">
        <v>8327</v>
      </c>
      <c r="R1545" t="s">
        <v>8331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ht="43.2" x14ac:dyDescent="0.3">
      <c r="A1546">
        <v>3240</v>
      </c>
      <c r="B1546" s="9" t="s">
        <v>3240</v>
      </c>
      <c r="C1546" s="3" t="s">
        <v>7350</v>
      </c>
      <c r="D1546" s="5">
        <v>3000</v>
      </c>
      <c r="E1546" s="7">
        <v>3017</v>
      </c>
      <c r="F1546" t="s">
        <v>8218</v>
      </c>
      <c r="G1546" t="s">
        <v>8224</v>
      </c>
      <c r="H1546" t="s">
        <v>8246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8269</v>
      </c>
      <c r="O1546">
        <f t="shared" si="120"/>
        <v>101</v>
      </c>
      <c r="P1546">
        <f t="shared" si="121"/>
        <v>88.74</v>
      </c>
      <c r="Q1546" s="12" t="s">
        <v>8323</v>
      </c>
      <c r="R1546" t="s">
        <v>8326</v>
      </c>
      <c r="S1546" s="17">
        <f t="shared" si="122"/>
        <v>42754.693842592591</v>
      </c>
      <c r="T1546" s="17">
        <f t="shared" si="123"/>
        <v>42782.958333333328</v>
      </c>
      <c r="U1546">
        <f t="shared" si="124"/>
        <v>2017</v>
      </c>
    </row>
    <row r="1547" spans="1:21" x14ac:dyDescent="0.3">
      <c r="A1547">
        <v>659</v>
      </c>
      <c r="B1547" s="9" t="s">
        <v>660</v>
      </c>
      <c r="C1547" s="3" t="s">
        <v>4769</v>
      </c>
      <c r="D1547" s="5">
        <v>3000</v>
      </c>
      <c r="E1547" s="7">
        <v>3017</v>
      </c>
      <c r="F1547" t="s">
        <v>8218</v>
      </c>
      <c r="G1547" t="s">
        <v>8223</v>
      </c>
      <c r="H1547" t="s">
        <v>8245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8271</v>
      </c>
      <c r="O1547">
        <f t="shared" si="120"/>
        <v>101</v>
      </c>
      <c r="P1547">
        <f t="shared" si="121"/>
        <v>143.66999999999999</v>
      </c>
      <c r="Q1547" s="12" t="s">
        <v>8308</v>
      </c>
      <c r="R1547" t="s">
        <v>8310</v>
      </c>
      <c r="S1547" s="17">
        <f t="shared" si="122"/>
        <v>42209.593692129631</v>
      </c>
      <c r="T1547" s="17">
        <f t="shared" si="123"/>
        <v>42239.593692129631</v>
      </c>
      <c r="U1547">
        <f t="shared" si="124"/>
        <v>2015</v>
      </c>
    </row>
    <row r="1548" spans="1:21" ht="43.2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2" t="s">
        <v>8321</v>
      </c>
      <c r="R1548" t="s">
        <v>8322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43.2" x14ac:dyDescent="0.3">
      <c r="A1549">
        <v>3785</v>
      </c>
      <c r="B1549" s="9" t="s">
        <v>3782</v>
      </c>
      <c r="C1549" s="3" t="s">
        <v>7895</v>
      </c>
      <c r="D1549" s="5">
        <v>2000</v>
      </c>
      <c r="E1549" s="7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120"/>
        <v>151</v>
      </c>
      <c r="P1549">
        <f t="shared" si="121"/>
        <v>100.5</v>
      </c>
      <c r="Q1549" s="12" t="s">
        <v>8323</v>
      </c>
      <c r="R1549" t="s">
        <v>8335</v>
      </c>
      <c r="S1549" s="17">
        <f t="shared" si="122"/>
        <v>42548.63853009259</v>
      </c>
      <c r="T1549" s="17">
        <f t="shared" si="123"/>
        <v>42584.418749999997</v>
      </c>
      <c r="U1549">
        <f t="shared" si="124"/>
        <v>2016</v>
      </c>
    </row>
    <row r="1550" spans="1:21" ht="43.2" x14ac:dyDescent="0.3">
      <c r="A1550">
        <v>10</v>
      </c>
      <c r="B1550" s="9" t="s">
        <v>12</v>
      </c>
      <c r="C1550" s="3" t="s">
        <v>4121</v>
      </c>
      <c r="D1550" s="5">
        <v>3000</v>
      </c>
      <c r="E1550" s="7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120"/>
        <v>101</v>
      </c>
      <c r="P1550">
        <f t="shared" si="121"/>
        <v>158.68</v>
      </c>
      <c r="Q1550" s="12" t="s">
        <v>8321</v>
      </c>
      <c r="R1550" t="s">
        <v>8332</v>
      </c>
      <c r="S1550" s="17">
        <f t="shared" si="122"/>
        <v>41780.068043981482</v>
      </c>
      <c r="T1550" s="17">
        <f t="shared" si="123"/>
        <v>41815.068043981482</v>
      </c>
      <c r="U1550">
        <f t="shared" si="124"/>
        <v>2014</v>
      </c>
    </row>
    <row r="1551" spans="1:21" ht="57.6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2" t="s">
        <v>8308</v>
      </c>
      <c r="R1551" t="s">
        <v>8310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2" t="s">
        <v>8311</v>
      </c>
      <c r="R1552" t="s">
        <v>8333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2" t="s">
        <v>8327</v>
      </c>
      <c r="R1553" t="s">
        <v>8328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2" t="s">
        <v>8323</v>
      </c>
      <c r="R1554" t="s">
        <v>8326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2" t="s">
        <v>8327</v>
      </c>
      <c r="R1555" t="s">
        <v>8341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2" t="s">
        <v>8327</v>
      </c>
      <c r="R1556" t="s">
        <v>8331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2" t="s">
        <v>8323</v>
      </c>
      <c r="R1557" t="s">
        <v>8326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3.2" x14ac:dyDescent="0.3">
      <c r="A1558">
        <v>3780</v>
      </c>
      <c r="B1558" s="9" t="s">
        <v>3777</v>
      </c>
      <c r="C1558" s="3" t="s">
        <v>7890</v>
      </c>
      <c r="D1558" s="5">
        <v>2500</v>
      </c>
      <c r="E1558" s="7">
        <v>3000</v>
      </c>
      <c r="F1558" t="s">
        <v>8218</v>
      </c>
      <c r="G1558" t="s">
        <v>8223</v>
      </c>
      <c r="H1558" t="s">
        <v>8245</v>
      </c>
      <c r="I1558">
        <v>1436817960</v>
      </c>
      <c r="J1558">
        <v>1433999785</v>
      </c>
      <c r="K1558" t="b">
        <v>0</v>
      </c>
      <c r="L1558">
        <v>30</v>
      </c>
      <c r="M1558" t="b">
        <v>1</v>
      </c>
      <c r="N1558" t="s">
        <v>8303</v>
      </c>
      <c r="O1558">
        <f t="shared" si="120"/>
        <v>120</v>
      </c>
      <c r="P1558">
        <f t="shared" si="121"/>
        <v>100</v>
      </c>
      <c r="Q1558" s="12" t="s">
        <v>8323</v>
      </c>
      <c r="R1558" t="s">
        <v>8335</v>
      </c>
      <c r="S1558" s="17">
        <f t="shared" si="122"/>
        <v>42166.219733796301</v>
      </c>
      <c r="T1558" s="17">
        <f t="shared" si="123"/>
        <v>42198.837499999994</v>
      </c>
      <c r="U1558">
        <f t="shared" si="124"/>
        <v>2015</v>
      </c>
    </row>
    <row r="1559" spans="1:21" ht="43.2" x14ac:dyDescent="0.3">
      <c r="A1559">
        <v>3754</v>
      </c>
      <c r="B1559" s="9" t="s">
        <v>3751</v>
      </c>
      <c r="C1559" s="3" t="s">
        <v>7864</v>
      </c>
      <c r="D1559" s="5">
        <v>2500</v>
      </c>
      <c r="E1559" s="7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 t="shared" si="120"/>
        <v>120</v>
      </c>
      <c r="P1559">
        <f t="shared" si="121"/>
        <v>111.11</v>
      </c>
      <c r="Q1559" s="12" t="s">
        <v>8323</v>
      </c>
      <c r="R1559" t="s">
        <v>8335</v>
      </c>
      <c r="S1559" s="17">
        <f t="shared" si="122"/>
        <v>41808.881215277775</v>
      </c>
      <c r="T1559" s="17">
        <f t="shared" si="123"/>
        <v>41846.207638888889</v>
      </c>
      <c r="U1559">
        <f t="shared" si="124"/>
        <v>2014</v>
      </c>
    </row>
    <row r="1560" spans="1:21" ht="28.8" x14ac:dyDescent="0.3">
      <c r="A1560">
        <v>3623</v>
      </c>
      <c r="B1560" s="9" t="s">
        <v>3621</v>
      </c>
      <c r="C1560" s="3" t="s">
        <v>7733</v>
      </c>
      <c r="D1560" s="5">
        <v>2500</v>
      </c>
      <c r="E1560" s="7">
        <v>3000</v>
      </c>
      <c r="F1560" t="s">
        <v>8218</v>
      </c>
      <c r="G1560" t="s">
        <v>8223</v>
      </c>
      <c r="H1560" t="s">
        <v>8245</v>
      </c>
      <c r="I1560">
        <v>1406358000</v>
      </c>
      <c r="J1560">
        <v>1404841270</v>
      </c>
      <c r="K1560" t="b">
        <v>0</v>
      </c>
      <c r="L1560">
        <v>34</v>
      </c>
      <c r="M1560" t="b">
        <v>1</v>
      </c>
      <c r="N1560" t="s">
        <v>8269</v>
      </c>
      <c r="O1560">
        <f t="shared" si="120"/>
        <v>120</v>
      </c>
      <c r="P1560">
        <f t="shared" si="121"/>
        <v>88.24</v>
      </c>
      <c r="Q1560" s="12" t="s">
        <v>8323</v>
      </c>
      <c r="R1560" t="s">
        <v>8326</v>
      </c>
      <c r="S1560" s="17">
        <f t="shared" si="122"/>
        <v>41828.736921296295</v>
      </c>
      <c r="T1560" s="17">
        <f t="shared" si="123"/>
        <v>41846.291666666664</v>
      </c>
      <c r="U1560">
        <f t="shared" si="124"/>
        <v>2014</v>
      </c>
    </row>
    <row r="1561" spans="1:21" ht="43.2" x14ac:dyDescent="0.3">
      <c r="A1561">
        <v>3412</v>
      </c>
      <c r="B1561" s="9" t="s">
        <v>3411</v>
      </c>
      <c r="C1561" s="3" t="s">
        <v>7522</v>
      </c>
      <c r="D1561" s="5">
        <v>3000</v>
      </c>
      <c r="E1561" s="7">
        <v>3000</v>
      </c>
      <c r="F1561" t="s">
        <v>8218</v>
      </c>
      <c r="G1561" t="s">
        <v>8224</v>
      </c>
      <c r="H1561" t="s">
        <v>8246</v>
      </c>
      <c r="I1561">
        <v>1411858862</v>
      </c>
      <c r="J1561">
        <v>1409266862</v>
      </c>
      <c r="K1561" t="b">
        <v>0</v>
      </c>
      <c r="L1561">
        <v>26</v>
      </c>
      <c r="M1561" t="b">
        <v>1</v>
      </c>
      <c r="N1561" t="s">
        <v>8269</v>
      </c>
      <c r="O1561">
        <f t="shared" si="120"/>
        <v>100</v>
      </c>
      <c r="P1561">
        <f t="shared" si="121"/>
        <v>115.38</v>
      </c>
      <c r="Q1561" s="12" t="s">
        <v>8323</v>
      </c>
      <c r="R1561" t="s">
        <v>8326</v>
      </c>
      <c r="S1561" s="17">
        <f t="shared" si="122"/>
        <v>41879.959050925929</v>
      </c>
      <c r="T1561" s="17">
        <f t="shared" si="123"/>
        <v>41909.959050925929</v>
      </c>
      <c r="U1561">
        <f t="shared" si="124"/>
        <v>2014</v>
      </c>
    </row>
    <row r="1562" spans="1:21" ht="43.2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2" t="s">
        <v>8323</v>
      </c>
      <c r="R1562" t="s">
        <v>8326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28.8" x14ac:dyDescent="0.3">
      <c r="A1563">
        <v>2830</v>
      </c>
      <c r="B1563" s="9" t="s">
        <v>2830</v>
      </c>
      <c r="C1563" s="3" t="s">
        <v>6940</v>
      </c>
      <c r="D1563" s="5">
        <v>3000</v>
      </c>
      <c r="E1563" s="7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 t="shared" si="120"/>
        <v>100</v>
      </c>
      <c r="P1563">
        <f t="shared" si="121"/>
        <v>272.73</v>
      </c>
      <c r="Q1563" s="12" t="s">
        <v>8323</v>
      </c>
      <c r="R1563" t="s">
        <v>8326</v>
      </c>
      <c r="S1563" s="17">
        <f t="shared" si="122"/>
        <v>41758.839675925927</v>
      </c>
      <c r="T1563" s="17">
        <f t="shared" si="123"/>
        <v>41771.165972222225</v>
      </c>
      <c r="U1563">
        <f t="shared" si="124"/>
        <v>2014</v>
      </c>
    </row>
    <row r="1564" spans="1:21" ht="43.2" x14ac:dyDescent="0.3">
      <c r="A1564">
        <v>2097</v>
      </c>
      <c r="B1564" s="9" t="s">
        <v>2098</v>
      </c>
      <c r="C1564" s="3" t="s">
        <v>6207</v>
      </c>
      <c r="D1564" s="5">
        <v>3000</v>
      </c>
      <c r="E1564" s="7">
        <v>3000</v>
      </c>
      <c r="F1564" t="s">
        <v>8218</v>
      </c>
      <c r="G1564" t="s">
        <v>8223</v>
      </c>
      <c r="H1564" t="s">
        <v>8245</v>
      </c>
      <c r="I1564">
        <v>1322751735</v>
      </c>
      <c r="J1564">
        <v>1317564135</v>
      </c>
      <c r="K1564" t="b">
        <v>0</v>
      </c>
      <c r="L1564">
        <v>38</v>
      </c>
      <c r="M1564" t="b">
        <v>1</v>
      </c>
      <c r="N1564" t="s">
        <v>8277</v>
      </c>
      <c r="O1564">
        <f t="shared" si="120"/>
        <v>100</v>
      </c>
      <c r="P1564">
        <f t="shared" si="121"/>
        <v>78.95</v>
      </c>
      <c r="Q1564" s="12" t="s">
        <v>8327</v>
      </c>
      <c r="R1564" t="s">
        <v>8328</v>
      </c>
      <c r="S1564" s="17">
        <f t="shared" si="122"/>
        <v>40818.58489583333</v>
      </c>
      <c r="T1564" s="17">
        <f t="shared" si="123"/>
        <v>40878.626562500001</v>
      </c>
      <c r="U1564">
        <f t="shared" si="124"/>
        <v>2011</v>
      </c>
    </row>
    <row r="1565" spans="1:21" ht="43.2" x14ac:dyDescent="0.3">
      <c r="A1565">
        <v>1857</v>
      </c>
      <c r="B1565" s="9" t="s">
        <v>1858</v>
      </c>
      <c r="C1565" s="3" t="s">
        <v>5967</v>
      </c>
      <c r="D1565" s="5">
        <v>3000</v>
      </c>
      <c r="E1565" s="7">
        <v>3000</v>
      </c>
      <c r="F1565" t="s">
        <v>8218</v>
      </c>
      <c r="G1565" t="s">
        <v>8223</v>
      </c>
      <c r="H1565" t="s">
        <v>8245</v>
      </c>
      <c r="I1565">
        <v>1410546413</v>
      </c>
      <c r="J1565">
        <v>1407954413</v>
      </c>
      <c r="K1565" t="b">
        <v>0</v>
      </c>
      <c r="L1565">
        <v>22</v>
      </c>
      <c r="M1565" t="b">
        <v>1</v>
      </c>
      <c r="N1565" t="s">
        <v>8274</v>
      </c>
      <c r="O1565">
        <f t="shared" si="120"/>
        <v>100</v>
      </c>
      <c r="P1565">
        <f t="shared" si="121"/>
        <v>136.36000000000001</v>
      </c>
      <c r="Q1565" s="12" t="s">
        <v>8327</v>
      </c>
      <c r="R1565" t="s">
        <v>8331</v>
      </c>
      <c r="S1565" s="17">
        <f t="shared" si="122"/>
        <v>41864.76866898148</v>
      </c>
      <c r="T1565" s="17">
        <f t="shared" si="123"/>
        <v>41894.76866898148</v>
      </c>
      <c r="U1565">
        <f t="shared" si="124"/>
        <v>2014</v>
      </c>
    </row>
    <row r="1566" spans="1:21" ht="43.2" x14ac:dyDescent="0.3">
      <c r="A1566">
        <v>166</v>
      </c>
      <c r="B1566" s="9" t="s">
        <v>168</v>
      </c>
      <c r="C1566" s="3" t="s">
        <v>4276</v>
      </c>
      <c r="D1566" s="5">
        <v>5000</v>
      </c>
      <c r="E1566" s="7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 t="shared" si="120"/>
        <v>60</v>
      </c>
      <c r="P1566">
        <f t="shared" si="121"/>
        <v>3000</v>
      </c>
      <c r="Q1566" s="12" t="s">
        <v>8321</v>
      </c>
      <c r="R1566" t="s">
        <v>8325</v>
      </c>
      <c r="S1566" s="17">
        <f t="shared" si="122"/>
        <v>42721.075949074075</v>
      </c>
      <c r="T1566" s="17">
        <f t="shared" si="123"/>
        <v>42751.075949074075</v>
      </c>
      <c r="U1566">
        <f t="shared" si="124"/>
        <v>2016</v>
      </c>
    </row>
    <row r="1567" spans="1:21" ht="43.2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2" t="s">
        <v>8321</v>
      </c>
      <c r="R1567" t="s">
        <v>8339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2" t="s">
        <v>8323</v>
      </c>
      <c r="R1568" t="s">
        <v>8326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2" t="s">
        <v>8316</v>
      </c>
      <c r="R1569" t="s">
        <v>8317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2" t="s">
        <v>8316</v>
      </c>
      <c r="R1570" t="s">
        <v>8334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2" t="s">
        <v>8308</v>
      </c>
      <c r="R1571" t="s">
        <v>8318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2" t="s">
        <v>8308</v>
      </c>
      <c r="R1572" t="s">
        <v>8310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2" t="s">
        <v>8323</v>
      </c>
      <c r="R1573" t="s">
        <v>8326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2" t="s">
        <v>8323</v>
      </c>
      <c r="R1574" t="s">
        <v>8326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2" t="s">
        <v>8313</v>
      </c>
      <c r="R1575" t="s">
        <v>8314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2" t="s">
        <v>8323</v>
      </c>
      <c r="R1576" t="s">
        <v>8326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2" t="s">
        <v>8327</v>
      </c>
      <c r="R1577" t="s">
        <v>8331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2" t="s">
        <v>8327</v>
      </c>
      <c r="R1578" t="s">
        <v>8328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2" t="s">
        <v>8323</v>
      </c>
      <c r="R1579" t="s">
        <v>8326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2" t="s">
        <v>8321</v>
      </c>
      <c r="R1580" t="s">
        <v>8322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2" t="s">
        <v>8323</v>
      </c>
      <c r="R1581" t="s">
        <v>8326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2" t="s">
        <v>8323</v>
      </c>
      <c r="R1582" t="s">
        <v>8326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2" t="s">
        <v>8327</v>
      </c>
      <c r="R1583" t="s">
        <v>8331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2" t="s">
        <v>8308</v>
      </c>
      <c r="R1584" t="s">
        <v>8310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2" t="s">
        <v>8308</v>
      </c>
      <c r="R1585" t="s">
        <v>8309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2" t="s">
        <v>8327</v>
      </c>
      <c r="R1586" t="s">
        <v>8338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2" t="s">
        <v>8323</v>
      </c>
      <c r="R1587" t="s">
        <v>8326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2" t="s">
        <v>8323</v>
      </c>
      <c r="R1588" t="s">
        <v>8326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2" t="s">
        <v>8319</v>
      </c>
      <c r="R1589" t="s">
        <v>8345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2" t="s">
        <v>8323</v>
      </c>
      <c r="R1590" t="s">
        <v>8326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2" t="s">
        <v>8323</v>
      </c>
      <c r="R1591" t="s">
        <v>8326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2" t="s">
        <v>8323</v>
      </c>
      <c r="R1592" t="s">
        <v>8335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2" t="s">
        <v>8323</v>
      </c>
      <c r="R1593" t="s">
        <v>8326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2" t="s">
        <v>8323</v>
      </c>
      <c r="R1594" t="s">
        <v>8326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3.2" x14ac:dyDescent="0.3">
      <c r="A1595">
        <v>1374</v>
      </c>
      <c r="B1595" s="9" t="s">
        <v>1375</v>
      </c>
      <c r="C1595" s="3" t="s">
        <v>5484</v>
      </c>
      <c r="D1595" s="5">
        <v>1500</v>
      </c>
      <c r="E1595" s="7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120"/>
        <v>189</v>
      </c>
      <c r="P1595">
        <f t="shared" si="121"/>
        <v>43.06</v>
      </c>
      <c r="Q1595" s="12" t="s">
        <v>8327</v>
      </c>
      <c r="R1595" t="s">
        <v>8331</v>
      </c>
      <c r="S1595" s="17">
        <f t="shared" si="122"/>
        <v>42424.161898148144</v>
      </c>
      <c r="T1595" s="17">
        <f t="shared" si="123"/>
        <v>42454.12023148148</v>
      </c>
      <c r="U1595">
        <f t="shared" si="124"/>
        <v>2016</v>
      </c>
    </row>
    <row r="1596" spans="1:21" ht="43.2" x14ac:dyDescent="0.3">
      <c r="A1596">
        <v>1016</v>
      </c>
      <c r="B1596" s="9" t="s">
        <v>1017</v>
      </c>
      <c r="C1596" s="3" t="s">
        <v>5126</v>
      </c>
      <c r="D1596" s="5">
        <v>100000</v>
      </c>
      <c r="E1596" s="7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120"/>
        <v>3</v>
      </c>
      <c r="P1596">
        <f t="shared" si="121"/>
        <v>74.790000000000006</v>
      </c>
      <c r="Q1596" s="12" t="s">
        <v>8308</v>
      </c>
      <c r="R1596" t="s">
        <v>8310</v>
      </c>
      <c r="S1596" s="17">
        <f t="shared" si="122"/>
        <v>42422.107129629629</v>
      </c>
      <c r="T1596" s="17">
        <f t="shared" si="123"/>
        <v>42467.065462962957</v>
      </c>
      <c r="U1596">
        <f t="shared" si="124"/>
        <v>2016</v>
      </c>
    </row>
    <row r="1597" spans="1:21" ht="43.2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2" t="s">
        <v>8327</v>
      </c>
      <c r="R1597" t="s">
        <v>8331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2" t="s">
        <v>8308</v>
      </c>
      <c r="R1598" t="s">
        <v>8340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2" t="s">
        <v>8327</v>
      </c>
      <c r="R1599" t="s">
        <v>8331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2" t="s">
        <v>8321</v>
      </c>
      <c r="R1600" t="s">
        <v>8322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2" t="s">
        <v>8327</v>
      </c>
      <c r="R1601" t="s">
        <v>8338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2" t="s">
        <v>8327</v>
      </c>
      <c r="R1602" t="s">
        <v>8331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IFERROR(ROUND(E1603/L1603,2),0)</f>
        <v>166.06</v>
      </c>
      <c r="Q1603" s="12" t="s">
        <v>8323</v>
      </c>
      <c r="R1603" t="s">
        <v>8326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2" t="s">
        <v>8323</v>
      </c>
      <c r="R1604" t="s">
        <v>8326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2" t="s">
        <v>8323</v>
      </c>
      <c r="R1605" t="s">
        <v>8326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2" t="s">
        <v>8323</v>
      </c>
      <c r="R1606" t="s">
        <v>8326</v>
      </c>
      <c r="S1606" s="17">
        <f t="shared" si="127"/>
        <v>42192.905694444446</v>
      </c>
      <c r="T1606" s="17">
        <f t="shared" si="128"/>
        <v>42236.711805555555</v>
      </c>
      <c r="U1606">
        <f t="shared" si="129"/>
        <v>2015</v>
      </c>
    </row>
    <row r="1607" spans="1:21" ht="43.2" x14ac:dyDescent="0.3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2" t="s">
        <v>8308</v>
      </c>
      <c r="R1607" t="s">
        <v>8315</v>
      </c>
      <c r="S1607" s="17">
        <f t="shared" si="127"/>
        <v>42128.628113425926</v>
      </c>
      <c r="T1607" s="17">
        <f t="shared" si="128"/>
        <v>42158.628113425926</v>
      </c>
      <c r="U1607">
        <f t="shared" si="129"/>
        <v>2015</v>
      </c>
    </row>
    <row r="1608" spans="1:21" ht="57.6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2" t="s">
        <v>8327</v>
      </c>
      <c r="R1608" t="s">
        <v>8338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2" t="s">
        <v>8316</v>
      </c>
      <c r="R1609" t="s">
        <v>8344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2" t="s">
        <v>8323</v>
      </c>
      <c r="R1610" t="s">
        <v>8326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2" t="s">
        <v>8321</v>
      </c>
      <c r="R1611" t="s">
        <v>8332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2" t="s">
        <v>8323</v>
      </c>
      <c r="R1612" t="s">
        <v>8326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3.2" x14ac:dyDescent="0.3">
      <c r="A1613">
        <v>3311</v>
      </c>
      <c r="B1613" s="9" t="s">
        <v>3311</v>
      </c>
      <c r="C1613" s="3" t="s">
        <v>7421</v>
      </c>
      <c r="D1613" s="5">
        <v>2500</v>
      </c>
      <c r="E1613" s="7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 t="shared" si="125"/>
        <v>110</v>
      </c>
      <c r="P1613">
        <f t="shared" si="126"/>
        <v>61.02</v>
      </c>
      <c r="Q1613" s="12" t="s">
        <v>8323</v>
      </c>
      <c r="R1613" t="s">
        <v>8326</v>
      </c>
      <c r="S1613" s="17">
        <f t="shared" si="127"/>
        <v>42264.29178240741</v>
      </c>
      <c r="T1613" s="17">
        <f t="shared" si="128"/>
        <v>42294.29178240741</v>
      </c>
      <c r="U1613">
        <f t="shared" si="129"/>
        <v>2015</v>
      </c>
    </row>
    <row r="1614" spans="1:21" ht="43.2" x14ac:dyDescent="0.3">
      <c r="A1614">
        <v>519</v>
      </c>
      <c r="B1614" s="9" t="s">
        <v>520</v>
      </c>
      <c r="C1614" s="3" t="s">
        <v>4629</v>
      </c>
      <c r="D1614" s="5">
        <v>12001</v>
      </c>
      <c r="E1614" s="7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 t="shared" si="125"/>
        <v>23</v>
      </c>
      <c r="P1614">
        <f t="shared" si="126"/>
        <v>39.229999999999997</v>
      </c>
      <c r="Q1614" s="12" t="s">
        <v>8321</v>
      </c>
      <c r="R1614" t="s">
        <v>8339</v>
      </c>
      <c r="S1614" s="17">
        <f t="shared" si="127"/>
        <v>41218.391446759262</v>
      </c>
      <c r="T1614" s="17">
        <f t="shared" si="128"/>
        <v>41248.391446759262</v>
      </c>
      <c r="U1614">
        <f t="shared" si="129"/>
        <v>2012</v>
      </c>
    </row>
    <row r="1615" spans="1:21" ht="43.2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2" t="s">
        <v>8311</v>
      </c>
      <c r="R1615" t="s">
        <v>8333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2" t="s">
        <v>8327</v>
      </c>
      <c r="R1616" t="s">
        <v>8328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2" t="s">
        <v>8327</v>
      </c>
      <c r="R1617" t="s">
        <v>8331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2" t="s">
        <v>8323</v>
      </c>
      <c r="R1618" t="s">
        <v>8335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43.2" x14ac:dyDescent="0.3">
      <c r="A1619">
        <v>3183</v>
      </c>
      <c r="B1619" s="9" t="s">
        <v>3183</v>
      </c>
      <c r="C1619" s="3" t="s">
        <v>7293</v>
      </c>
      <c r="D1619" s="5">
        <v>2500</v>
      </c>
      <c r="E1619" s="7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25"/>
        <v>109</v>
      </c>
      <c r="P1619">
        <f t="shared" si="126"/>
        <v>40.07</v>
      </c>
      <c r="Q1619" s="12" t="s">
        <v>8323</v>
      </c>
      <c r="R1619" t="s">
        <v>8326</v>
      </c>
      <c r="S1619" s="17">
        <f t="shared" si="127"/>
        <v>41491.79478009259</v>
      </c>
      <c r="T1619" s="17">
        <f t="shared" si="128"/>
        <v>41509.79478009259</v>
      </c>
      <c r="U1619">
        <f t="shared" si="129"/>
        <v>2013</v>
      </c>
    </row>
    <row r="1620" spans="1:21" ht="72" x14ac:dyDescent="0.3">
      <c r="A1620">
        <v>587</v>
      </c>
      <c r="B1620" s="9" t="s">
        <v>588</v>
      </c>
      <c r="C1620" s="3" t="s">
        <v>4697</v>
      </c>
      <c r="D1620" s="5">
        <v>30000</v>
      </c>
      <c r="E1620" s="7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25"/>
        <v>9</v>
      </c>
      <c r="P1620">
        <f t="shared" si="126"/>
        <v>389.29</v>
      </c>
      <c r="Q1620" s="12" t="s">
        <v>8308</v>
      </c>
      <c r="R1620" t="s">
        <v>8342</v>
      </c>
      <c r="S1620" s="17">
        <f t="shared" si="127"/>
        <v>42080.757326388892</v>
      </c>
      <c r="T1620" s="17">
        <f t="shared" si="128"/>
        <v>42110.757326388892</v>
      </c>
      <c r="U1620">
        <f t="shared" si="129"/>
        <v>2015</v>
      </c>
    </row>
    <row r="1621" spans="1:21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2" t="s">
        <v>8316</v>
      </c>
      <c r="R1621" t="s">
        <v>8334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2" t="s">
        <v>8319</v>
      </c>
      <c r="R1622" t="s">
        <v>8320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2" t="s">
        <v>8327</v>
      </c>
      <c r="R1623" t="s">
        <v>8328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2" t="s">
        <v>8327</v>
      </c>
      <c r="R1624" t="s">
        <v>8331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2" t="s">
        <v>8323</v>
      </c>
      <c r="R1625" t="s">
        <v>8326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43.2" x14ac:dyDescent="0.3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2" t="s">
        <v>8323</v>
      </c>
      <c r="R1626" t="s">
        <v>8326</v>
      </c>
      <c r="S1626" s="17">
        <f t="shared" si="127"/>
        <v>42785.270370370374</v>
      </c>
      <c r="T1626" s="17">
        <f t="shared" si="128"/>
        <v>42819.189583333333</v>
      </c>
      <c r="U1626">
        <f t="shared" si="129"/>
        <v>2017</v>
      </c>
    </row>
    <row r="1627" spans="1:21" ht="43.2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2" t="s">
        <v>8323</v>
      </c>
      <c r="R1627" t="s">
        <v>8335</v>
      </c>
      <c r="S1627" s="17">
        <f t="shared" si="127"/>
        <v>41775.636157407411</v>
      </c>
      <c r="T1627" s="17">
        <f t="shared" si="128"/>
        <v>41805.636157407411</v>
      </c>
      <c r="U1627">
        <f t="shared" si="129"/>
        <v>2014</v>
      </c>
    </row>
    <row r="1628" spans="1:21" ht="43.2" x14ac:dyDescent="0.3">
      <c r="A1628">
        <v>864</v>
      </c>
      <c r="B1628" s="9" t="s">
        <v>865</v>
      </c>
      <c r="C1628" s="3" t="s">
        <v>4974</v>
      </c>
      <c r="D1628" s="5">
        <v>6500</v>
      </c>
      <c r="E1628" s="7">
        <v>2700</v>
      </c>
      <c r="F1628" t="s">
        <v>8220</v>
      </c>
      <c r="G1628" t="s">
        <v>8223</v>
      </c>
      <c r="H1628" t="s">
        <v>8245</v>
      </c>
      <c r="I1628">
        <v>1381917540</v>
      </c>
      <c r="J1628">
        <v>1379990038</v>
      </c>
      <c r="K1628" t="b">
        <v>0</v>
      </c>
      <c r="L1628">
        <v>79</v>
      </c>
      <c r="M1628" t="b">
        <v>0</v>
      </c>
      <c r="N1628" t="s">
        <v>8276</v>
      </c>
      <c r="O1628">
        <f t="shared" si="125"/>
        <v>42</v>
      </c>
      <c r="P1628">
        <f t="shared" si="126"/>
        <v>34.18</v>
      </c>
      <c r="Q1628" s="12" t="s">
        <v>8327</v>
      </c>
      <c r="R1628" t="s">
        <v>8350</v>
      </c>
      <c r="S1628" s="17">
        <f t="shared" si="127"/>
        <v>41541.106921296298</v>
      </c>
      <c r="T1628" s="17">
        <f t="shared" si="128"/>
        <v>41563.415972222225</v>
      </c>
      <c r="U1628">
        <f t="shared" si="129"/>
        <v>2013</v>
      </c>
    </row>
    <row r="1629" spans="1:21" ht="43.2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2" t="s">
        <v>8313</v>
      </c>
      <c r="R1629" t="s">
        <v>8314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2" t="s">
        <v>8327</v>
      </c>
      <c r="R1630" t="s">
        <v>8338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2" t="s">
        <v>8323</v>
      </c>
      <c r="R1631" t="s">
        <v>8326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3.2" x14ac:dyDescent="0.3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2" t="s">
        <v>8323</v>
      </c>
      <c r="R1632" t="s">
        <v>8335</v>
      </c>
      <c r="S1632" s="17">
        <f t="shared" si="127"/>
        <v>41982.773356481484</v>
      </c>
      <c r="T1632" s="17">
        <f t="shared" si="128"/>
        <v>42022.773356481484</v>
      </c>
      <c r="U1632">
        <f t="shared" si="129"/>
        <v>2014</v>
      </c>
    </row>
    <row r="1633" spans="1:21" ht="43.2" x14ac:dyDescent="0.3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2" t="s">
        <v>8327</v>
      </c>
      <c r="R1633" t="s">
        <v>8331</v>
      </c>
      <c r="S1633" s="17">
        <f t="shared" si="127"/>
        <v>41768.841921296298</v>
      </c>
      <c r="T1633" s="17">
        <f t="shared" si="128"/>
        <v>41799.208333333336</v>
      </c>
      <c r="U1633">
        <f t="shared" si="129"/>
        <v>2014</v>
      </c>
    </row>
    <row r="1634" spans="1:21" ht="43.2" x14ac:dyDescent="0.3">
      <c r="A1634">
        <v>3615</v>
      </c>
      <c r="B1634" s="9" t="s">
        <v>3613</v>
      </c>
      <c r="C1634" s="3" t="s">
        <v>7725</v>
      </c>
      <c r="D1634" s="5">
        <v>2500</v>
      </c>
      <c r="E1634" s="7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 t="shared" si="125"/>
        <v>107</v>
      </c>
      <c r="P1634">
        <f t="shared" si="126"/>
        <v>37.08</v>
      </c>
      <c r="Q1634" s="12" t="s">
        <v>8323</v>
      </c>
      <c r="R1634" t="s">
        <v>8326</v>
      </c>
      <c r="S1634" s="17">
        <f t="shared" si="127"/>
        <v>42318.593703703707</v>
      </c>
      <c r="T1634" s="17">
        <f t="shared" si="128"/>
        <v>42348.593703703707</v>
      </c>
      <c r="U1634">
        <f t="shared" si="129"/>
        <v>2015</v>
      </c>
    </row>
    <row r="1635" spans="1:21" ht="43.2" x14ac:dyDescent="0.3">
      <c r="A1635">
        <v>1901</v>
      </c>
      <c r="B1635" s="9" t="s">
        <v>1902</v>
      </c>
      <c r="C1635" s="3" t="s">
        <v>6011</v>
      </c>
      <c r="D1635" s="5">
        <v>99000</v>
      </c>
      <c r="E1635" s="7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 t="shared" si="125"/>
        <v>3</v>
      </c>
      <c r="P1635">
        <f t="shared" si="126"/>
        <v>106.8</v>
      </c>
      <c r="Q1635" s="12" t="s">
        <v>8308</v>
      </c>
      <c r="R1635" t="s">
        <v>8318</v>
      </c>
      <c r="S1635" s="17">
        <f t="shared" si="127"/>
        <v>42116.54315972222</v>
      </c>
      <c r="T1635" s="17">
        <f t="shared" si="128"/>
        <v>42146.541666666672</v>
      </c>
      <c r="U1635">
        <f t="shared" si="129"/>
        <v>2015</v>
      </c>
    </row>
    <row r="1636" spans="1:21" ht="57.6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2" t="s">
        <v>8323</v>
      </c>
      <c r="R1636" t="s">
        <v>8326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2" t="s">
        <v>8323</v>
      </c>
      <c r="R1637" t="s">
        <v>8326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2" t="s">
        <v>8316</v>
      </c>
      <c r="R1638" t="s">
        <v>8317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2" t="s">
        <v>8323</v>
      </c>
      <c r="R1639" t="s">
        <v>8326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2" t="s">
        <v>8323</v>
      </c>
      <c r="R1640" t="s">
        <v>8326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2" t="s">
        <v>8313</v>
      </c>
      <c r="R1641" t="s">
        <v>8314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2" t="s">
        <v>8323</v>
      </c>
      <c r="R1642" t="s">
        <v>8326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57.6" x14ac:dyDescent="0.3">
      <c r="A1643">
        <v>3306</v>
      </c>
      <c r="B1643" s="9" t="s">
        <v>3306</v>
      </c>
      <c r="C1643" s="3" t="s">
        <v>7416</v>
      </c>
      <c r="D1643" s="5">
        <v>1500</v>
      </c>
      <c r="E1643" s="7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 t="shared" si="125"/>
        <v>175</v>
      </c>
      <c r="P1643">
        <f t="shared" si="126"/>
        <v>48.7</v>
      </c>
      <c r="Q1643" s="12" t="s">
        <v>8323</v>
      </c>
      <c r="R1643" t="s">
        <v>8326</v>
      </c>
      <c r="S1643" s="17">
        <f t="shared" si="127"/>
        <v>42493.219236111108</v>
      </c>
      <c r="T1643" s="17">
        <f t="shared" si="128"/>
        <v>42531.125</v>
      </c>
      <c r="U1643">
        <f t="shared" si="129"/>
        <v>2016</v>
      </c>
    </row>
    <row r="1644" spans="1:21" ht="43.2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2" t="s">
        <v>8308</v>
      </c>
      <c r="R1644" t="s">
        <v>8342</v>
      </c>
      <c r="S1644" s="17">
        <f t="shared" si="127"/>
        <v>42268.531631944439</v>
      </c>
      <c r="T1644" s="17">
        <f t="shared" si="128"/>
        <v>42298.531631944439</v>
      </c>
      <c r="U1644">
        <f t="shared" si="129"/>
        <v>2015</v>
      </c>
    </row>
    <row r="1645" spans="1:21" ht="28.8" x14ac:dyDescent="0.3">
      <c r="A1645">
        <v>1928</v>
      </c>
      <c r="B1645" s="9" t="s">
        <v>1929</v>
      </c>
      <c r="C1645" s="3" t="s">
        <v>6038</v>
      </c>
      <c r="D1645" s="5">
        <v>2550</v>
      </c>
      <c r="E1645" s="7">
        <v>2630</v>
      </c>
      <c r="F1645" t="s">
        <v>8218</v>
      </c>
      <c r="G1645" t="s">
        <v>8223</v>
      </c>
      <c r="H1645" t="s">
        <v>8245</v>
      </c>
      <c r="I1645">
        <v>1367940794</v>
      </c>
      <c r="J1645">
        <v>1365348794</v>
      </c>
      <c r="K1645" t="b">
        <v>0</v>
      </c>
      <c r="L1645">
        <v>34</v>
      </c>
      <c r="M1645" t="b">
        <v>1</v>
      </c>
      <c r="N1645" t="s">
        <v>8277</v>
      </c>
      <c r="O1645">
        <f t="shared" si="125"/>
        <v>103</v>
      </c>
      <c r="P1645">
        <f t="shared" si="126"/>
        <v>77.349999999999994</v>
      </c>
      <c r="Q1645" s="12" t="s">
        <v>8327</v>
      </c>
      <c r="R1645" t="s">
        <v>8328</v>
      </c>
      <c r="S1645" s="17">
        <f t="shared" si="127"/>
        <v>41371.648078703707</v>
      </c>
      <c r="T1645" s="17">
        <f t="shared" si="128"/>
        <v>41401.648078703707</v>
      </c>
      <c r="U1645">
        <f t="shared" si="129"/>
        <v>2013</v>
      </c>
    </row>
    <row r="1646" spans="1:21" ht="43.2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2" t="s">
        <v>8323</v>
      </c>
      <c r="R1646" t="s">
        <v>8326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2" t="s">
        <v>8327</v>
      </c>
      <c r="R1647" t="s">
        <v>8328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2" t="s">
        <v>8323</v>
      </c>
      <c r="R1648" t="s">
        <v>8326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2" t="s">
        <v>8321</v>
      </c>
      <c r="R1649" t="s">
        <v>8343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2" t="s">
        <v>8327</v>
      </c>
      <c r="R1650" t="s">
        <v>8336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3.2" x14ac:dyDescent="0.3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2" t="s">
        <v>8323</v>
      </c>
      <c r="R1651" t="s">
        <v>8335</v>
      </c>
      <c r="S1651" s="17">
        <f t="shared" si="127"/>
        <v>41858.761782407404</v>
      </c>
      <c r="T1651" s="17">
        <f t="shared" si="128"/>
        <v>41888.875</v>
      </c>
      <c r="U1651">
        <f t="shared" si="129"/>
        <v>2014</v>
      </c>
    </row>
    <row r="1652" spans="1:21" ht="43.2" x14ac:dyDescent="0.3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2" t="s">
        <v>8327</v>
      </c>
      <c r="R1652" t="s">
        <v>8336</v>
      </c>
      <c r="S1652" s="17">
        <f t="shared" si="127"/>
        <v>41526.592395833337</v>
      </c>
      <c r="T1652" s="17">
        <f t="shared" si="128"/>
        <v>41561.165972222225</v>
      </c>
      <c r="U1652">
        <f t="shared" si="129"/>
        <v>2013</v>
      </c>
    </row>
    <row r="1653" spans="1:21" ht="43.2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2" t="s">
        <v>8308</v>
      </c>
      <c r="R1653" t="s">
        <v>8310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2" t="s">
        <v>8327</v>
      </c>
      <c r="R1654" t="s">
        <v>8331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2" t="s">
        <v>8323</v>
      </c>
      <c r="R1655" t="s">
        <v>8326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3.2" x14ac:dyDescent="0.3">
      <c r="A1656">
        <v>3365</v>
      </c>
      <c r="B1656" s="9" t="s">
        <v>3364</v>
      </c>
      <c r="C1656" s="3" t="s">
        <v>7475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1449973592</v>
      </c>
      <c r="J1656">
        <v>1447381592</v>
      </c>
      <c r="K1656" t="b">
        <v>0</v>
      </c>
      <c r="L1656">
        <v>3</v>
      </c>
      <c r="M1656" t="b">
        <v>1</v>
      </c>
      <c r="N1656" t="s">
        <v>8269</v>
      </c>
      <c r="O1656">
        <f t="shared" si="125"/>
        <v>104</v>
      </c>
      <c r="P1656">
        <f t="shared" si="126"/>
        <v>866.67</v>
      </c>
      <c r="Q1656" s="12" t="s">
        <v>8323</v>
      </c>
      <c r="R1656" t="s">
        <v>8326</v>
      </c>
      <c r="S1656" s="17">
        <f t="shared" si="127"/>
        <v>42321.101759259262</v>
      </c>
      <c r="T1656" s="17">
        <f t="shared" si="128"/>
        <v>42351.101759259262</v>
      </c>
      <c r="U1656">
        <f t="shared" si="129"/>
        <v>2015</v>
      </c>
    </row>
    <row r="1657" spans="1:21" ht="57.6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2" t="s">
        <v>8323</v>
      </c>
      <c r="R1657" t="s">
        <v>8326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43.2" x14ac:dyDescent="0.3">
      <c r="A1658">
        <v>1893</v>
      </c>
      <c r="B1658" s="9" t="s">
        <v>1894</v>
      </c>
      <c r="C1658" s="3" t="s">
        <v>6003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1302926340</v>
      </c>
      <c r="J1658">
        <v>1301524585</v>
      </c>
      <c r="K1658" t="b">
        <v>0</v>
      </c>
      <c r="L1658">
        <v>45</v>
      </c>
      <c r="M1658" t="b">
        <v>1</v>
      </c>
      <c r="N1658" t="s">
        <v>8277</v>
      </c>
      <c r="O1658">
        <f t="shared" si="125"/>
        <v>104</v>
      </c>
      <c r="P1658">
        <f t="shared" si="126"/>
        <v>57.78</v>
      </c>
      <c r="Q1658" s="12" t="s">
        <v>8327</v>
      </c>
      <c r="R1658" t="s">
        <v>8328</v>
      </c>
      <c r="S1658" s="17">
        <f t="shared" si="127"/>
        <v>40632.94195601852</v>
      </c>
      <c r="T1658" s="17">
        <f t="shared" si="128"/>
        <v>40649.165972222225</v>
      </c>
      <c r="U1658">
        <f t="shared" si="129"/>
        <v>2011</v>
      </c>
    </row>
    <row r="1659" spans="1:21" ht="28.8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2" t="s">
        <v>8311</v>
      </c>
      <c r="R1659" t="s">
        <v>8333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2" t="s">
        <v>8321</v>
      </c>
      <c r="R1660" t="s">
        <v>8322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2" t="s">
        <v>8323</v>
      </c>
      <c r="R1661" t="s">
        <v>8326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43.2" x14ac:dyDescent="0.3">
      <c r="A1662">
        <v>3278</v>
      </c>
      <c r="B1662" s="9" t="s">
        <v>3278</v>
      </c>
      <c r="C1662" s="3" t="s">
        <v>7388</v>
      </c>
      <c r="D1662" s="5">
        <v>2500</v>
      </c>
      <c r="E1662" s="7">
        <v>2585</v>
      </c>
      <c r="F1662" t="s">
        <v>8218</v>
      </c>
      <c r="G1662" t="s">
        <v>8224</v>
      </c>
      <c r="H1662" t="s">
        <v>8246</v>
      </c>
      <c r="I1662">
        <v>1433017303</v>
      </c>
      <c r="J1662">
        <v>1430425303</v>
      </c>
      <c r="K1662" t="b">
        <v>1</v>
      </c>
      <c r="L1662">
        <v>34</v>
      </c>
      <c r="M1662" t="b">
        <v>1</v>
      </c>
      <c r="N1662" t="s">
        <v>8269</v>
      </c>
      <c r="O1662">
        <f t="shared" si="125"/>
        <v>103</v>
      </c>
      <c r="P1662">
        <f t="shared" si="126"/>
        <v>76.03</v>
      </c>
      <c r="Q1662" s="12" t="s">
        <v>8323</v>
      </c>
      <c r="R1662" t="s">
        <v>8326</v>
      </c>
      <c r="S1662" s="17">
        <f t="shared" si="127"/>
        <v>42124.848414351851</v>
      </c>
      <c r="T1662" s="17">
        <f t="shared" si="128"/>
        <v>42154.848414351851</v>
      </c>
      <c r="U1662">
        <f t="shared" si="129"/>
        <v>2015</v>
      </c>
    </row>
    <row r="1663" spans="1:21" ht="57.6" x14ac:dyDescent="0.3">
      <c r="A1663">
        <v>2540</v>
      </c>
      <c r="B1663" s="9" t="s">
        <v>2540</v>
      </c>
      <c r="C1663" s="3" t="s">
        <v>6650</v>
      </c>
      <c r="D1663" s="5">
        <v>2500</v>
      </c>
      <c r="E1663" s="7">
        <v>2585</v>
      </c>
      <c r="F1663" t="s">
        <v>8218</v>
      </c>
      <c r="G1663" t="s">
        <v>8223</v>
      </c>
      <c r="H1663" t="s">
        <v>8245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8298</v>
      </c>
      <c r="O1663">
        <f t="shared" si="125"/>
        <v>103</v>
      </c>
      <c r="P1663">
        <f t="shared" si="126"/>
        <v>95.74</v>
      </c>
      <c r="Q1663" s="12" t="s">
        <v>8327</v>
      </c>
      <c r="R1663" t="s">
        <v>8341</v>
      </c>
      <c r="S1663" s="17">
        <f t="shared" si="127"/>
        <v>40785.675011574072</v>
      </c>
      <c r="T1663" s="17">
        <f t="shared" si="128"/>
        <v>40845.675011574072</v>
      </c>
      <c r="U1663">
        <f t="shared" si="129"/>
        <v>2011</v>
      </c>
    </row>
    <row r="1664" spans="1:21" ht="57.6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2" t="s">
        <v>8313</v>
      </c>
      <c r="R1664" t="s">
        <v>8314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2" t="s">
        <v>8323</v>
      </c>
      <c r="R1665" t="s">
        <v>8326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2" t="s">
        <v>8323</v>
      </c>
      <c r="R1666" t="s">
        <v>8326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43.2" x14ac:dyDescent="0.3">
      <c r="A1667">
        <v>3538</v>
      </c>
      <c r="B1667" s="9" t="s">
        <v>3537</v>
      </c>
      <c r="C1667" s="3" t="s">
        <v>7648</v>
      </c>
      <c r="D1667" s="5">
        <v>2000</v>
      </c>
      <c r="E1667" s="7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 t="shared" si="130"/>
        <v>128</v>
      </c>
      <c r="P1667">
        <f t="shared" ref="P1667:P1730" si="131">IFERROR(ROUND(E1667/L1667,2),0)</f>
        <v>30.95</v>
      </c>
      <c r="Q1667" s="12" t="s">
        <v>8323</v>
      </c>
      <c r="R1667" t="s">
        <v>8326</v>
      </c>
      <c r="S1667" s="17">
        <f t="shared" ref="S1667:S1730" si="132">(((J1667/60)/60)/24)+DATE(1970,1,1)</f>
        <v>42571.420601851853</v>
      </c>
      <c r="T1667" s="17">
        <f t="shared" ref="T1667:T1730" si="133">(((I1667/60)/60)/24)+DATE(1970,1,1)</f>
        <v>42599.420601851853</v>
      </c>
      <c r="U1667">
        <f t="shared" ref="U1667:U1730" si="134">YEAR(S1667)</f>
        <v>2016</v>
      </c>
    </row>
    <row r="1668" spans="1:21" ht="43.2" x14ac:dyDescent="0.3">
      <c r="A1668">
        <v>2933</v>
      </c>
      <c r="B1668" s="9" t="s">
        <v>2933</v>
      </c>
      <c r="C1668" s="3" t="s">
        <v>7043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 t="shared" si="130"/>
        <v>103</v>
      </c>
      <c r="P1668">
        <f t="shared" si="131"/>
        <v>47.57</v>
      </c>
      <c r="Q1668" s="12" t="s">
        <v>8323</v>
      </c>
      <c r="R1668" t="s">
        <v>8335</v>
      </c>
      <c r="S1668" s="17">
        <f t="shared" si="132"/>
        <v>42495.956631944442</v>
      </c>
      <c r="T1668" s="17">
        <f t="shared" si="133"/>
        <v>42525.956631944442</v>
      </c>
      <c r="U1668">
        <f t="shared" si="134"/>
        <v>2016</v>
      </c>
    </row>
    <row r="1669" spans="1:21" ht="28.8" x14ac:dyDescent="0.3">
      <c r="A1669">
        <v>3597</v>
      </c>
      <c r="B1669" s="9" t="s">
        <v>3596</v>
      </c>
      <c r="C1669" s="3" t="s">
        <v>7707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1456984740</v>
      </c>
      <c r="J1669">
        <v>1455717790</v>
      </c>
      <c r="K1669" t="b">
        <v>0</v>
      </c>
      <c r="L1669">
        <v>33</v>
      </c>
      <c r="M1669" t="b">
        <v>1</v>
      </c>
      <c r="N1669" t="s">
        <v>8269</v>
      </c>
      <c r="O1669">
        <f t="shared" si="130"/>
        <v>103</v>
      </c>
      <c r="P1669">
        <f t="shared" si="131"/>
        <v>77.73</v>
      </c>
      <c r="Q1669" s="12" t="s">
        <v>8323</v>
      </c>
      <c r="R1669" t="s">
        <v>8326</v>
      </c>
      <c r="S1669" s="17">
        <f t="shared" si="132"/>
        <v>42417.585532407407</v>
      </c>
      <c r="T1669" s="17">
        <f t="shared" si="133"/>
        <v>42432.249305555553</v>
      </c>
      <c r="U1669">
        <f t="shared" si="134"/>
        <v>2016</v>
      </c>
    </row>
    <row r="1670" spans="1:21" ht="43.2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2" t="s">
        <v>8323</v>
      </c>
      <c r="R1670" t="s">
        <v>8326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43.2" x14ac:dyDescent="0.3">
      <c r="A1671">
        <v>2315</v>
      </c>
      <c r="B1671" s="9" t="s">
        <v>2316</v>
      </c>
      <c r="C1671" s="3" t="s">
        <v>6425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1336238743</v>
      </c>
      <c r="J1671">
        <v>1333646743</v>
      </c>
      <c r="K1671" t="b">
        <v>1</v>
      </c>
      <c r="L1671">
        <v>64</v>
      </c>
      <c r="M1671" t="b">
        <v>1</v>
      </c>
      <c r="N1671" t="s">
        <v>8277</v>
      </c>
      <c r="O1671">
        <f t="shared" si="130"/>
        <v>103</v>
      </c>
      <c r="P1671">
        <f t="shared" si="131"/>
        <v>40.08</v>
      </c>
      <c r="Q1671" s="12" t="s">
        <v>8327</v>
      </c>
      <c r="R1671" t="s">
        <v>8328</v>
      </c>
      <c r="S1671" s="17">
        <f t="shared" si="132"/>
        <v>41004.72619212963</v>
      </c>
      <c r="T1671" s="17">
        <f t="shared" si="133"/>
        <v>41034.72619212963</v>
      </c>
      <c r="U1671">
        <f t="shared" si="134"/>
        <v>2012</v>
      </c>
    </row>
    <row r="1672" spans="1:21" ht="43.2" x14ac:dyDescent="0.3">
      <c r="A1672">
        <v>3603</v>
      </c>
      <c r="B1672" s="9" t="s">
        <v>3602</v>
      </c>
      <c r="C1672" s="3" t="s">
        <v>7713</v>
      </c>
      <c r="D1672" s="5">
        <v>1500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 t="shared" si="130"/>
        <v>171</v>
      </c>
      <c r="P1672">
        <f t="shared" si="131"/>
        <v>44.91</v>
      </c>
      <c r="Q1672" s="12" t="s">
        <v>8323</v>
      </c>
      <c r="R1672" t="s">
        <v>8326</v>
      </c>
      <c r="S1672" s="17">
        <f t="shared" si="132"/>
        <v>42283.864351851851</v>
      </c>
      <c r="T1672" s="17">
        <f t="shared" si="133"/>
        <v>42313.906018518523</v>
      </c>
      <c r="U1672">
        <f t="shared" si="134"/>
        <v>2015</v>
      </c>
    </row>
    <row r="1673" spans="1:21" ht="115.2" x14ac:dyDescent="0.3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2" t="s">
        <v>8323</v>
      </c>
      <c r="R1673" t="s">
        <v>8326</v>
      </c>
      <c r="S1673" s="17">
        <f t="shared" si="132"/>
        <v>42203.680300925931</v>
      </c>
      <c r="T1673" s="17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2" t="s">
        <v>8323</v>
      </c>
      <c r="R1674" t="s">
        <v>8326</v>
      </c>
      <c r="S1674" s="17">
        <f t="shared" si="132"/>
        <v>42590.90425925926</v>
      </c>
      <c r="T1674" s="17">
        <f t="shared" si="133"/>
        <v>42606.90425925926</v>
      </c>
      <c r="U1674">
        <f t="shared" si="134"/>
        <v>2016</v>
      </c>
    </row>
    <row r="1675" spans="1:21" ht="43.2" x14ac:dyDescent="0.3">
      <c r="A1675">
        <v>2809</v>
      </c>
      <c r="B1675" s="9" t="s">
        <v>2809</v>
      </c>
      <c r="C1675" s="3" t="s">
        <v>6919</v>
      </c>
      <c r="D1675" s="5">
        <v>2500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1459348740</v>
      </c>
      <c r="J1675">
        <v>1458647725</v>
      </c>
      <c r="K1675" t="b">
        <v>0</v>
      </c>
      <c r="L1675">
        <v>21</v>
      </c>
      <c r="M1675" t="b">
        <v>1</v>
      </c>
      <c r="N1675" t="s">
        <v>8269</v>
      </c>
      <c r="O1675">
        <f t="shared" si="130"/>
        <v>102</v>
      </c>
      <c r="P1675">
        <f t="shared" si="131"/>
        <v>121.9</v>
      </c>
      <c r="Q1675" s="12" t="s">
        <v>8323</v>
      </c>
      <c r="R1675" t="s">
        <v>8326</v>
      </c>
      <c r="S1675" s="17">
        <f t="shared" si="132"/>
        <v>42451.496817129635</v>
      </c>
      <c r="T1675" s="17">
        <f t="shared" si="133"/>
        <v>42459.610416666663</v>
      </c>
      <c r="U1675">
        <f t="shared" si="134"/>
        <v>2016</v>
      </c>
    </row>
    <row r="1676" spans="1:21" ht="43.2" x14ac:dyDescent="0.3">
      <c r="A1676">
        <v>3487</v>
      </c>
      <c r="B1676" s="9" t="s">
        <v>3486</v>
      </c>
      <c r="C1676" s="3" t="s">
        <v>7597</v>
      </c>
      <c r="D1676" s="5">
        <v>2000</v>
      </c>
      <c r="E1676" s="7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 t="shared" si="130"/>
        <v>128</v>
      </c>
      <c r="P1676">
        <f t="shared" si="131"/>
        <v>38.71</v>
      </c>
      <c r="Q1676" s="12" t="s">
        <v>8323</v>
      </c>
      <c r="R1676" t="s">
        <v>8326</v>
      </c>
      <c r="S1676" s="17">
        <f t="shared" si="132"/>
        <v>42149.940416666665</v>
      </c>
      <c r="T1676" s="17">
        <f t="shared" si="133"/>
        <v>42179.940416666665</v>
      </c>
      <c r="U1676">
        <f t="shared" si="134"/>
        <v>2015</v>
      </c>
    </row>
    <row r="1677" spans="1:21" ht="43.2" x14ac:dyDescent="0.3">
      <c r="A1677">
        <v>1347</v>
      </c>
      <c r="B1677" s="9" t="s">
        <v>1348</v>
      </c>
      <c r="C1677" s="3" t="s">
        <v>5457</v>
      </c>
      <c r="D1677" s="5">
        <v>2500</v>
      </c>
      <c r="E1677" s="7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 t="shared" si="130"/>
        <v>102</v>
      </c>
      <c r="P1677">
        <f t="shared" si="131"/>
        <v>82.42</v>
      </c>
      <c r="Q1677" s="12" t="s">
        <v>8311</v>
      </c>
      <c r="R1677" t="s">
        <v>8333</v>
      </c>
      <c r="S1677" s="17">
        <f t="shared" si="132"/>
        <v>42040.638020833328</v>
      </c>
      <c r="T1677" s="17">
        <f t="shared" si="133"/>
        <v>42070.638020833328</v>
      </c>
      <c r="U1677">
        <f t="shared" si="134"/>
        <v>2015</v>
      </c>
    </row>
    <row r="1678" spans="1:21" ht="43.2" x14ac:dyDescent="0.3">
      <c r="A1678">
        <v>3207</v>
      </c>
      <c r="B1678" s="9" t="s">
        <v>3207</v>
      </c>
      <c r="C1678" s="3" t="s">
        <v>7317</v>
      </c>
      <c r="D1678" s="5">
        <v>5500</v>
      </c>
      <c r="E1678" s="7">
        <v>2550</v>
      </c>
      <c r="F1678" t="s">
        <v>8220</v>
      </c>
      <c r="G1678" t="s">
        <v>8223</v>
      </c>
      <c r="H1678" t="s">
        <v>8245</v>
      </c>
      <c r="I1678">
        <v>1429767607</v>
      </c>
      <c r="J1678">
        <v>1424587207</v>
      </c>
      <c r="K1678" t="b">
        <v>0</v>
      </c>
      <c r="L1678">
        <v>36</v>
      </c>
      <c r="M1678" t="b">
        <v>0</v>
      </c>
      <c r="N1678" t="s">
        <v>8303</v>
      </c>
      <c r="O1678">
        <f t="shared" si="130"/>
        <v>46</v>
      </c>
      <c r="P1678">
        <f t="shared" si="131"/>
        <v>70.83</v>
      </c>
      <c r="Q1678" s="12" t="s">
        <v>8323</v>
      </c>
      <c r="R1678" t="s">
        <v>8335</v>
      </c>
      <c r="S1678" s="17">
        <f t="shared" si="132"/>
        <v>42057.277858796297</v>
      </c>
      <c r="T1678" s="17">
        <f t="shared" si="133"/>
        <v>42117.236192129625</v>
      </c>
      <c r="U1678">
        <f t="shared" si="134"/>
        <v>2015</v>
      </c>
    </row>
    <row r="1679" spans="1:21" ht="57.6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2" t="s">
        <v>8308</v>
      </c>
      <c r="R1679" t="s">
        <v>8310</v>
      </c>
      <c r="S1679" s="17">
        <f t="shared" si="132"/>
        <v>42324.767361111109</v>
      </c>
      <c r="T1679" s="17">
        <f t="shared" si="133"/>
        <v>42379</v>
      </c>
      <c r="U1679">
        <f t="shared" si="134"/>
        <v>2015</v>
      </c>
    </row>
    <row r="1680" spans="1:21" ht="28.8" x14ac:dyDescent="0.3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2" t="s">
        <v>8311</v>
      </c>
      <c r="R1680" t="s">
        <v>8333</v>
      </c>
      <c r="S1680" s="17">
        <f t="shared" si="132"/>
        <v>40429.836435185185</v>
      </c>
      <c r="T1680" s="17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2" t="s">
        <v>8323</v>
      </c>
      <c r="R1681" t="s">
        <v>8326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2" t="s">
        <v>8311</v>
      </c>
      <c r="R1682" t="s">
        <v>8333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2" t="s">
        <v>8323</v>
      </c>
      <c r="R1683" t="s">
        <v>8326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2" t="s">
        <v>8327</v>
      </c>
      <c r="R1684" t="s">
        <v>8350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2" t="s">
        <v>8327</v>
      </c>
      <c r="R1685" t="s">
        <v>8354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28.8" x14ac:dyDescent="0.3">
      <c r="A1686">
        <v>1641</v>
      </c>
      <c r="B1686" s="9" t="s">
        <v>1642</v>
      </c>
      <c r="C1686" s="3" t="s">
        <v>5751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1418998744</v>
      </c>
      <c r="J1686">
        <v>1416406744</v>
      </c>
      <c r="K1686" t="b">
        <v>0</v>
      </c>
      <c r="L1686">
        <v>26</v>
      </c>
      <c r="M1686" t="b">
        <v>1</v>
      </c>
      <c r="N1686" t="s">
        <v>8290</v>
      </c>
      <c r="O1686">
        <f t="shared" si="130"/>
        <v>101</v>
      </c>
      <c r="P1686">
        <f t="shared" si="131"/>
        <v>97.5</v>
      </c>
      <c r="Q1686" s="12" t="s">
        <v>8327</v>
      </c>
      <c r="R1686" t="s">
        <v>8338</v>
      </c>
      <c r="S1686" s="17">
        <f t="shared" si="132"/>
        <v>41962.596574074079</v>
      </c>
      <c r="T1686" s="17">
        <f t="shared" si="133"/>
        <v>41992.596574074079</v>
      </c>
      <c r="U1686">
        <f t="shared" si="134"/>
        <v>2014</v>
      </c>
    </row>
    <row r="1687" spans="1:21" ht="43.2" x14ac:dyDescent="0.3">
      <c r="A1687">
        <v>726</v>
      </c>
      <c r="B1687" s="9" t="s">
        <v>727</v>
      </c>
      <c r="C1687" s="3" t="s">
        <v>4836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1365728487</v>
      </c>
      <c r="J1687">
        <v>1363136487</v>
      </c>
      <c r="K1687" t="b">
        <v>0</v>
      </c>
      <c r="L1687">
        <v>35</v>
      </c>
      <c r="M1687" t="b">
        <v>1</v>
      </c>
      <c r="N1687" t="s">
        <v>8272</v>
      </c>
      <c r="O1687">
        <f t="shared" si="130"/>
        <v>101</v>
      </c>
      <c r="P1687">
        <f t="shared" si="131"/>
        <v>72.430000000000007</v>
      </c>
      <c r="Q1687" s="12" t="s">
        <v>8311</v>
      </c>
      <c r="R1687" t="s">
        <v>8333</v>
      </c>
      <c r="S1687" s="17">
        <f t="shared" si="132"/>
        <v>41346.042673611111</v>
      </c>
      <c r="T1687" s="17">
        <f t="shared" si="133"/>
        <v>41376.042673611111</v>
      </c>
      <c r="U1687">
        <f t="shared" si="134"/>
        <v>2013</v>
      </c>
    </row>
    <row r="1688" spans="1:21" ht="43.2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2" t="s">
        <v>8323</v>
      </c>
      <c r="R1688" t="s">
        <v>8324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2" t="s">
        <v>8327</v>
      </c>
      <c r="R1689" t="s">
        <v>8330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2" t="s">
        <v>8323</v>
      </c>
      <c r="R1690" t="s">
        <v>8326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2" t="s">
        <v>8323</v>
      </c>
      <c r="R1691" t="s">
        <v>8326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28.8" x14ac:dyDescent="0.3">
      <c r="A1692">
        <v>3778</v>
      </c>
      <c r="B1692" s="9" t="s">
        <v>3775</v>
      </c>
      <c r="C1692" s="3" t="s">
        <v>7888</v>
      </c>
      <c r="D1692" s="5">
        <v>2400</v>
      </c>
      <c r="E1692" s="7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 t="shared" si="130"/>
        <v>105</v>
      </c>
      <c r="P1692">
        <f t="shared" si="131"/>
        <v>70.03</v>
      </c>
      <c r="Q1692" s="12" t="s">
        <v>8323</v>
      </c>
      <c r="R1692" t="s">
        <v>8335</v>
      </c>
      <c r="S1692" s="17">
        <f t="shared" si="132"/>
        <v>41989.819212962961</v>
      </c>
      <c r="T1692" s="17">
        <f t="shared" si="133"/>
        <v>42049.819212962961</v>
      </c>
      <c r="U1692">
        <f t="shared" si="134"/>
        <v>2014</v>
      </c>
    </row>
    <row r="1693" spans="1:21" ht="43.2" x14ac:dyDescent="0.3">
      <c r="A1693">
        <v>765</v>
      </c>
      <c r="B1693" s="9" t="s">
        <v>766</v>
      </c>
      <c r="C1693" s="3" t="s">
        <v>4875</v>
      </c>
      <c r="D1693" s="5">
        <v>7000</v>
      </c>
      <c r="E1693" s="7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 t="shared" si="130"/>
        <v>36</v>
      </c>
      <c r="P1693">
        <f t="shared" si="131"/>
        <v>57.3</v>
      </c>
      <c r="Q1693" s="12" t="s">
        <v>8311</v>
      </c>
      <c r="R1693" t="s">
        <v>8352</v>
      </c>
      <c r="S1693" s="17">
        <f t="shared" si="132"/>
        <v>41901.542638888888</v>
      </c>
      <c r="T1693" s="17">
        <f t="shared" si="133"/>
        <v>41931.542638888888</v>
      </c>
      <c r="U1693">
        <f t="shared" si="134"/>
        <v>2014</v>
      </c>
    </row>
    <row r="1694" spans="1:21" ht="43.2" x14ac:dyDescent="0.3">
      <c r="A1694">
        <v>3699</v>
      </c>
      <c r="B1694" s="9" t="s">
        <v>3696</v>
      </c>
      <c r="C1694" s="3" t="s">
        <v>7809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1413383216</v>
      </c>
      <c r="J1694">
        <v>1410791216</v>
      </c>
      <c r="K1694" t="b">
        <v>0</v>
      </c>
      <c r="L1694">
        <v>40</v>
      </c>
      <c r="M1694" t="b">
        <v>1</v>
      </c>
      <c r="N1694" t="s">
        <v>8269</v>
      </c>
      <c r="O1694">
        <f t="shared" si="130"/>
        <v>101</v>
      </c>
      <c r="P1694">
        <f t="shared" si="131"/>
        <v>63</v>
      </c>
      <c r="Q1694" s="12" t="s">
        <v>8323</v>
      </c>
      <c r="R1694" t="s">
        <v>8326</v>
      </c>
      <c r="S1694" s="17">
        <f t="shared" si="132"/>
        <v>41897.602037037039</v>
      </c>
      <c r="T1694" s="17">
        <f t="shared" si="133"/>
        <v>41927.602037037039</v>
      </c>
      <c r="U1694">
        <f t="shared" si="134"/>
        <v>2014</v>
      </c>
    </row>
    <row r="1695" spans="1:21" ht="43.2" x14ac:dyDescent="0.3">
      <c r="A1695">
        <v>3614</v>
      </c>
      <c r="B1695" s="9" t="s">
        <v>3439</v>
      </c>
      <c r="C1695" s="3" t="s">
        <v>7724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1434675616</v>
      </c>
      <c r="J1695">
        <v>1432083616</v>
      </c>
      <c r="K1695" t="b">
        <v>0</v>
      </c>
      <c r="L1695">
        <v>71</v>
      </c>
      <c r="M1695" t="b">
        <v>1</v>
      </c>
      <c r="N1695" t="s">
        <v>8269</v>
      </c>
      <c r="O1695">
        <f t="shared" si="130"/>
        <v>101</v>
      </c>
      <c r="P1695">
        <f t="shared" si="131"/>
        <v>35.49</v>
      </c>
      <c r="Q1695" s="12" t="s">
        <v>8323</v>
      </c>
      <c r="R1695" t="s">
        <v>8326</v>
      </c>
      <c r="S1695" s="17">
        <f t="shared" si="132"/>
        <v>42144.041851851856</v>
      </c>
      <c r="T1695" s="17">
        <f t="shared" si="133"/>
        <v>42174.041851851856</v>
      </c>
      <c r="U1695">
        <f t="shared" si="134"/>
        <v>2015</v>
      </c>
    </row>
    <row r="1696" spans="1:21" ht="28.8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2" t="s">
        <v>8323</v>
      </c>
      <c r="R1696" t="s">
        <v>8326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2" t="s">
        <v>8327</v>
      </c>
      <c r="R1697" t="s">
        <v>8331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57.6" x14ac:dyDescent="0.3">
      <c r="A1698">
        <v>1635</v>
      </c>
      <c r="B1698" s="9" t="s">
        <v>1636</v>
      </c>
      <c r="C1698" s="3" t="s">
        <v>5745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1468270261</v>
      </c>
      <c r="J1698">
        <v>1463086261</v>
      </c>
      <c r="K1698" t="b">
        <v>0</v>
      </c>
      <c r="L1698">
        <v>37</v>
      </c>
      <c r="M1698" t="b">
        <v>1</v>
      </c>
      <c r="N1698" t="s">
        <v>8274</v>
      </c>
      <c r="O1698">
        <f t="shared" si="130"/>
        <v>125</v>
      </c>
      <c r="P1698">
        <f t="shared" si="131"/>
        <v>67.73</v>
      </c>
      <c r="Q1698" s="12" t="s">
        <v>8327</v>
      </c>
      <c r="R1698" t="s">
        <v>8331</v>
      </c>
      <c r="S1698" s="17">
        <f t="shared" si="132"/>
        <v>42502.868761574078</v>
      </c>
      <c r="T1698" s="17">
        <f t="shared" si="133"/>
        <v>42562.868761574078</v>
      </c>
      <c r="U1698">
        <f t="shared" si="134"/>
        <v>2016</v>
      </c>
    </row>
    <row r="1699" spans="1:21" ht="43.2" x14ac:dyDescent="0.3">
      <c r="A1699">
        <v>1357</v>
      </c>
      <c r="B1699" s="9" t="s">
        <v>1358</v>
      </c>
      <c r="C1699" s="3" t="s">
        <v>5467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1362117540</v>
      </c>
      <c r="J1699">
        <v>1359587137</v>
      </c>
      <c r="K1699" t="b">
        <v>0</v>
      </c>
      <c r="L1699">
        <v>65</v>
      </c>
      <c r="M1699" t="b">
        <v>1</v>
      </c>
      <c r="N1699" t="s">
        <v>8272</v>
      </c>
      <c r="O1699">
        <f t="shared" si="130"/>
        <v>125</v>
      </c>
      <c r="P1699">
        <f t="shared" si="131"/>
        <v>38.549999999999997</v>
      </c>
      <c r="Q1699" s="12" t="s">
        <v>8311</v>
      </c>
      <c r="R1699" t="s">
        <v>8333</v>
      </c>
      <c r="S1699" s="17">
        <f t="shared" si="132"/>
        <v>41304.962233796294</v>
      </c>
      <c r="T1699" s="17">
        <f t="shared" si="133"/>
        <v>41334.249305555553</v>
      </c>
      <c r="U1699">
        <f t="shared" si="134"/>
        <v>2013</v>
      </c>
    </row>
    <row r="1700" spans="1:21" ht="43.2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2" t="s">
        <v>8327</v>
      </c>
      <c r="R1700" t="s">
        <v>8331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43.2" x14ac:dyDescent="0.3">
      <c r="A1701">
        <v>2246</v>
      </c>
      <c r="B1701" s="9" t="s">
        <v>2247</v>
      </c>
      <c r="C1701" s="3" t="s">
        <v>6356</v>
      </c>
      <c r="D1701" s="5">
        <v>2500</v>
      </c>
      <c r="E1701" s="7">
        <v>2503</v>
      </c>
      <c r="F1701" t="s">
        <v>8218</v>
      </c>
      <c r="G1701" t="s">
        <v>8224</v>
      </c>
      <c r="H1701" t="s">
        <v>8246</v>
      </c>
      <c r="I1701">
        <v>1441393210</v>
      </c>
      <c r="J1701">
        <v>1438801210</v>
      </c>
      <c r="K1701" t="b">
        <v>0</v>
      </c>
      <c r="L1701">
        <v>57</v>
      </c>
      <c r="M1701" t="b">
        <v>1</v>
      </c>
      <c r="N1701" t="s">
        <v>8295</v>
      </c>
      <c r="O1701">
        <f t="shared" si="130"/>
        <v>100</v>
      </c>
      <c r="P1701">
        <f t="shared" si="131"/>
        <v>43.91</v>
      </c>
      <c r="Q1701" s="12" t="s">
        <v>8316</v>
      </c>
      <c r="R1701" t="s">
        <v>8317</v>
      </c>
      <c r="S1701" s="17">
        <f t="shared" si="132"/>
        <v>42221.79178240741</v>
      </c>
      <c r="T1701" s="17">
        <f t="shared" si="133"/>
        <v>42251.79178240741</v>
      </c>
      <c r="U1701">
        <f t="shared" si="134"/>
        <v>2015</v>
      </c>
    </row>
    <row r="1702" spans="1:21" ht="72" x14ac:dyDescent="0.3">
      <c r="A1702">
        <v>2177</v>
      </c>
      <c r="B1702" s="9" t="s">
        <v>2178</v>
      </c>
      <c r="C1702" s="3" t="s">
        <v>6287</v>
      </c>
      <c r="D1702" s="5">
        <v>2500</v>
      </c>
      <c r="E1702" s="7">
        <v>2503</v>
      </c>
      <c r="F1702" t="s">
        <v>8218</v>
      </c>
      <c r="G1702" t="s">
        <v>8223</v>
      </c>
      <c r="H1702" t="s">
        <v>8245</v>
      </c>
      <c r="I1702">
        <v>1465192867</v>
      </c>
      <c r="J1702">
        <v>1463032867</v>
      </c>
      <c r="K1702" t="b">
        <v>0</v>
      </c>
      <c r="L1702">
        <v>38</v>
      </c>
      <c r="M1702" t="b">
        <v>1</v>
      </c>
      <c r="N1702" t="s">
        <v>8274</v>
      </c>
      <c r="O1702">
        <f t="shared" si="130"/>
        <v>100</v>
      </c>
      <c r="P1702">
        <f t="shared" si="131"/>
        <v>65.87</v>
      </c>
      <c r="Q1702" s="12" t="s">
        <v>8327</v>
      </c>
      <c r="R1702" t="s">
        <v>8331</v>
      </c>
      <c r="S1702" s="17">
        <f t="shared" si="132"/>
        <v>42502.250775462962</v>
      </c>
      <c r="T1702" s="17">
        <f t="shared" si="133"/>
        <v>42527.250775462962</v>
      </c>
      <c r="U1702">
        <f t="shared" si="134"/>
        <v>2016</v>
      </c>
    </row>
    <row r="1703" spans="1:21" ht="43.2" x14ac:dyDescent="0.3">
      <c r="A1703">
        <v>3312</v>
      </c>
      <c r="B1703" s="9" t="s">
        <v>3312</v>
      </c>
      <c r="C1703" s="3" t="s">
        <v>7422</v>
      </c>
      <c r="D1703" s="5">
        <v>2500</v>
      </c>
      <c r="E1703" s="7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 t="shared" si="130"/>
        <v>100</v>
      </c>
      <c r="P1703">
        <f t="shared" si="131"/>
        <v>61</v>
      </c>
      <c r="Q1703" s="12" t="s">
        <v>8323</v>
      </c>
      <c r="R1703" t="s">
        <v>8326</v>
      </c>
      <c r="S1703" s="17">
        <f t="shared" si="132"/>
        <v>42664.809560185182</v>
      </c>
      <c r="T1703" s="17">
        <f t="shared" si="133"/>
        <v>42685.916666666672</v>
      </c>
      <c r="U1703">
        <f t="shared" si="134"/>
        <v>2016</v>
      </c>
    </row>
    <row r="1704" spans="1:21" ht="43.2" x14ac:dyDescent="0.3">
      <c r="A1704">
        <v>2420</v>
      </c>
      <c r="B1704" s="9" t="s">
        <v>2421</v>
      </c>
      <c r="C1704" s="3" t="s">
        <v>6530</v>
      </c>
      <c r="D1704" s="5">
        <v>16870</v>
      </c>
      <c r="E1704" s="7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 t="shared" si="130"/>
        <v>15</v>
      </c>
      <c r="P1704">
        <f t="shared" si="131"/>
        <v>69.47</v>
      </c>
      <c r="Q1704" s="12" t="s">
        <v>8319</v>
      </c>
      <c r="R1704" t="s">
        <v>8345</v>
      </c>
      <c r="S1704" s="17">
        <f t="shared" si="132"/>
        <v>41893.028877314813</v>
      </c>
      <c r="T1704" s="17">
        <f t="shared" si="133"/>
        <v>41953.070543981477</v>
      </c>
      <c r="U1704">
        <f t="shared" si="134"/>
        <v>2014</v>
      </c>
    </row>
    <row r="1705" spans="1:21" ht="43.2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2" t="s">
        <v>8327</v>
      </c>
      <c r="R1705" t="s">
        <v>8331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2" t="s">
        <v>8323</v>
      </c>
      <c r="R1706" t="s">
        <v>8326</v>
      </c>
      <c r="S1706" s="17">
        <f t="shared" si="132"/>
        <v>42144.231527777782</v>
      </c>
      <c r="T1706" s="17">
        <f t="shared" si="133"/>
        <v>42203.125</v>
      </c>
      <c r="U1706">
        <f t="shared" si="134"/>
        <v>2015</v>
      </c>
    </row>
    <row r="1707" spans="1:21" ht="57.6" x14ac:dyDescent="0.3">
      <c r="A1707">
        <v>3774</v>
      </c>
      <c r="B1707" s="9" t="s">
        <v>3771</v>
      </c>
      <c r="C1707" s="3" t="s">
        <v>7884</v>
      </c>
      <c r="D1707" s="5">
        <v>2500</v>
      </c>
      <c r="E1707" s="7">
        <v>2500</v>
      </c>
      <c r="F1707" t="s">
        <v>8218</v>
      </c>
      <c r="G1707" t="s">
        <v>8228</v>
      </c>
      <c r="H1707" t="s">
        <v>8250</v>
      </c>
      <c r="I1707">
        <v>1428606055</v>
      </c>
      <c r="J1707">
        <v>1427223655</v>
      </c>
      <c r="K1707" t="b">
        <v>0</v>
      </c>
      <c r="L1707">
        <v>25</v>
      </c>
      <c r="M1707" t="b">
        <v>1</v>
      </c>
      <c r="N1707" t="s">
        <v>8303</v>
      </c>
      <c r="O1707">
        <f t="shared" si="130"/>
        <v>100</v>
      </c>
      <c r="P1707">
        <f t="shared" si="131"/>
        <v>100</v>
      </c>
      <c r="Q1707" s="12" t="s">
        <v>8323</v>
      </c>
      <c r="R1707" t="s">
        <v>8335</v>
      </c>
      <c r="S1707" s="17">
        <f t="shared" si="132"/>
        <v>42087.792303240742</v>
      </c>
      <c r="T1707" s="17">
        <f t="shared" si="133"/>
        <v>42103.792303240742</v>
      </c>
      <c r="U1707">
        <f t="shared" si="134"/>
        <v>2015</v>
      </c>
    </row>
    <row r="1708" spans="1:21" ht="28.8" x14ac:dyDescent="0.3">
      <c r="A1708">
        <v>3544</v>
      </c>
      <c r="B1708" s="9" t="s">
        <v>3543</v>
      </c>
      <c r="C1708" s="3" t="s">
        <v>7654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1425758257</v>
      </c>
      <c r="J1708">
        <v>1423166257</v>
      </c>
      <c r="K1708" t="b">
        <v>0</v>
      </c>
      <c r="L1708">
        <v>24</v>
      </c>
      <c r="M1708" t="b">
        <v>1</v>
      </c>
      <c r="N1708" t="s">
        <v>8269</v>
      </c>
      <c r="O1708">
        <f t="shared" si="130"/>
        <v>100</v>
      </c>
      <c r="P1708">
        <f t="shared" si="131"/>
        <v>104.17</v>
      </c>
      <c r="Q1708" s="12" t="s">
        <v>8323</v>
      </c>
      <c r="R1708" t="s">
        <v>8326</v>
      </c>
      <c r="S1708" s="17">
        <f t="shared" si="132"/>
        <v>42040.831678240742</v>
      </c>
      <c r="T1708" s="17">
        <f t="shared" si="133"/>
        <v>42070.831678240742</v>
      </c>
      <c r="U1708">
        <f t="shared" si="134"/>
        <v>2015</v>
      </c>
    </row>
    <row r="1709" spans="1:21" ht="43.2" x14ac:dyDescent="0.3">
      <c r="A1709">
        <v>3516</v>
      </c>
      <c r="B1709" s="9" t="s">
        <v>3515</v>
      </c>
      <c r="C1709" s="3" t="s">
        <v>7626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1410145200</v>
      </c>
      <c r="J1709">
        <v>1407197670</v>
      </c>
      <c r="K1709" t="b">
        <v>0</v>
      </c>
      <c r="L1709">
        <v>11</v>
      </c>
      <c r="M1709" t="b">
        <v>1</v>
      </c>
      <c r="N1709" t="s">
        <v>8269</v>
      </c>
      <c r="O1709">
        <f t="shared" si="130"/>
        <v>100</v>
      </c>
      <c r="P1709">
        <f t="shared" si="131"/>
        <v>227.27</v>
      </c>
      <c r="Q1709" s="12" t="s">
        <v>8323</v>
      </c>
      <c r="R1709" t="s">
        <v>8326</v>
      </c>
      <c r="S1709" s="17">
        <f t="shared" si="132"/>
        <v>41856.010069444441</v>
      </c>
      <c r="T1709" s="17">
        <f t="shared" si="133"/>
        <v>41890.125</v>
      </c>
      <c r="U1709">
        <f t="shared" si="134"/>
        <v>2014</v>
      </c>
    </row>
    <row r="1710" spans="1:21" ht="28.8" x14ac:dyDescent="0.3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2" t="s">
        <v>8323</v>
      </c>
      <c r="R1710" t="s">
        <v>8326</v>
      </c>
      <c r="S1710" s="17">
        <f t="shared" si="132"/>
        <v>42311.750324074077</v>
      </c>
      <c r="T1710" s="17">
        <f t="shared" si="133"/>
        <v>42336.750324074077</v>
      </c>
      <c r="U1710">
        <f t="shared" si="134"/>
        <v>2015</v>
      </c>
    </row>
    <row r="1711" spans="1:21" ht="43.2" x14ac:dyDescent="0.3">
      <c r="A1711">
        <v>2466</v>
      </c>
      <c r="B1711" s="9" t="s">
        <v>2467</v>
      </c>
      <c r="C1711" s="3" t="s">
        <v>6576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1368066453</v>
      </c>
      <c r="J1711">
        <v>1365474453</v>
      </c>
      <c r="K1711" t="b">
        <v>0</v>
      </c>
      <c r="L1711">
        <v>52</v>
      </c>
      <c r="M1711" t="b">
        <v>1</v>
      </c>
      <c r="N1711" t="s">
        <v>8277</v>
      </c>
      <c r="O1711">
        <f t="shared" si="130"/>
        <v>100</v>
      </c>
      <c r="P1711">
        <f t="shared" si="131"/>
        <v>48.08</v>
      </c>
      <c r="Q1711" s="12" t="s">
        <v>8327</v>
      </c>
      <c r="R1711" t="s">
        <v>8328</v>
      </c>
      <c r="S1711" s="17">
        <f t="shared" si="132"/>
        <v>41373.102465277778</v>
      </c>
      <c r="T1711" s="17">
        <f t="shared" si="133"/>
        <v>41403.102465277778</v>
      </c>
      <c r="U1711">
        <f t="shared" si="134"/>
        <v>2013</v>
      </c>
    </row>
    <row r="1712" spans="1:21" ht="43.2" x14ac:dyDescent="0.3">
      <c r="A1712">
        <v>2095</v>
      </c>
      <c r="B1712" s="9" t="s">
        <v>2096</v>
      </c>
      <c r="C1712" s="3" t="s">
        <v>6205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1317576973</v>
      </c>
      <c r="J1712">
        <v>1312392973</v>
      </c>
      <c r="K1712" t="b">
        <v>0</v>
      </c>
      <c r="L1712">
        <v>22</v>
      </c>
      <c r="M1712" t="b">
        <v>1</v>
      </c>
      <c r="N1712" t="s">
        <v>8277</v>
      </c>
      <c r="O1712">
        <f t="shared" si="130"/>
        <v>100</v>
      </c>
      <c r="P1712">
        <f t="shared" si="131"/>
        <v>113.64</v>
      </c>
      <c r="Q1712" s="12" t="s">
        <v>8327</v>
      </c>
      <c r="R1712" t="s">
        <v>8328</v>
      </c>
      <c r="S1712" s="17">
        <f t="shared" si="132"/>
        <v>40758.733483796292</v>
      </c>
      <c r="T1712" s="17">
        <f t="shared" si="133"/>
        <v>40818.733483796292</v>
      </c>
      <c r="U1712">
        <f t="shared" si="134"/>
        <v>2011</v>
      </c>
    </row>
    <row r="1713" spans="1:21" ht="43.2" x14ac:dyDescent="0.3">
      <c r="A1713">
        <v>1302</v>
      </c>
      <c r="B1713" s="9" t="s">
        <v>1303</v>
      </c>
      <c r="C1713" s="3" t="s">
        <v>5412</v>
      </c>
      <c r="D1713" s="5">
        <v>2500</v>
      </c>
      <c r="E1713" s="7">
        <v>2500</v>
      </c>
      <c r="F1713" t="s">
        <v>8218</v>
      </c>
      <c r="G1713" t="s">
        <v>8223</v>
      </c>
      <c r="H1713" t="s">
        <v>8245</v>
      </c>
      <c r="I1713">
        <v>1480559011</v>
      </c>
      <c r="J1713">
        <v>1477963411</v>
      </c>
      <c r="K1713" t="b">
        <v>0</v>
      </c>
      <c r="L1713">
        <v>50</v>
      </c>
      <c r="M1713" t="b">
        <v>1</v>
      </c>
      <c r="N1713" t="s">
        <v>8269</v>
      </c>
      <c r="O1713">
        <f t="shared" si="130"/>
        <v>100</v>
      </c>
      <c r="P1713">
        <f t="shared" si="131"/>
        <v>50</v>
      </c>
      <c r="Q1713" s="12" t="s">
        <v>8323</v>
      </c>
      <c r="R1713" t="s">
        <v>8326</v>
      </c>
      <c r="S1713" s="17">
        <f t="shared" si="132"/>
        <v>42675.057997685188</v>
      </c>
      <c r="T1713" s="17">
        <f t="shared" si="133"/>
        <v>42705.099664351852</v>
      </c>
      <c r="U1713">
        <f t="shared" si="134"/>
        <v>2016</v>
      </c>
    </row>
    <row r="1714" spans="1:21" ht="43.2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2" t="s">
        <v>8308</v>
      </c>
      <c r="R1714" t="s">
        <v>8340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2" t="s">
        <v>8323</v>
      </c>
      <c r="R1715" t="s">
        <v>8326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28.8" x14ac:dyDescent="0.3">
      <c r="A1716">
        <v>1570</v>
      </c>
      <c r="B1716" s="9" t="s">
        <v>1571</v>
      </c>
      <c r="C1716" s="3" t="s">
        <v>5680</v>
      </c>
      <c r="D1716" s="5">
        <v>6000</v>
      </c>
      <c r="E1716" s="7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30"/>
        <v>41</v>
      </c>
      <c r="P1716">
        <f t="shared" si="131"/>
        <v>47.77</v>
      </c>
      <c r="Q1716" s="12" t="s">
        <v>8311</v>
      </c>
      <c r="R1716" t="s">
        <v>8349</v>
      </c>
      <c r="S1716" s="17">
        <f t="shared" si="132"/>
        <v>42438.813449074078</v>
      </c>
      <c r="T1716" s="17">
        <f t="shared" si="133"/>
        <v>42468.771782407406</v>
      </c>
      <c r="U1716">
        <f t="shared" si="134"/>
        <v>2016</v>
      </c>
    </row>
    <row r="1717" spans="1:21" ht="43.2" x14ac:dyDescent="0.3">
      <c r="A1717">
        <v>945</v>
      </c>
      <c r="B1717" s="9" t="s">
        <v>946</v>
      </c>
      <c r="C1717" s="3" t="s">
        <v>5055</v>
      </c>
      <c r="D1717" s="5">
        <v>100000</v>
      </c>
      <c r="E1717" s="7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30"/>
        <v>2</v>
      </c>
      <c r="P1717">
        <f t="shared" si="131"/>
        <v>155.25</v>
      </c>
      <c r="Q1717" s="12" t="s">
        <v>8308</v>
      </c>
      <c r="R1717" t="s">
        <v>8310</v>
      </c>
      <c r="S1717" s="17">
        <f t="shared" si="132"/>
        <v>42732.872986111113</v>
      </c>
      <c r="T1717" s="17">
        <f t="shared" si="133"/>
        <v>42784.999305555553</v>
      </c>
      <c r="U1717">
        <f t="shared" si="134"/>
        <v>2016</v>
      </c>
    </row>
    <row r="1718" spans="1:21" ht="43.2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2" t="s">
        <v>8323</v>
      </c>
      <c r="R1718" t="s">
        <v>8324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2" t="s">
        <v>8308</v>
      </c>
      <c r="R1719" t="s">
        <v>8310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2" t="s">
        <v>8327</v>
      </c>
      <c r="R1720" t="s">
        <v>8329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2" t="s">
        <v>8313</v>
      </c>
      <c r="R1721" t="s">
        <v>8314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2" t="s">
        <v>8327</v>
      </c>
      <c r="R1722" t="s">
        <v>8328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2" t="s">
        <v>8323</v>
      </c>
      <c r="R1723" t="s">
        <v>8326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2" t="s">
        <v>8327</v>
      </c>
      <c r="R1724" t="s">
        <v>8328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2" t="s">
        <v>8323</v>
      </c>
      <c r="R1725" t="s">
        <v>8326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3.2" x14ac:dyDescent="0.3">
      <c r="A1726">
        <v>2838</v>
      </c>
      <c r="B1726" s="9" t="s">
        <v>2838</v>
      </c>
      <c r="C1726" s="3" t="s">
        <v>6948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1407967200</v>
      </c>
      <c r="J1726">
        <v>1406039696</v>
      </c>
      <c r="K1726" t="b">
        <v>0</v>
      </c>
      <c r="L1726">
        <v>54</v>
      </c>
      <c r="M1726" t="b">
        <v>1</v>
      </c>
      <c r="N1726" t="s">
        <v>8269</v>
      </c>
      <c r="O1726">
        <f t="shared" si="130"/>
        <v>120</v>
      </c>
      <c r="P1726">
        <f t="shared" si="131"/>
        <v>44.54</v>
      </c>
      <c r="Q1726" s="12" t="s">
        <v>8323</v>
      </c>
      <c r="R1726" t="s">
        <v>8326</v>
      </c>
      <c r="S1726" s="17">
        <f t="shared" si="132"/>
        <v>41842.607592592591</v>
      </c>
      <c r="T1726" s="17">
        <f t="shared" si="133"/>
        <v>41864.916666666664</v>
      </c>
      <c r="U1726">
        <f t="shared" si="134"/>
        <v>2014</v>
      </c>
    </row>
    <row r="1727" spans="1:21" ht="57.6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2" t="s">
        <v>8323</v>
      </c>
      <c r="R1727" t="s">
        <v>8326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3.2" x14ac:dyDescent="0.3">
      <c r="A1728">
        <v>1245</v>
      </c>
      <c r="B1728" s="9" t="s">
        <v>1246</v>
      </c>
      <c r="C1728" s="3" t="s">
        <v>5355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8274</v>
      </c>
      <c r="O1728">
        <f t="shared" si="130"/>
        <v>120</v>
      </c>
      <c r="P1728">
        <f t="shared" si="131"/>
        <v>141.47</v>
      </c>
      <c r="Q1728" s="12" t="s">
        <v>8327</v>
      </c>
      <c r="R1728" t="s">
        <v>8331</v>
      </c>
      <c r="S1728" s="17">
        <f t="shared" si="132"/>
        <v>41774.599930555552</v>
      </c>
      <c r="T1728" s="17">
        <f t="shared" si="133"/>
        <v>41804.599930555552</v>
      </c>
      <c r="U1728">
        <f t="shared" si="134"/>
        <v>2014</v>
      </c>
    </row>
    <row r="1729" spans="1:21" ht="43.2" x14ac:dyDescent="0.3">
      <c r="A1729">
        <v>3555</v>
      </c>
      <c r="B1729" s="9" t="s">
        <v>3554</v>
      </c>
      <c r="C1729" s="3" t="s">
        <v>7665</v>
      </c>
      <c r="D1729" s="5">
        <v>2400</v>
      </c>
      <c r="E1729" s="7">
        <v>2400</v>
      </c>
      <c r="F1729" t="s">
        <v>8218</v>
      </c>
      <c r="G1729" t="s">
        <v>8236</v>
      </c>
      <c r="H1729" t="s">
        <v>8248</v>
      </c>
      <c r="I1729">
        <v>1479382594</v>
      </c>
      <c r="J1729">
        <v>1476786994</v>
      </c>
      <c r="K1729" t="b">
        <v>0</v>
      </c>
      <c r="L1729">
        <v>14</v>
      </c>
      <c r="M1729" t="b">
        <v>1</v>
      </c>
      <c r="N1729" t="s">
        <v>8269</v>
      </c>
      <c r="O1729">
        <f t="shared" si="130"/>
        <v>100</v>
      </c>
      <c r="P1729">
        <f t="shared" si="131"/>
        <v>171.43</v>
      </c>
      <c r="Q1729" s="12" t="s">
        <v>8323</v>
      </c>
      <c r="R1729" t="s">
        <v>8326</v>
      </c>
      <c r="S1729" s="17">
        <f t="shared" si="132"/>
        <v>42661.442060185189</v>
      </c>
      <c r="T1729" s="17">
        <f t="shared" si="133"/>
        <v>42691.483726851846</v>
      </c>
      <c r="U1729">
        <f t="shared" si="134"/>
        <v>2016</v>
      </c>
    </row>
    <row r="1730" spans="1:21" ht="28.8" x14ac:dyDescent="0.3">
      <c r="A1730">
        <v>1689</v>
      </c>
      <c r="B1730" s="9" t="s">
        <v>1690</v>
      </c>
      <c r="C1730" s="3" t="s">
        <v>5799</v>
      </c>
      <c r="D1730" s="5">
        <v>2400</v>
      </c>
      <c r="E1730" s="7">
        <v>2400</v>
      </c>
      <c r="F1730" t="s">
        <v>8221</v>
      </c>
      <c r="G1730" t="s">
        <v>8223</v>
      </c>
      <c r="H1730" t="s">
        <v>8245</v>
      </c>
      <c r="I1730">
        <v>1489700230</v>
      </c>
      <c r="J1730">
        <v>1487111830</v>
      </c>
      <c r="K1730" t="b">
        <v>0</v>
      </c>
      <c r="L1730">
        <v>14</v>
      </c>
      <c r="M1730" t="b">
        <v>0</v>
      </c>
      <c r="N1730" t="s">
        <v>8291</v>
      </c>
      <c r="O1730">
        <f t="shared" ref="O1730:O1793" si="135">ROUND(E1730/D1730*100,0)</f>
        <v>100</v>
      </c>
      <c r="P1730">
        <f t="shared" si="131"/>
        <v>171.43</v>
      </c>
      <c r="Q1730" s="12" t="s">
        <v>8327</v>
      </c>
      <c r="R1730" t="s">
        <v>8330</v>
      </c>
      <c r="S1730" s="17">
        <f t="shared" si="132"/>
        <v>42780.942476851851</v>
      </c>
      <c r="T1730" s="17">
        <f t="shared" si="133"/>
        <v>42810.900810185187</v>
      </c>
      <c r="U1730">
        <f t="shared" si="134"/>
        <v>2017</v>
      </c>
    </row>
    <row r="1731" spans="1:21" ht="28.8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2" t="s">
        <v>8327</v>
      </c>
      <c r="R1731" t="s">
        <v>8331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2" t="s">
        <v>8327</v>
      </c>
      <c r="R1732" t="s">
        <v>8330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2" t="s">
        <v>8323</v>
      </c>
      <c r="R1733" t="s">
        <v>8326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2" t="s">
        <v>8321</v>
      </c>
      <c r="R1734" t="s">
        <v>8343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2" t="s">
        <v>8321</v>
      </c>
      <c r="R1735" t="s">
        <v>8343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3.2" x14ac:dyDescent="0.3">
      <c r="A1736">
        <v>3010</v>
      </c>
      <c r="B1736" s="9" t="s">
        <v>3010</v>
      </c>
      <c r="C1736" s="3" t="s">
        <v>7120</v>
      </c>
      <c r="D1736" s="5">
        <v>1500</v>
      </c>
      <c r="E1736" s="7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 t="shared" si="135"/>
        <v>158</v>
      </c>
      <c r="P1736">
        <f t="shared" si="136"/>
        <v>158</v>
      </c>
      <c r="Q1736" s="12" t="s">
        <v>8323</v>
      </c>
      <c r="R1736" t="s">
        <v>8324</v>
      </c>
      <c r="S1736" s="17">
        <f t="shared" si="137"/>
        <v>41996.832395833335</v>
      </c>
      <c r="T1736" s="17">
        <f t="shared" si="138"/>
        <v>42056.832395833335</v>
      </c>
      <c r="U1736">
        <f t="shared" si="139"/>
        <v>2014</v>
      </c>
    </row>
    <row r="1737" spans="1:21" ht="43.2" x14ac:dyDescent="0.3">
      <c r="A1737">
        <v>23</v>
      </c>
      <c r="B1737" s="9" t="s">
        <v>25</v>
      </c>
      <c r="C1737" s="3" t="s">
        <v>4134</v>
      </c>
      <c r="D1737" s="5">
        <v>2000</v>
      </c>
      <c r="E1737" s="7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 t="shared" si="135"/>
        <v>119</v>
      </c>
      <c r="P1737">
        <f t="shared" si="136"/>
        <v>103.04</v>
      </c>
      <c r="Q1737" s="12" t="s">
        <v>8321</v>
      </c>
      <c r="R1737" t="s">
        <v>8332</v>
      </c>
      <c r="S1737" s="17">
        <f t="shared" si="137"/>
        <v>42097.778946759259</v>
      </c>
      <c r="T1737" s="17">
        <f t="shared" si="138"/>
        <v>42124.638888888891</v>
      </c>
      <c r="U1737">
        <f t="shared" si="139"/>
        <v>2015</v>
      </c>
    </row>
    <row r="1738" spans="1:21" ht="43.2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2" t="s">
        <v>8323</v>
      </c>
      <c r="R1738" t="s">
        <v>8326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2" t="s">
        <v>8321</v>
      </c>
      <c r="R1739" t="s">
        <v>8343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2" t="s">
        <v>8323</v>
      </c>
      <c r="R1740" t="s">
        <v>8326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2" t="s">
        <v>8327</v>
      </c>
      <c r="R1741" t="s">
        <v>8328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2" t="s">
        <v>8323</v>
      </c>
      <c r="R1742" t="s">
        <v>8335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43.2" x14ac:dyDescent="0.3">
      <c r="A1743">
        <v>2927</v>
      </c>
      <c r="B1743" s="9" t="s">
        <v>2927</v>
      </c>
      <c r="C1743" s="3" t="s">
        <v>7037</v>
      </c>
      <c r="D1743" s="5">
        <v>1800</v>
      </c>
      <c r="E1743" s="7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 t="shared" si="135"/>
        <v>131</v>
      </c>
      <c r="P1743">
        <f t="shared" si="136"/>
        <v>112.14</v>
      </c>
      <c r="Q1743" s="12" t="s">
        <v>8323</v>
      </c>
      <c r="R1743" t="s">
        <v>8335</v>
      </c>
      <c r="S1743" s="17">
        <f t="shared" si="137"/>
        <v>41806.669317129628</v>
      </c>
      <c r="T1743" s="17">
        <f t="shared" si="138"/>
        <v>41835.208333333336</v>
      </c>
      <c r="U1743">
        <f t="shared" si="139"/>
        <v>2014</v>
      </c>
    </row>
    <row r="1744" spans="1:21" ht="43.2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2" t="s">
        <v>8327</v>
      </c>
      <c r="R1744" t="s">
        <v>8328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43.2" x14ac:dyDescent="0.3">
      <c r="A1745">
        <v>1801</v>
      </c>
      <c r="B1745" s="9" t="s">
        <v>1802</v>
      </c>
      <c r="C1745" s="3" t="s">
        <v>5911</v>
      </c>
      <c r="D1745" s="5">
        <v>17000</v>
      </c>
      <c r="E1745" s="7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 t="shared" si="135"/>
        <v>14</v>
      </c>
      <c r="P1745">
        <f t="shared" si="136"/>
        <v>63.65</v>
      </c>
      <c r="Q1745" s="12" t="s">
        <v>8313</v>
      </c>
      <c r="R1745" t="s">
        <v>8314</v>
      </c>
      <c r="S1745" s="17">
        <f t="shared" si="137"/>
        <v>42321.660509259258</v>
      </c>
      <c r="T1745" s="17">
        <f t="shared" si="138"/>
        <v>42353.506944444445</v>
      </c>
      <c r="U1745">
        <f t="shared" si="139"/>
        <v>2015</v>
      </c>
    </row>
    <row r="1746" spans="1:21" ht="43.2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2" t="s">
        <v>8327</v>
      </c>
      <c r="R1746" t="s">
        <v>8331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43.2" x14ac:dyDescent="0.3">
      <c r="A1747">
        <v>1627</v>
      </c>
      <c r="B1747" s="9" t="s">
        <v>1628</v>
      </c>
      <c r="C1747" s="3" t="s">
        <v>5737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1353905940</v>
      </c>
      <c r="J1747">
        <v>1351011489</v>
      </c>
      <c r="K1747" t="b">
        <v>0</v>
      </c>
      <c r="L1747">
        <v>38</v>
      </c>
      <c r="M1747" t="b">
        <v>1</v>
      </c>
      <c r="N1747" t="s">
        <v>8274</v>
      </c>
      <c r="O1747">
        <f t="shared" si="135"/>
        <v>117</v>
      </c>
      <c r="P1747">
        <f t="shared" si="136"/>
        <v>61.58</v>
      </c>
      <c r="Q1747" s="12" t="s">
        <v>8327</v>
      </c>
      <c r="R1747" t="s">
        <v>8331</v>
      </c>
      <c r="S1747" s="17">
        <f t="shared" si="137"/>
        <v>41205.707048611112</v>
      </c>
      <c r="T1747" s="17">
        <f t="shared" si="138"/>
        <v>41239.207638888889</v>
      </c>
      <c r="U1747">
        <f t="shared" si="139"/>
        <v>2012</v>
      </c>
    </row>
    <row r="1748" spans="1:21" ht="43.2" x14ac:dyDescent="0.3">
      <c r="A1748">
        <v>1246</v>
      </c>
      <c r="B1748" s="9" t="s">
        <v>1247</v>
      </c>
      <c r="C1748" s="3" t="s">
        <v>5356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8274</v>
      </c>
      <c r="O1748">
        <f t="shared" si="135"/>
        <v>117</v>
      </c>
      <c r="P1748">
        <f t="shared" si="136"/>
        <v>75.48</v>
      </c>
      <c r="Q1748" s="12" t="s">
        <v>8327</v>
      </c>
      <c r="R1748" t="s">
        <v>8331</v>
      </c>
      <c r="S1748" s="17">
        <f t="shared" si="137"/>
        <v>40838.043391203704</v>
      </c>
      <c r="T1748" s="17">
        <f t="shared" si="138"/>
        <v>40883.085057870368</v>
      </c>
      <c r="U1748">
        <f t="shared" si="139"/>
        <v>2011</v>
      </c>
    </row>
    <row r="1749" spans="1:21" ht="28.8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2" t="s">
        <v>8313</v>
      </c>
      <c r="R1749" t="s">
        <v>8353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2" t="s">
        <v>8323</v>
      </c>
      <c r="R1750" t="s">
        <v>8335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2" t="s">
        <v>8327</v>
      </c>
      <c r="R1751" t="s">
        <v>8341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2" t="s">
        <v>8323</v>
      </c>
      <c r="R1752" t="s">
        <v>8326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x14ac:dyDescent="0.3">
      <c r="A1753">
        <v>2463</v>
      </c>
      <c r="B1753" s="9" t="s">
        <v>2464</v>
      </c>
      <c r="C1753" s="3" t="s">
        <v>6573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8277</v>
      </c>
      <c r="O1753">
        <f t="shared" si="135"/>
        <v>116</v>
      </c>
      <c r="P1753">
        <f t="shared" si="136"/>
        <v>31</v>
      </c>
      <c r="Q1753" s="12" t="s">
        <v>8327</v>
      </c>
      <c r="R1753" t="s">
        <v>8328</v>
      </c>
      <c r="S1753" s="17">
        <f t="shared" si="137"/>
        <v>41341.111400462964</v>
      </c>
      <c r="T1753" s="17">
        <f t="shared" si="138"/>
        <v>41380.791666666664</v>
      </c>
      <c r="U1753">
        <f t="shared" si="139"/>
        <v>2013</v>
      </c>
    </row>
    <row r="1754" spans="1:21" ht="43.2" x14ac:dyDescent="0.3">
      <c r="A1754">
        <v>67</v>
      </c>
      <c r="B1754" s="9" t="s">
        <v>69</v>
      </c>
      <c r="C1754" s="3" t="s">
        <v>4178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8264</v>
      </c>
      <c r="O1754">
        <f t="shared" si="135"/>
        <v>116</v>
      </c>
      <c r="P1754">
        <f t="shared" si="136"/>
        <v>116.25</v>
      </c>
      <c r="Q1754" s="12" t="s">
        <v>8321</v>
      </c>
      <c r="R1754" t="s">
        <v>8343</v>
      </c>
      <c r="S1754" s="17">
        <f t="shared" si="137"/>
        <v>41075.583379629628</v>
      </c>
      <c r="T1754" s="17">
        <f t="shared" si="138"/>
        <v>41105.583379629628</v>
      </c>
      <c r="U1754">
        <f t="shared" si="139"/>
        <v>2012</v>
      </c>
    </row>
    <row r="1755" spans="1:21" ht="43.2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2" t="s">
        <v>8323</v>
      </c>
      <c r="R1755" t="s">
        <v>8326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2" t="s">
        <v>8308</v>
      </c>
      <c r="R1756" t="s">
        <v>8310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2" t="s">
        <v>8327</v>
      </c>
      <c r="R1757" t="s">
        <v>8328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2" t="s">
        <v>8323</v>
      </c>
      <c r="R1758" t="s">
        <v>8326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57.6" x14ac:dyDescent="0.3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2" t="s">
        <v>8323</v>
      </c>
      <c r="R1759" t="s">
        <v>8326</v>
      </c>
      <c r="S1759" s="17">
        <f t="shared" si="137"/>
        <v>42697.010520833333</v>
      </c>
      <c r="T1759" s="17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2" t="s">
        <v>8323</v>
      </c>
      <c r="R1760" t="s">
        <v>8326</v>
      </c>
      <c r="S1760" s="17">
        <f t="shared" si="137"/>
        <v>40923.729953703703</v>
      </c>
      <c r="T1760" s="17">
        <f t="shared" si="138"/>
        <v>40953.729953703703</v>
      </c>
      <c r="U1760">
        <f t="shared" si="139"/>
        <v>2012</v>
      </c>
    </row>
    <row r="1761" spans="1:21" ht="43.2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2" t="s">
        <v>8316</v>
      </c>
      <c r="R1761" t="s">
        <v>8317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2" t="s">
        <v>8327</v>
      </c>
      <c r="R1762" t="s">
        <v>8329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2" t="s">
        <v>8308</v>
      </c>
      <c r="R1763" t="s">
        <v>8310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2" t="s">
        <v>8311</v>
      </c>
      <c r="R1764" t="s">
        <v>8349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2" t="s">
        <v>8323</v>
      </c>
      <c r="R1765" t="s">
        <v>8326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2" t="s">
        <v>8323</v>
      </c>
      <c r="R1766" t="s">
        <v>8326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2" t="s">
        <v>8313</v>
      </c>
      <c r="R1767" t="s">
        <v>8314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2" t="s">
        <v>8327</v>
      </c>
      <c r="R1768" t="s">
        <v>8331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2" t="s">
        <v>8308</v>
      </c>
      <c r="R1769" t="s">
        <v>8315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2" t="s">
        <v>8321</v>
      </c>
      <c r="R1770" t="s">
        <v>8343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2" t="s">
        <v>8327</v>
      </c>
      <c r="R1771" t="s">
        <v>8328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2" t="s">
        <v>8323</v>
      </c>
      <c r="R1772" t="s">
        <v>8326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2" t="s">
        <v>8308</v>
      </c>
      <c r="R1773" t="s">
        <v>8310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2" t="s">
        <v>8323</v>
      </c>
      <c r="R1774" t="s">
        <v>8326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2" t="s">
        <v>8321</v>
      </c>
      <c r="R1775" t="s">
        <v>8343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2" t="s">
        <v>8327</v>
      </c>
      <c r="R1776" t="s">
        <v>8331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2" t="s">
        <v>8321</v>
      </c>
      <c r="R1777" t="s">
        <v>8325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43.2" x14ac:dyDescent="0.3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2" t="s">
        <v>8327</v>
      </c>
      <c r="R1778" t="s">
        <v>8328</v>
      </c>
      <c r="S1778" s="17">
        <f t="shared" si="137"/>
        <v>42248.90042824074</v>
      </c>
      <c r="T1778" s="17">
        <f t="shared" si="138"/>
        <v>42277.811805555553</v>
      </c>
      <c r="U1778">
        <f t="shared" si="139"/>
        <v>2015</v>
      </c>
    </row>
    <row r="1779" spans="1:21" ht="43.2" x14ac:dyDescent="0.3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2" t="s">
        <v>8327</v>
      </c>
      <c r="R1779" t="s">
        <v>8331</v>
      </c>
      <c r="S1779" s="17">
        <f t="shared" si="137"/>
        <v>40987.773715277777</v>
      </c>
      <c r="T1779" s="17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2" t="s">
        <v>8323</v>
      </c>
      <c r="R1780" t="s">
        <v>8326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2" t="s">
        <v>8323</v>
      </c>
      <c r="R1781" t="s">
        <v>8326</v>
      </c>
      <c r="S1781" s="17">
        <f t="shared" si="137"/>
        <v>41808.649583333332</v>
      </c>
      <c r="T1781" s="17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2" t="s">
        <v>8323</v>
      </c>
      <c r="R1782" t="s">
        <v>8326</v>
      </c>
      <c r="S1782" s="17">
        <f t="shared" si="137"/>
        <v>42489.619525462964</v>
      </c>
      <c r="T1782" s="17">
        <f t="shared" si="138"/>
        <v>42500.470138888893</v>
      </c>
      <c r="U1782">
        <f t="shared" si="139"/>
        <v>2016</v>
      </c>
    </row>
    <row r="1783" spans="1:21" ht="57.6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2" t="s">
        <v>8327</v>
      </c>
      <c r="R1783" t="s">
        <v>8338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2" t="s">
        <v>8323</v>
      </c>
      <c r="R1784" t="s">
        <v>8326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2" t="s">
        <v>8321</v>
      </c>
      <c r="R1785" t="s">
        <v>8325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2" t="s">
        <v>8311</v>
      </c>
      <c r="R1786" t="s">
        <v>8312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2" t="s">
        <v>8327</v>
      </c>
      <c r="R1787" t="s">
        <v>8330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2" t="s">
        <v>8321</v>
      </c>
      <c r="R1788" t="s">
        <v>8343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2" t="s">
        <v>8323</v>
      </c>
      <c r="R1789" t="s">
        <v>8326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43.2" x14ac:dyDescent="0.3">
      <c r="A1790">
        <v>3812</v>
      </c>
      <c r="B1790" s="9" t="s">
        <v>3809</v>
      </c>
      <c r="C1790" s="3" t="s">
        <v>7922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1433131140</v>
      </c>
      <c r="J1790">
        <v>1429120908</v>
      </c>
      <c r="K1790" t="b">
        <v>0</v>
      </c>
      <c r="L1790">
        <v>11</v>
      </c>
      <c r="M1790" t="b">
        <v>1</v>
      </c>
      <c r="N1790" t="s">
        <v>8269</v>
      </c>
      <c r="O1790">
        <f t="shared" si="135"/>
        <v>110</v>
      </c>
      <c r="P1790">
        <f t="shared" si="136"/>
        <v>199.18</v>
      </c>
      <c r="Q1790" s="12" t="s">
        <v>8323</v>
      </c>
      <c r="R1790" t="s">
        <v>8326</v>
      </c>
      <c r="S1790" s="17">
        <f t="shared" si="137"/>
        <v>42109.751250000001</v>
      </c>
      <c r="T1790" s="17">
        <f t="shared" si="138"/>
        <v>42156.165972222225</v>
      </c>
      <c r="U1790">
        <f t="shared" si="139"/>
        <v>2015</v>
      </c>
    </row>
    <row r="1791" spans="1:21" ht="43.2" x14ac:dyDescent="0.3">
      <c r="A1791">
        <v>2203</v>
      </c>
      <c r="B1791" s="9" t="s">
        <v>2204</v>
      </c>
      <c r="C1791" s="3" t="s">
        <v>6313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1443127082</v>
      </c>
      <c r="J1791">
        <v>1440535082</v>
      </c>
      <c r="K1791" t="b">
        <v>0</v>
      </c>
      <c r="L1791">
        <v>50</v>
      </c>
      <c r="M1791" t="b">
        <v>1</v>
      </c>
      <c r="N1791" t="s">
        <v>8278</v>
      </c>
      <c r="O1791">
        <f t="shared" si="135"/>
        <v>110</v>
      </c>
      <c r="P1791">
        <f t="shared" si="136"/>
        <v>43.82</v>
      </c>
      <c r="Q1791" s="12" t="s">
        <v>8327</v>
      </c>
      <c r="R1791" t="s">
        <v>8329</v>
      </c>
      <c r="S1791" s="17">
        <f t="shared" si="137"/>
        <v>42241.85974537037</v>
      </c>
      <c r="T1791" s="17">
        <f t="shared" si="138"/>
        <v>42271.85974537037</v>
      </c>
      <c r="U1791">
        <f t="shared" si="139"/>
        <v>2015</v>
      </c>
    </row>
    <row r="1792" spans="1:21" ht="57.6" x14ac:dyDescent="0.3">
      <c r="A1792">
        <v>3176</v>
      </c>
      <c r="B1792" s="9" t="s">
        <v>3176</v>
      </c>
      <c r="C1792" s="3" t="s">
        <v>7286</v>
      </c>
      <c r="D1792" s="5">
        <v>1900</v>
      </c>
      <c r="E1792" s="7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 t="shared" si="135"/>
        <v>115</v>
      </c>
      <c r="P1792">
        <f t="shared" si="136"/>
        <v>39.67</v>
      </c>
      <c r="Q1792" s="12" t="s">
        <v>8323</v>
      </c>
      <c r="R1792" t="s">
        <v>8326</v>
      </c>
      <c r="S1792" s="17">
        <f t="shared" si="137"/>
        <v>41477.930914351848</v>
      </c>
      <c r="T1792" s="17">
        <f t="shared" si="138"/>
        <v>41504.625</v>
      </c>
      <c r="U1792">
        <f t="shared" si="139"/>
        <v>2013</v>
      </c>
    </row>
    <row r="1793" spans="1:21" ht="43.2" x14ac:dyDescent="0.3">
      <c r="A1793">
        <v>1798</v>
      </c>
      <c r="B1793" s="9" t="s">
        <v>1799</v>
      </c>
      <c r="C1793" s="3" t="s">
        <v>5908</v>
      </c>
      <c r="D1793" s="5">
        <v>16000</v>
      </c>
      <c r="E1793" s="7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 t="shared" si="135"/>
        <v>14</v>
      </c>
      <c r="P1793">
        <f t="shared" si="136"/>
        <v>58.97</v>
      </c>
      <c r="Q1793" s="12" t="s">
        <v>8313</v>
      </c>
      <c r="R1793" t="s">
        <v>8314</v>
      </c>
      <c r="S1793" s="17">
        <f t="shared" si="137"/>
        <v>42344.32677083333</v>
      </c>
      <c r="T1793" s="17">
        <f t="shared" si="138"/>
        <v>42404.32677083333</v>
      </c>
      <c r="U1793">
        <f t="shared" si="139"/>
        <v>2015</v>
      </c>
    </row>
    <row r="1794" spans="1:21" ht="43.2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2" t="s">
        <v>8327</v>
      </c>
      <c r="R1794" t="s">
        <v>8329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2" t="s">
        <v>8313</v>
      </c>
      <c r="R1795" t="s">
        <v>8314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2" t="s">
        <v>8323</v>
      </c>
      <c r="R1796" t="s">
        <v>8326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2" t="s">
        <v>8323</v>
      </c>
      <c r="R1797" t="s">
        <v>8326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2" t="s">
        <v>8323</v>
      </c>
      <c r="R1798" t="s">
        <v>8326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2" t="s">
        <v>8321</v>
      </c>
      <c r="R1799" t="s">
        <v>8332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2" t="s">
        <v>8313</v>
      </c>
      <c r="R1800" t="s">
        <v>8314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2" t="s">
        <v>8323</v>
      </c>
      <c r="R1801" t="s">
        <v>8326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2" t="s">
        <v>8327</v>
      </c>
      <c r="R1802" t="s">
        <v>8328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43.2" x14ac:dyDescent="0.3">
      <c r="A1803">
        <v>2792</v>
      </c>
      <c r="B1803" s="9" t="s">
        <v>2792</v>
      </c>
      <c r="C1803" s="3" t="s">
        <v>6902</v>
      </c>
      <c r="D1803" s="5">
        <v>2000</v>
      </c>
      <c r="E1803" s="7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 t="shared" si="140"/>
        <v>108</v>
      </c>
      <c r="P1803">
        <f t="shared" si="141"/>
        <v>89.67</v>
      </c>
      <c r="Q1803" s="12" t="s">
        <v>8323</v>
      </c>
      <c r="R1803" t="s">
        <v>8326</v>
      </c>
      <c r="S1803" s="17">
        <f t="shared" si="142"/>
        <v>42183.231006944443</v>
      </c>
      <c r="T1803" s="17">
        <f t="shared" si="143"/>
        <v>42228.231006944443</v>
      </c>
      <c r="U1803">
        <f t="shared" si="144"/>
        <v>2015</v>
      </c>
    </row>
    <row r="1804" spans="1:21" ht="43.2" x14ac:dyDescent="0.3">
      <c r="A1804">
        <v>1096</v>
      </c>
      <c r="B1804" s="9" t="s">
        <v>1097</v>
      </c>
      <c r="C1804" s="3" t="s">
        <v>5206</v>
      </c>
      <c r="D1804" s="5">
        <v>12000</v>
      </c>
      <c r="E1804" s="7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 t="shared" si="140"/>
        <v>18</v>
      </c>
      <c r="P1804">
        <f t="shared" si="141"/>
        <v>74.209999999999994</v>
      </c>
      <c r="Q1804" s="12" t="s">
        <v>8316</v>
      </c>
      <c r="R1804" t="s">
        <v>8334</v>
      </c>
      <c r="S1804" s="17">
        <f t="shared" si="142"/>
        <v>41885.51798611111</v>
      </c>
      <c r="T1804" s="17">
        <f t="shared" si="143"/>
        <v>41916.145833333336</v>
      </c>
      <c r="U1804">
        <f t="shared" si="144"/>
        <v>2014</v>
      </c>
    </row>
    <row r="1805" spans="1:21" ht="57.6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2" t="s">
        <v>8327</v>
      </c>
      <c r="R1805" t="s">
        <v>8331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2" t="s">
        <v>8327</v>
      </c>
      <c r="R1806" t="s">
        <v>8341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2" t="s">
        <v>8327</v>
      </c>
      <c r="R1807" t="s">
        <v>8331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2" t="s">
        <v>8323</v>
      </c>
      <c r="R1808" t="s">
        <v>8326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2" t="s">
        <v>8327</v>
      </c>
      <c r="R1809" t="s">
        <v>8328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2" t="s">
        <v>8327</v>
      </c>
      <c r="R1810" t="s">
        <v>8338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2" t="s">
        <v>8323</v>
      </c>
      <c r="R1811" t="s">
        <v>8326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2" t="s">
        <v>8308</v>
      </c>
      <c r="R1812" t="s">
        <v>8310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3.2" x14ac:dyDescent="0.3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2" t="s">
        <v>8323</v>
      </c>
      <c r="R1813" t="s">
        <v>8326</v>
      </c>
      <c r="S1813" s="17">
        <f t="shared" si="142"/>
        <v>42411.942291666666</v>
      </c>
      <c r="T1813" s="17">
        <f t="shared" si="143"/>
        <v>42434.041666666672</v>
      </c>
      <c r="U1813">
        <f t="shared" si="144"/>
        <v>2016</v>
      </c>
    </row>
    <row r="1814" spans="1:21" ht="43.2" x14ac:dyDescent="0.3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2" t="s">
        <v>8323</v>
      </c>
      <c r="R1814" t="s">
        <v>8326</v>
      </c>
      <c r="S1814" s="17">
        <f t="shared" si="142"/>
        <v>42171.317442129628</v>
      </c>
      <c r="T1814" s="17">
        <f t="shared" si="143"/>
        <v>42195.875</v>
      </c>
      <c r="U1814">
        <f t="shared" si="144"/>
        <v>2015</v>
      </c>
    </row>
    <row r="1815" spans="1:21" ht="43.2" x14ac:dyDescent="0.3">
      <c r="A1815">
        <v>1889</v>
      </c>
      <c r="B1815" s="9" t="s">
        <v>1890</v>
      </c>
      <c r="C1815" s="3" t="s">
        <v>5999</v>
      </c>
      <c r="D1815" s="5">
        <v>2000</v>
      </c>
      <c r="E1815" s="7">
        <v>2132</v>
      </c>
      <c r="F1815" t="s">
        <v>8218</v>
      </c>
      <c r="G1815" t="s">
        <v>8223</v>
      </c>
      <c r="H1815" t="s">
        <v>8245</v>
      </c>
      <c r="I1815">
        <v>1363024946</v>
      </c>
      <c r="J1815">
        <v>1359140546</v>
      </c>
      <c r="K1815" t="b">
        <v>0</v>
      </c>
      <c r="L1815">
        <v>44</v>
      </c>
      <c r="M1815" t="b">
        <v>1</v>
      </c>
      <c r="N1815" t="s">
        <v>8277</v>
      </c>
      <c r="O1815">
        <f t="shared" si="140"/>
        <v>107</v>
      </c>
      <c r="P1815">
        <f t="shared" si="141"/>
        <v>48.45</v>
      </c>
      <c r="Q1815" s="12" t="s">
        <v>8327</v>
      </c>
      <c r="R1815" t="s">
        <v>8328</v>
      </c>
      <c r="S1815" s="17">
        <f t="shared" si="142"/>
        <v>41299.793356481481</v>
      </c>
      <c r="T1815" s="17">
        <f t="shared" si="143"/>
        <v>41344.751689814817</v>
      </c>
      <c r="U1815">
        <f t="shared" si="144"/>
        <v>2013</v>
      </c>
    </row>
    <row r="1816" spans="1:21" ht="43.2" x14ac:dyDescent="0.3">
      <c r="A1816">
        <v>15</v>
      </c>
      <c r="B1816" s="9" t="s">
        <v>17</v>
      </c>
      <c r="C1816" s="3" t="s">
        <v>4126</v>
      </c>
      <c r="D1816" s="5">
        <v>2000</v>
      </c>
      <c r="E1816" s="7">
        <v>2132</v>
      </c>
      <c r="F1816" t="s">
        <v>8218</v>
      </c>
      <c r="G1816" t="s">
        <v>8226</v>
      </c>
      <c r="H1816" t="s">
        <v>8248</v>
      </c>
      <c r="I1816">
        <v>1443384840</v>
      </c>
      <c r="J1816">
        <v>1441790658</v>
      </c>
      <c r="K1816" t="b">
        <v>0</v>
      </c>
      <c r="L1816">
        <v>98</v>
      </c>
      <c r="M1816" t="b">
        <v>1</v>
      </c>
      <c r="N1816" t="s">
        <v>8263</v>
      </c>
      <c r="O1816">
        <f t="shared" si="140"/>
        <v>107</v>
      </c>
      <c r="P1816">
        <f t="shared" si="141"/>
        <v>21.76</v>
      </c>
      <c r="Q1816" s="12" t="s">
        <v>8321</v>
      </c>
      <c r="R1816" t="s">
        <v>8332</v>
      </c>
      <c r="S1816" s="17">
        <f t="shared" si="142"/>
        <v>42256.391875000001</v>
      </c>
      <c r="T1816" s="17">
        <f t="shared" si="143"/>
        <v>42274.843055555553</v>
      </c>
      <c r="U1816">
        <f t="shared" si="144"/>
        <v>2015</v>
      </c>
    </row>
    <row r="1817" spans="1:21" ht="43.2" x14ac:dyDescent="0.3">
      <c r="A1817">
        <v>2111</v>
      </c>
      <c r="B1817" s="9" t="s">
        <v>2112</v>
      </c>
      <c r="C1817" s="3" t="s">
        <v>6221</v>
      </c>
      <c r="D1817" s="5">
        <v>2000</v>
      </c>
      <c r="E1817" s="7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 t="shared" si="140"/>
        <v>107</v>
      </c>
      <c r="P1817">
        <f t="shared" si="141"/>
        <v>54.62</v>
      </c>
      <c r="Q1817" s="12" t="s">
        <v>8327</v>
      </c>
      <c r="R1817" t="s">
        <v>8328</v>
      </c>
      <c r="S1817" s="17">
        <f t="shared" si="142"/>
        <v>40703.197048611109</v>
      </c>
      <c r="T1817" s="17">
        <f t="shared" si="143"/>
        <v>40770.041666666664</v>
      </c>
      <c r="U1817">
        <f t="shared" si="144"/>
        <v>2011</v>
      </c>
    </row>
    <row r="1818" spans="1:21" ht="43.2" x14ac:dyDescent="0.3">
      <c r="A1818">
        <v>207</v>
      </c>
      <c r="B1818" s="9" t="s">
        <v>209</v>
      </c>
      <c r="C1818" s="3" t="s">
        <v>4317</v>
      </c>
      <c r="D1818" s="5">
        <v>14000</v>
      </c>
      <c r="E1818" s="7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 t="shared" si="140"/>
        <v>15</v>
      </c>
      <c r="P1818">
        <f t="shared" si="141"/>
        <v>163.85</v>
      </c>
      <c r="Q1818" s="12" t="s">
        <v>8321</v>
      </c>
      <c r="R1818" t="s">
        <v>8325</v>
      </c>
      <c r="S1818" s="17">
        <f t="shared" si="142"/>
        <v>41978.197199074071</v>
      </c>
      <c r="T1818" s="17">
        <f t="shared" si="143"/>
        <v>42008.197199074071</v>
      </c>
      <c r="U1818">
        <f t="shared" si="144"/>
        <v>2014</v>
      </c>
    </row>
    <row r="1819" spans="1:21" ht="43.2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2" t="s">
        <v>8323</v>
      </c>
      <c r="R1819" t="s">
        <v>8326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2" t="s">
        <v>8323</v>
      </c>
      <c r="R1820" t="s">
        <v>8326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2" t="s">
        <v>8323</v>
      </c>
      <c r="R1821" t="s">
        <v>8326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2" t="s">
        <v>8313</v>
      </c>
      <c r="R1822" t="s">
        <v>8355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2" t="s">
        <v>8323</v>
      </c>
      <c r="R1823" t="s">
        <v>8326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2" t="s">
        <v>8316</v>
      </c>
      <c r="R1824" t="s">
        <v>8334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2" t="s">
        <v>8327</v>
      </c>
      <c r="R1825" t="s">
        <v>8331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2" t="s">
        <v>8323</v>
      </c>
      <c r="R1826" t="s">
        <v>8326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2" t="s">
        <v>8323</v>
      </c>
      <c r="R1827" t="s">
        <v>8326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2" t="s">
        <v>8323</v>
      </c>
      <c r="R1828" t="s">
        <v>8324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43.2" x14ac:dyDescent="0.3">
      <c r="A1829">
        <v>3814</v>
      </c>
      <c r="B1829" s="9" t="s">
        <v>3811</v>
      </c>
      <c r="C1829" s="3" t="s">
        <v>7924</v>
      </c>
      <c r="D1829" s="5">
        <v>1500</v>
      </c>
      <c r="E1829" s="7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 t="shared" si="140"/>
        <v>140</v>
      </c>
      <c r="P1829">
        <f t="shared" si="141"/>
        <v>61.82</v>
      </c>
      <c r="Q1829" s="12" t="s">
        <v>8323</v>
      </c>
      <c r="R1829" t="s">
        <v>8326</v>
      </c>
      <c r="S1829" s="17">
        <f t="shared" si="142"/>
        <v>42058.904074074075</v>
      </c>
      <c r="T1829" s="17">
        <f t="shared" si="143"/>
        <v>42095.165972222225</v>
      </c>
      <c r="U1829">
        <f t="shared" si="144"/>
        <v>2015</v>
      </c>
    </row>
    <row r="1830" spans="1:21" ht="57.6" x14ac:dyDescent="0.3">
      <c r="A1830">
        <v>3161</v>
      </c>
      <c r="B1830" s="9" t="s">
        <v>3161</v>
      </c>
      <c r="C1830" s="3" t="s">
        <v>7271</v>
      </c>
      <c r="D1830" s="5">
        <v>2000</v>
      </c>
      <c r="E1830" s="7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 t="shared" si="140"/>
        <v>105</v>
      </c>
      <c r="P1830">
        <f t="shared" si="141"/>
        <v>28.41</v>
      </c>
      <c r="Q1830" s="12" t="s">
        <v>8323</v>
      </c>
      <c r="R1830" t="s">
        <v>8326</v>
      </c>
      <c r="S1830" s="17">
        <f t="shared" si="142"/>
        <v>41897.536134259259</v>
      </c>
      <c r="T1830" s="17">
        <f t="shared" si="143"/>
        <v>41927.536134259259</v>
      </c>
      <c r="U1830">
        <f t="shared" si="144"/>
        <v>2014</v>
      </c>
    </row>
    <row r="1831" spans="1:21" ht="43.2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2" t="s">
        <v>8327</v>
      </c>
      <c r="R1831" t="s">
        <v>8331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57.6" x14ac:dyDescent="0.3">
      <c r="A1832">
        <v>3708</v>
      </c>
      <c r="B1832" s="9" t="s">
        <v>3705</v>
      </c>
      <c r="C1832" s="3" t="s">
        <v>7818</v>
      </c>
      <c r="D1832" s="5">
        <v>700</v>
      </c>
      <c r="E1832" s="7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>
        <f t="shared" si="140"/>
        <v>300</v>
      </c>
      <c r="P1832">
        <f t="shared" si="141"/>
        <v>53.85</v>
      </c>
      <c r="Q1832" s="12" t="s">
        <v>8323</v>
      </c>
      <c r="R1832" t="s">
        <v>8326</v>
      </c>
      <c r="S1832" s="17">
        <f t="shared" si="142"/>
        <v>41810.142199074071</v>
      </c>
      <c r="T1832" s="17">
        <f t="shared" si="143"/>
        <v>41824.142199074071</v>
      </c>
      <c r="U1832">
        <f t="shared" si="144"/>
        <v>2014</v>
      </c>
    </row>
    <row r="1833" spans="1:21" ht="43.2" x14ac:dyDescent="0.3">
      <c r="A1833">
        <v>3386</v>
      </c>
      <c r="B1833" s="9" t="s">
        <v>3385</v>
      </c>
      <c r="C1833" s="3" t="s">
        <v>7496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8269</v>
      </c>
      <c r="O1833">
        <f t="shared" si="140"/>
        <v>105</v>
      </c>
      <c r="P1833">
        <f t="shared" si="141"/>
        <v>51.22</v>
      </c>
      <c r="Q1833" s="12" t="s">
        <v>8323</v>
      </c>
      <c r="R1833" t="s">
        <v>8326</v>
      </c>
      <c r="S1833" s="17">
        <f t="shared" si="142"/>
        <v>41946.644745370373</v>
      </c>
      <c r="T1833" s="17">
        <f t="shared" si="143"/>
        <v>41976.644745370373</v>
      </c>
      <c r="U1833">
        <f t="shared" si="144"/>
        <v>2014</v>
      </c>
    </row>
    <row r="1834" spans="1:21" ht="43.2" x14ac:dyDescent="0.3">
      <c r="A1834">
        <v>2645</v>
      </c>
      <c r="B1834" s="9" t="s">
        <v>2645</v>
      </c>
      <c r="C1834" s="3" t="s">
        <v>6755</v>
      </c>
      <c r="D1834" s="5">
        <v>20000</v>
      </c>
      <c r="E1834" s="7">
        <v>2100</v>
      </c>
      <c r="F1834" t="s">
        <v>8219</v>
      </c>
      <c r="G1834" t="s">
        <v>8225</v>
      </c>
      <c r="H1834" t="s">
        <v>8247</v>
      </c>
      <c r="I1834">
        <v>1415481203</v>
      </c>
      <c r="J1834">
        <v>1412885603</v>
      </c>
      <c r="K1834" t="b">
        <v>1</v>
      </c>
      <c r="L1834">
        <v>23</v>
      </c>
      <c r="M1834" t="b">
        <v>0</v>
      </c>
      <c r="N1834" t="s">
        <v>8299</v>
      </c>
      <c r="O1834">
        <f t="shared" si="140"/>
        <v>11</v>
      </c>
      <c r="P1834">
        <f t="shared" si="141"/>
        <v>91.3</v>
      </c>
      <c r="Q1834" s="12" t="s">
        <v>8308</v>
      </c>
      <c r="R1834" t="s">
        <v>8315</v>
      </c>
      <c r="S1834" s="17">
        <f t="shared" si="142"/>
        <v>41921.842627314814</v>
      </c>
      <c r="T1834" s="17">
        <f t="shared" si="143"/>
        <v>41951.884293981479</v>
      </c>
      <c r="U1834">
        <f t="shared" si="144"/>
        <v>2014</v>
      </c>
    </row>
    <row r="1835" spans="1:21" ht="57.6" x14ac:dyDescent="0.3">
      <c r="A1835">
        <v>2534</v>
      </c>
      <c r="B1835" s="9" t="s">
        <v>2534</v>
      </c>
      <c r="C1835" s="3" t="s">
        <v>6644</v>
      </c>
      <c r="D1835" s="5">
        <v>2000</v>
      </c>
      <c r="E1835" s="7">
        <v>2100</v>
      </c>
      <c r="F1835" t="s">
        <v>8218</v>
      </c>
      <c r="G1835" t="s">
        <v>8223</v>
      </c>
      <c r="H1835" t="s">
        <v>8245</v>
      </c>
      <c r="I1835">
        <v>1262325600</v>
      </c>
      <c r="J1835">
        <v>1257871712</v>
      </c>
      <c r="K1835" t="b">
        <v>0</v>
      </c>
      <c r="L1835">
        <v>14</v>
      </c>
      <c r="M1835" t="b">
        <v>1</v>
      </c>
      <c r="N1835" t="s">
        <v>8298</v>
      </c>
      <c r="O1835">
        <f t="shared" si="140"/>
        <v>105</v>
      </c>
      <c r="P1835">
        <f t="shared" si="141"/>
        <v>150</v>
      </c>
      <c r="Q1835" s="12" t="s">
        <v>8327</v>
      </c>
      <c r="R1835" t="s">
        <v>8341</v>
      </c>
      <c r="S1835" s="17">
        <f t="shared" si="142"/>
        <v>40127.700370370374</v>
      </c>
      <c r="T1835" s="17">
        <f t="shared" si="143"/>
        <v>40179.25</v>
      </c>
      <c r="U1835">
        <f t="shared" si="144"/>
        <v>2009</v>
      </c>
    </row>
    <row r="1836" spans="1:21" ht="43.2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2" t="s">
        <v>8327</v>
      </c>
      <c r="R1836" t="s">
        <v>8328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2" t="s">
        <v>8323</v>
      </c>
      <c r="R1837" t="s">
        <v>8326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2" t="s">
        <v>8323</v>
      </c>
      <c r="R1838" t="s">
        <v>8326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2" t="s">
        <v>8323</v>
      </c>
      <c r="R1839" t="s">
        <v>8326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2" t="s">
        <v>8323</v>
      </c>
      <c r="R1840" t="s">
        <v>8326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2" t="s">
        <v>8311</v>
      </c>
      <c r="R1841" t="s">
        <v>8356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2" t="s">
        <v>8321</v>
      </c>
      <c r="R1842" t="s">
        <v>8343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3.2" x14ac:dyDescent="0.3">
      <c r="A1843">
        <v>3477</v>
      </c>
      <c r="B1843" s="9" t="s">
        <v>3476</v>
      </c>
      <c r="C1843" s="3" t="s">
        <v>7587</v>
      </c>
      <c r="D1843" s="5">
        <v>1800</v>
      </c>
      <c r="E1843" s="7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si="140"/>
        <v>115</v>
      </c>
      <c r="P1843">
        <f t="shared" si="141"/>
        <v>53.23</v>
      </c>
      <c r="Q1843" s="12" t="s">
        <v>8323</v>
      </c>
      <c r="R1843" t="s">
        <v>8326</v>
      </c>
      <c r="S1843" s="17">
        <f t="shared" si="142"/>
        <v>42128.736608796295</v>
      </c>
      <c r="T1843" s="17">
        <f t="shared" si="143"/>
        <v>42141.125</v>
      </c>
      <c r="U1843">
        <f t="shared" si="144"/>
        <v>2015</v>
      </c>
    </row>
    <row r="1844" spans="1:21" ht="43.2" x14ac:dyDescent="0.3">
      <c r="A1844">
        <v>1244</v>
      </c>
      <c r="B1844" s="9" t="s">
        <v>1245</v>
      </c>
      <c r="C1844" s="3" t="s">
        <v>5354</v>
      </c>
      <c r="D1844" s="5">
        <v>2000</v>
      </c>
      <c r="E1844" s="7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40"/>
        <v>104</v>
      </c>
      <c r="P1844">
        <f t="shared" si="141"/>
        <v>46.13</v>
      </c>
      <c r="Q1844" s="12" t="s">
        <v>8327</v>
      </c>
      <c r="R1844" t="s">
        <v>8331</v>
      </c>
      <c r="S1844" s="17">
        <f t="shared" si="142"/>
        <v>41355.825497685182</v>
      </c>
      <c r="T1844" s="17">
        <f t="shared" si="143"/>
        <v>41386.875</v>
      </c>
      <c r="U1844">
        <f t="shared" si="144"/>
        <v>2013</v>
      </c>
    </row>
    <row r="1845" spans="1:21" ht="43.2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2" t="s">
        <v>8311</v>
      </c>
      <c r="R1845" t="s">
        <v>8333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2" t="s">
        <v>8323</v>
      </c>
      <c r="R1846" t="s">
        <v>8326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2" t="s">
        <v>8319</v>
      </c>
      <c r="R1847" t="s">
        <v>8345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57.6" x14ac:dyDescent="0.3">
      <c r="A1848">
        <v>3195</v>
      </c>
      <c r="B1848" s="9" t="s">
        <v>3195</v>
      </c>
      <c r="C1848" s="3" t="s">
        <v>7305</v>
      </c>
      <c r="D1848" s="5">
        <v>3500</v>
      </c>
      <c r="E1848" s="7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40"/>
        <v>59</v>
      </c>
      <c r="P1848">
        <f t="shared" si="141"/>
        <v>53.08</v>
      </c>
      <c r="Q1848" s="12" t="s">
        <v>8323</v>
      </c>
      <c r="R1848" t="s">
        <v>8335</v>
      </c>
      <c r="S1848" s="17">
        <f t="shared" si="142"/>
        <v>42017.594236111108</v>
      </c>
      <c r="T1848" s="17">
        <f t="shared" si="143"/>
        <v>42047.594236111108</v>
      </c>
      <c r="U1848">
        <f t="shared" si="144"/>
        <v>2015</v>
      </c>
    </row>
    <row r="1849" spans="1:21" ht="43.2" x14ac:dyDescent="0.3">
      <c r="A1849">
        <v>144</v>
      </c>
      <c r="B1849" s="9" t="s">
        <v>146</v>
      </c>
      <c r="C1849" s="3" t="s">
        <v>4254</v>
      </c>
      <c r="D1849" s="5">
        <v>7500</v>
      </c>
      <c r="E1849" s="7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40"/>
        <v>28</v>
      </c>
      <c r="P1849">
        <f t="shared" si="141"/>
        <v>55.95</v>
      </c>
      <c r="Q1849" s="12" t="s">
        <v>8321</v>
      </c>
      <c r="R1849" t="s">
        <v>8337</v>
      </c>
      <c r="S1849" s="17">
        <f t="shared" si="142"/>
        <v>42047.762407407412</v>
      </c>
      <c r="T1849" s="17">
        <f t="shared" si="143"/>
        <v>42107.72074074074</v>
      </c>
      <c r="U1849">
        <f t="shared" si="144"/>
        <v>2015</v>
      </c>
    </row>
    <row r="1850" spans="1:21" ht="43.2" x14ac:dyDescent="0.3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2" t="s">
        <v>8327</v>
      </c>
      <c r="R1850" t="s">
        <v>8328</v>
      </c>
      <c r="S1850" s="17">
        <f t="shared" si="142"/>
        <v>40793.998599537037</v>
      </c>
      <c r="T1850" s="17">
        <f t="shared" si="143"/>
        <v>40828.998599537037</v>
      </c>
      <c r="U1850">
        <f t="shared" si="144"/>
        <v>2011</v>
      </c>
    </row>
    <row r="1851" spans="1:21" ht="43.2" x14ac:dyDescent="0.3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2" t="s">
        <v>8321</v>
      </c>
      <c r="R1851" t="s">
        <v>8322</v>
      </c>
      <c r="S1851" s="17">
        <f t="shared" si="142"/>
        <v>41755.117581018516</v>
      </c>
      <c r="T1851" s="17">
        <f t="shared" si="143"/>
        <v>41778.117581018516</v>
      </c>
      <c r="U1851">
        <f t="shared" si="144"/>
        <v>2014</v>
      </c>
    </row>
    <row r="1852" spans="1:21" ht="43.2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2" t="s">
        <v>8323</v>
      </c>
      <c r="R1852" t="s">
        <v>8326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43.2" x14ac:dyDescent="0.3">
      <c r="A1853">
        <v>3465</v>
      </c>
      <c r="B1853" s="9" t="s">
        <v>3464</v>
      </c>
      <c r="C1853" s="3" t="s">
        <v>7575</v>
      </c>
      <c r="D1853" s="5">
        <v>2000</v>
      </c>
      <c r="E1853" s="7">
        <v>2060</v>
      </c>
      <c r="F1853" t="s">
        <v>8218</v>
      </c>
      <c r="G1853" t="s">
        <v>8224</v>
      </c>
      <c r="H1853" t="s">
        <v>8246</v>
      </c>
      <c r="I1853">
        <v>1439136000</v>
      </c>
      <c r="J1853">
        <v>1436972472</v>
      </c>
      <c r="K1853" t="b">
        <v>0</v>
      </c>
      <c r="L1853">
        <v>36</v>
      </c>
      <c r="M1853" t="b">
        <v>1</v>
      </c>
      <c r="N1853" t="s">
        <v>8269</v>
      </c>
      <c r="O1853">
        <f t="shared" si="140"/>
        <v>103</v>
      </c>
      <c r="P1853">
        <f t="shared" si="141"/>
        <v>57.22</v>
      </c>
      <c r="Q1853" s="12" t="s">
        <v>8323</v>
      </c>
      <c r="R1853" t="s">
        <v>8326</v>
      </c>
      <c r="S1853" s="17">
        <f t="shared" si="142"/>
        <v>42200.625833333332</v>
      </c>
      <c r="T1853" s="17">
        <f t="shared" si="143"/>
        <v>42225.666666666672</v>
      </c>
      <c r="U1853">
        <f t="shared" si="144"/>
        <v>2015</v>
      </c>
    </row>
    <row r="1854" spans="1:21" ht="43.2" x14ac:dyDescent="0.3">
      <c r="A1854">
        <v>3280</v>
      </c>
      <c r="B1854" s="9" t="s">
        <v>3280</v>
      </c>
      <c r="C1854" s="3" t="s">
        <v>7390</v>
      </c>
      <c r="D1854" s="5">
        <v>2000</v>
      </c>
      <c r="E1854" s="7">
        <v>2060</v>
      </c>
      <c r="F1854" t="s">
        <v>8218</v>
      </c>
      <c r="G1854" t="s">
        <v>8223</v>
      </c>
      <c r="H1854" t="s">
        <v>8245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8269</v>
      </c>
      <c r="O1854">
        <f t="shared" si="140"/>
        <v>103</v>
      </c>
      <c r="P1854">
        <f t="shared" si="141"/>
        <v>68.67</v>
      </c>
      <c r="Q1854" s="12" t="s">
        <v>8323</v>
      </c>
      <c r="R1854" t="s">
        <v>8326</v>
      </c>
      <c r="S1854" s="17">
        <f t="shared" si="142"/>
        <v>42121.756921296299</v>
      </c>
      <c r="T1854" s="17">
        <f t="shared" si="143"/>
        <v>42156.208333333328</v>
      </c>
      <c r="U1854">
        <f t="shared" si="144"/>
        <v>2015</v>
      </c>
    </row>
    <row r="1855" spans="1:21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2" t="s">
        <v>8323</v>
      </c>
      <c r="R1855" t="s">
        <v>8335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2" t="s">
        <v>8327</v>
      </c>
      <c r="R1856" t="s">
        <v>8331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43.2" x14ac:dyDescent="0.3">
      <c r="A1857">
        <v>3428</v>
      </c>
      <c r="B1857" s="9" t="s">
        <v>3427</v>
      </c>
      <c r="C1857" s="3" t="s">
        <v>7538</v>
      </c>
      <c r="D1857" s="5">
        <v>2000</v>
      </c>
      <c r="E1857" s="7">
        <v>2055</v>
      </c>
      <c r="F1857" t="s">
        <v>8218</v>
      </c>
      <c r="G1857" t="s">
        <v>8224</v>
      </c>
      <c r="H1857" t="s">
        <v>8246</v>
      </c>
      <c r="I1857">
        <v>1425142800</v>
      </c>
      <c r="J1857">
        <v>1422983847</v>
      </c>
      <c r="K1857" t="b">
        <v>0</v>
      </c>
      <c r="L1857">
        <v>51</v>
      </c>
      <c r="M1857" t="b">
        <v>1</v>
      </c>
      <c r="N1857" t="s">
        <v>8269</v>
      </c>
      <c r="O1857">
        <f t="shared" si="140"/>
        <v>103</v>
      </c>
      <c r="P1857">
        <f t="shared" si="141"/>
        <v>40.29</v>
      </c>
      <c r="Q1857" s="12" t="s">
        <v>8323</v>
      </c>
      <c r="R1857" t="s">
        <v>8326</v>
      </c>
      <c r="S1857" s="17">
        <f t="shared" si="142"/>
        <v>42038.720451388886</v>
      </c>
      <c r="T1857" s="17">
        <f t="shared" si="143"/>
        <v>42063.708333333328</v>
      </c>
      <c r="U1857">
        <f t="shared" si="144"/>
        <v>2015</v>
      </c>
    </row>
    <row r="1858" spans="1:21" ht="43.2" x14ac:dyDescent="0.3">
      <c r="A1858">
        <v>1301</v>
      </c>
      <c r="B1858" s="9" t="s">
        <v>1302</v>
      </c>
      <c r="C1858" s="3" t="s">
        <v>5411</v>
      </c>
      <c r="D1858" s="5">
        <v>2000</v>
      </c>
      <c r="E1858" s="7">
        <v>2055</v>
      </c>
      <c r="F1858" t="s">
        <v>8218</v>
      </c>
      <c r="G1858" t="s">
        <v>8223</v>
      </c>
      <c r="H1858" t="s">
        <v>8245</v>
      </c>
      <c r="I1858">
        <v>1437447600</v>
      </c>
      <c r="J1858">
        <v>1436551178</v>
      </c>
      <c r="K1858" t="b">
        <v>0</v>
      </c>
      <c r="L1858">
        <v>29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70.86</v>
      </c>
      <c r="Q1858" s="12" t="s">
        <v>8323</v>
      </c>
      <c r="R1858" t="s">
        <v>8326</v>
      </c>
      <c r="S1858" s="17">
        <f t="shared" si="142"/>
        <v>42195.749745370369</v>
      </c>
      <c r="T1858" s="17">
        <f t="shared" si="143"/>
        <v>42206.125</v>
      </c>
      <c r="U1858">
        <f t="shared" si="144"/>
        <v>2015</v>
      </c>
    </row>
    <row r="1859" spans="1:21" ht="43.2" x14ac:dyDescent="0.3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ref="P1859:P1922" si="146">IFERROR(ROUND(E1859/L1859,2),0)</f>
        <v>39.479999999999997</v>
      </c>
      <c r="Q1859" s="12" t="s">
        <v>8308</v>
      </c>
      <c r="R1859" t="s">
        <v>8315</v>
      </c>
      <c r="S1859" s="17">
        <f t="shared" ref="S1859:S1922" si="147">(((J1859/60)/60)/24)+DATE(1970,1,1)</f>
        <v>42774.792071759264</v>
      </c>
      <c r="T1859" s="17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x14ac:dyDescent="0.3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2" t="s">
        <v>8327</v>
      </c>
      <c r="R1860" t="s">
        <v>8331</v>
      </c>
      <c r="S1860" s="17">
        <f t="shared" si="147"/>
        <v>42614.722013888888</v>
      </c>
      <c r="T1860" s="17">
        <f t="shared" si="148"/>
        <v>42644.722013888888</v>
      </c>
      <c r="U1860">
        <f t="shared" si="149"/>
        <v>2016</v>
      </c>
    </row>
    <row r="1861" spans="1:21" ht="28.8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2" t="s">
        <v>8327</v>
      </c>
      <c r="R1861" t="s">
        <v>8328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43.2" x14ac:dyDescent="0.3">
      <c r="A1862">
        <v>3678</v>
      </c>
      <c r="B1862" s="9" t="s">
        <v>3675</v>
      </c>
      <c r="C1862" s="3" t="s">
        <v>7788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1433076298</v>
      </c>
      <c r="J1862">
        <v>1430052298</v>
      </c>
      <c r="K1862" t="b">
        <v>0</v>
      </c>
      <c r="L1862">
        <v>31</v>
      </c>
      <c r="M1862" t="b">
        <v>1</v>
      </c>
      <c r="N1862" t="s">
        <v>8269</v>
      </c>
      <c r="O1862">
        <f t="shared" si="145"/>
        <v>103</v>
      </c>
      <c r="P1862">
        <f t="shared" si="146"/>
        <v>66.13</v>
      </c>
      <c r="Q1862" s="12" t="s">
        <v>8323</v>
      </c>
      <c r="R1862" t="s">
        <v>8326</v>
      </c>
      <c r="S1862" s="17">
        <f t="shared" si="147"/>
        <v>42120.531226851846</v>
      </c>
      <c r="T1862" s="17">
        <f t="shared" si="148"/>
        <v>42155.531226851846</v>
      </c>
      <c r="U1862">
        <f t="shared" si="149"/>
        <v>2015</v>
      </c>
    </row>
    <row r="1863" spans="1:21" ht="43.2" x14ac:dyDescent="0.3">
      <c r="A1863">
        <v>2791</v>
      </c>
      <c r="B1863" s="9" t="s">
        <v>2791</v>
      </c>
      <c r="C1863" s="3" t="s">
        <v>6901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1473393600</v>
      </c>
      <c r="J1863">
        <v>1470778559</v>
      </c>
      <c r="K1863" t="b">
        <v>0</v>
      </c>
      <c r="L1863">
        <v>28</v>
      </c>
      <c r="M1863" t="b">
        <v>1</v>
      </c>
      <c r="N1863" t="s">
        <v>8269</v>
      </c>
      <c r="O1863">
        <f t="shared" si="145"/>
        <v>103</v>
      </c>
      <c r="P1863">
        <f t="shared" si="146"/>
        <v>73.209999999999994</v>
      </c>
      <c r="Q1863" s="12" t="s">
        <v>8323</v>
      </c>
      <c r="R1863" t="s">
        <v>8326</v>
      </c>
      <c r="S1863" s="17">
        <f t="shared" si="147"/>
        <v>42591.899988425925</v>
      </c>
      <c r="T1863" s="17">
        <f t="shared" si="148"/>
        <v>42622.166666666672</v>
      </c>
      <c r="U1863">
        <f t="shared" si="149"/>
        <v>2016</v>
      </c>
    </row>
    <row r="1864" spans="1:21" ht="43.2" x14ac:dyDescent="0.3">
      <c r="A1864">
        <v>2788</v>
      </c>
      <c r="B1864" s="9" t="s">
        <v>2788</v>
      </c>
      <c r="C1864" s="3" t="s">
        <v>6898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1469811043</v>
      </c>
      <c r="J1864">
        <v>1467219043</v>
      </c>
      <c r="K1864" t="b">
        <v>0</v>
      </c>
      <c r="L1864">
        <v>20</v>
      </c>
      <c r="M1864" t="b">
        <v>1</v>
      </c>
      <c r="N1864" t="s">
        <v>8269</v>
      </c>
      <c r="O1864">
        <f t="shared" si="145"/>
        <v>103</v>
      </c>
      <c r="P1864">
        <f t="shared" si="146"/>
        <v>102.5</v>
      </c>
      <c r="Q1864" s="12" t="s">
        <v>8323</v>
      </c>
      <c r="R1864" t="s">
        <v>8326</v>
      </c>
      <c r="S1864" s="17">
        <f t="shared" si="147"/>
        <v>42550.701886574068</v>
      </c>
      <c r="T1864" s="17">
        <f t="shared" si="148"/>
        <v>42580.701886574068</v>
      </c>
      <c r="U1864">
        <f t="shared" si="149"/>
        <v>2016</v>
      </c>
    </row>
    <row r="1865" spans="1:21" ht="43.2" x14ac:dyDescent="0.3">
      <c r="A1865">
        <v>535</v>
      </c>
      <c r="B1865" s="9" t="s">
        <v>536</v>
      </c>
      <c r="C1865" s="3" t="s">
        <v>4645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1483707905</v>
      </c>
      <c r="J1865">
        <v>1481115905</v>
      </c>
      <c r="K1865" t="b">
        <v>0</v>
      </c>
      <c r="L1865">
        <v>59</v>
      </c>
      <c r="M1865" t="b">
        <v>1</v>
      </c>
      <c r="N1865" t="s">
        <v>8269</v>
      </c>
      <c r="O1865">
        <f t="shared" si="145"/>
        <v>103</v>
      </c>
      <c r="P1865">
        <f t="shared" si="146"/>
        <v>34.75</v>
      </c>
      <c r="Q1865" s="12" t="s">
        <v>8323</v>
      </c>
      <c r="R1865" t="s">
        <v>8326</v>
      </c>
      <c r="S1865" s="17">
        <f t="shared" si="147"/>
        <v>42711.545196759253</v>
      </c>
      <c r="T1865" s="17">
        <f t="shared" si="148"/>
        <v>42741.545196759253</v>
      </c>
      <c r="U1865">
        <f t="shared" si="149"/>
        <v>2016</v>
      </c>
    </row>
    <row r="1866" spans="1:21" ht="43.2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2" t="s">
        <v>8323</v>
      </c>
      <c r="R1866" t="s">
        <v>8326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2" t="s">
        <v>8323</v>
      </c>
      <c r="R1867" t="s">
        <v>8326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2" t="s">
        <v>8323</v>
      </c>
      <c r="R1868" t="s">
        <v>8326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2" t="s">
        <v>8327</v>
      </c>
      <c r="R1869" t="s">
        <v>8331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43.2" x14ac:dyDescent="0.3">
      <c r="A1870">
        <v>3782</v>
      </c>
      <c r="B1870" s="9" t="s">
        <v>3779</v>
      </c>
      <c r="C1870" s="3" t="s">
        <v>7892</v>
      </c>
      <c r="D1870" s="5">
        <v>2000</v>
      </c>
      <c r="E1870" s="7">
        <v>2035</v>
      </c>
      <c r="F1870" t="s">
        <v>8218</v>
      </c>
      <c r="G1870" t="s">
        <v>8224</v>
      </c>
      <c r="H1870" t="s">
        <v>8246</v>
      </c>
      <c r="I1870">
        <v>1469401200</v>
      </c>
      <c r="J1870">
        <v>1466887297</v>
      </c>
      <c r="K1870" t="b">
        <v>0</v>
      </c>
      <c r="L1870">
        <v>27</v>
      </c>
      <c r="M1870" t="b">
        <v>1</v>
      </c>
      <c r="N1870" t="s">
        <v>8303</v>
      </c>
      <c r="O1870">
        <f t="shared" si="145"/>
        <v>102</v>
      </c>
      <c r="P1870">
        <f t="shared" si="146"/>
        <v>75.37</v>
      </c>
      <c r="Q1870" s="12" t="s">
        <v>8323</v>
      </c>
      <c r="R1870" t="s">
        <v>8335</v>
      </c>
      <c r="S1870" s="17">
        <f t="shared" si="147"/>
        <v>42546.862233796302</v>
      </c>
      <c r="T1870" s="17">
        <f t="shared" si="148"/>
        <v>42575.958333333328</v>
      </c>
      <c r="U1870">
        <f t="shared" si="149"/>
        <v>2016</v>
      </c>
    </row>
    <row r="1871" spans="1:21" ht="28.8" x14ac:dyDescent="0.3">
      <c r="A1871">
        <v>1841</v>
      </c>
      <c r="B1871" s="9" t="s">
        <v>1842</v>
      </c>
      <c r="C1871" s="3" t="s">
        <v>5951</v>
      </c>
      <c r="D1871" s="5">
        <v>2000</v>
      </c>
      <c r="E1871" s="7">
        <v>2035</v>
      </c>
      <c r="F1871" t="s">
        <v>8218</v>
      </c>
      <c r="G1871" t="s">
        <v>8223</v>
      </c>
      <c r="H1871" t="s">
        <v>8245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8274</v>
      </c>
      <c r="O1871">
        <f t="shared" si="145"/>
        <v>102</v>
      </c>
      <c r="P1871">
        <f t="shared" si="146"/>
        <v>50.88</v>
      </c>
      <c r="Q1871" s="12" t="s">
        <v>8327</v>
      </c>
      <c r="R1871" t="s">
        <v>8331</v>
      </c>
      <c r="S1871" s="17">
        <f t="shared" si="147"/>
        <v>41745.84542824074</v>
      </c>
      <c r="T1871" s="17">
        <f t="shared" si="148"/>
        <v>41779.207638888889</v>
      </c>
      <c r="U1871">
        <f t="shared" si="149"/>
        <v>2014</v>
      </c>
    </row>
    <row r="1872" spans="1:21" ht="43.2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2" t="s">
        <v>8323</v>
      </c>
      <c r="R1872" t="s">
        <v>8326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2" t="s">
        <v>8321</v>
      </c>
      <c r="R1873" t="s">
        <v>8322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43.2" x14ac:dyDescent="0.3">
      <c r="A1874">
        <v>3713</v>
      </c>
      <c r="B1874" s="9" t="s">
        <v>3710</v>
      </c>
      <c r="C1874" s="3" t="s">
        <v>7823</v>
      </c>
      <c r="D1874" s="5">
        <v>2000</v>
      </c>
      <c r="E1874" s="7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 t="shared" si="145"/>
        <v>102</v>
      </c>
      <c r="P1874">
        <f t="shared" si="146"/>
        <v>106.84</v>
      </c>
      <c r="Q1874" s="12" t="s">
        <v>8323</v>
      </c>
      <c r="R1874" t="s">
        <v>8326</v>
      </c>
      <c r="S1874" s="17">
        <f t="shared" si="147"/>
        <v>42505.738032407404</v>
      </c>
      <c r="T1874" s="17">
        <f t="shared" si="148"/>
        <v>42525.738032407404</v>
      </c>
      <c r="U1874">
        <f t="shared" si="149"/>
        <v>2016</v>
      </c>
    </row>
    <row r="1875" spans="1:21" ht="43.2" x14ac:dyDescent="0.3">
      <c r="A1875">
        <v>2912</v>
      </c>
      <c r="B1875" s="9" t="s">
        <v>2912</v>
      </c>
      <c r="C1875" s="3" t="s">
        <v>7022</v>
      </c>
      <c r="D1875" s="5">
        <v>14440</v>
      </c>
      <c r="E1875" s="7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 t="shared" si="145"/>
        <v>14</v>
      </c>
      <c r="P1875">
        <f t="shared" si="146"/>
        <v>78.08</v>
      </c>
      <c r="Q1875" s="12" t="s">
        <v>8323</v>
      </c>
      <c r="R1875" t="s">
        <v>8326</v>
      </c>
      <c r="S1875" s="17">
        <f t="shared" si="147"/>
        <v>42354.131643518514</v>
      </c>
      <c r="T1875" s="17">
        <f t="shared" si="148"/>
        <v>42384.131643518514</v>
      </c>
      <c r="U1875">
        <f t="shared" si="149"/>
        <v>2015</v>
      </c>
    </row>
    <row r="1876" spans="1:21" ht="43.2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2" t="s">
        <v>8308</v>
      </c>
      <c r="R1876" t="s">
        <v>8310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43.2" x14ac:dyDescent="0.3">
      <c r="A1877">
        <v>3519</v>
      </c>
      <c r="B1877" s="9" t="s">
        <v>3518</v>
      </c>
      <c r="C1877" s="3" t="s">
        <v>7629</v>
      </c>
      <c r="D1877" s="5">
        <v>2000</v>
      </c>
      <c r="E1877" s="7">
        <v>2027</v>
      </c>
      <c r="F1877" t="s">
        <v>8218</v>
      </c>
      <c r="G1877" t="s">
        <v>8224</v>
      </c>
      <c r="H1877" t="s">
        <v>8246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8269</v>
      </c>
      <c r="O1877">
        <f t="shared" si="145"/>
        <v>101</v>
      </c>
      <c r="P1877">
        <f t="shared" si="146"/>
        <v>72.39</v>
      </c>
      <c r="Q1877" s="12" t="s">
        <v>8323</v>
      </c>
      <c r="R1877" t="s">
        <v>8326</v>
      </c>
      <c r="S1877" s="17">
        <f t="shared" si="147"/>
        <v>42037.598958333328</v>
      </c>
      <c r="T1877" s="17">
        <f t="shared" si="148"/>
        <v>42067.598958333328</v>
      </c>
      <c r="U1877">
        <f t="shared" si="149"/>
        <v>2015</v>
      </c>
    </row>
    <row r="1878" spans="1:21" ht="43.2" x14ac:dyDescent="0.3">
      <c r="A1878">
        <v>40</v>
      </c>
      <c r="B1878" s="9" t="s">
        <v>42</v>
      </c>
      <c r="C1878" s="3" t="s">
        <v>4151</v>
      </c>
      <c r="D1878" s="5">
        <v>2000</v>
      </c>
      <c r="E1878" s="7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8263</v>
      </c>
      <c r="O1878">
        <f t="shared" si="145"/>
        <v>101</v>
      </c>
      <c r="P1878">
        <f t="shared" si="146"/>
        <v>126.69</v>
      </c>
      <c r="Q1878" s="12" t="s">
        <v>8321</v>
      </c>
      <c r="R1878" t="s">
        <v>8332</v>
      </c>
      <c r="S1878" s="17">
        <f t="shared" si="147"/>
        <v>41789.21398148148</v>
      </c>
      <c r="T1878" s="17">
        <f t="shared" si="148"/>
        <v>41809.166666666664</v>
      </c>
      <c r="U1878">
        <f t="shared" si="149"/>
        <v>2014</v>
      </c>
    </row>
    <row r="1879" spans="1:21" ht="43.2" x14ac:dyDescent="0.3">
      <c r="A1879">
        <v>3839</v>
      </c>
      <c r="B1879" s="9" t="s">
        <v>3836</v>
      </c>
      <c r="C1879" s="3" t="s">
        <v>7948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1438226724</v>
      </c>
      <c r="J1879">
        <v>1433042724</v>
      </c>
      <c r="K1879" t="b">
        <v>0</v>
      </c>
      <c r="L1879">
        <v>32</v>
      </c>
      <c r="M1879" t="b">
        <v>1</v>
      </c>
      <c r="N1879" t="s">
        <v>8269</v>
      </c>
      <c r="O1879">
        <f t="shared" si="145"/>
        <v>101</v>
      </c>
      <c r="P1879">
        <f t="shared" si="146"/>
        <v>63.28</v>
      </c>
      <c r="Q1879" s="12" t="s">
        <v>8323</v>
      </c>
      <c r="R1879" t="s">
        <v>8326</v>
      </c>
      <c r="S1879" s="17">
        <f t="shared" si="147"/>
        <v>42155.142638888887</v>
      </c>
      <c r="T1879" s="17">
        <f t="shared" si="148"/>
        <v>42215.142638888887</v>
      </c>
      <c r="U1879">
        <f t="shared" si="149"/>
        <v>2015</v>
      </c>
    </row>
    <row r="1880" spans="1:21" ht="43.2" x14ac:dyDescent="0.3">
      <c r="A1880">
        <v>3809</v>
      </c>
      <c r="B1880" s="9" t="s">
        <v>3806</v>
      </c>
      <c r="C1880" s="3" t="s">
        <v>7919</v>
      </c>
      <c r="D1880" s="5">
        <v>2000</v>
      </c>
      <c r="E1880" s="7">
        <v>2025</v>
      </c>
      <c r="F1880" t="s">
        <v>8218</v>
      </c>
      <c r="G1880" t="s">
        <v>8224</v>
      </c>
      <c r="H1880" t="s">
        <v>8246</v>
      </c>
      <c r="I1880">
        <v>1406761200</v>
      </c>
      <c r="J1880">
        <v>1402403907</v>
      </c>
      <c r="K1880" t="b">
        <v>0</v>
      </c>
      <c r="L1880">
        <v>38</v>
      </c>
      <c r="M1880" t="b">
        <v>1</v>
      </c>
      <c r="N1880" t="s">
        <v>8269</v>
      </c>
      <c r="O1880">
        <f t="shared" si="145"/>
        <v>101</v>
      </c>
      <c r="P1880">
        <f t="shared" si="146"/>
        <v>53.29</v>
      </c>
      <c r="Q1880" s="12" t="s">
        <v>8323</v>
      </c>
      <c r="R1880" t="s">
        <v>8326</v>
      </c>
      <c r="S1880" s="17">
        <f t="shared" si="147"/>
        <v>41800.526701388888</v>
      </c>
      <c r="T1880" s="17">
        <f t="shared" si="148"/>
        <v>41850.958333333336</v>
      </c>
      <c r="U1880">
        <f t="shared" si="149"/>
        <v>2014</v>
      </c>
    </row>
    <row r="1881" spans="1:21" ht="57.6" x14ac:dyDescent="0.3">
      <c r="A1881">
        <v>1856</v>
      </c>
      <c r="B1881" s="9" t="s">
        <v>1857</v>
      </c>
      <c r="C1881" s="3" t="s">
        <v>5966</v>
      </c>
      <c r="D1881" s="5">
        <v>2000</v>
      </c>
      <c r="E1881" s="7">
        <v>2025</v>
      </c>
      <c r="F1881" t="s">
        <v>8218</v>
      </c>
      <c r="G1881" t="s">
        <v>8223</v>
      </c>
      <c r="H1881" t="s">
        <v>8245</v>
      </c>
      <c r="I1881">
        <v>1405715472</v>
      </c>
      <c r="J1881">
        <v>1403901072</v>
      </c>
      <c r="K1881" t="b">
        <v>0</v>
      </c>
      <c r="L1881">
        <v>38</v>
      </c>
      <c r="M1881" t="b">
        <v>1</v>
      </c>
      <c r="N1881" t="s">
        <v>8274</v>
      </c>
      <c r="O1881">
        <f t="shared" si="145"/>
        <v>101</v>
      </c>
      <c r="P1881">
        <f t="shared" si="146"/>
        <v>53.29</v>
      </c>
      <c r="Q1881" s="12" t="s">
        <v>8327</v>
      </c>
      <c r="R1881" t="s">
        <v>8331</v>
      </c>
      <c r="S1881" s="17">
        <f t="shared" si="147"/>
        <v>41817.854999999996</v>
      </c>
      <c r="T1881" s="17">
        <f t="shared" si="148"/>
        <v>41838.854999999996</v>
      </c>
      <c r="U1881">
        <f t="shared" si="149"/>
        <v>2014</v>
      </c>
    </row>
    <row r="1882" spans="1:21" ht="43.2" x14ac:dyDescent="0.3">
      <c r="A1882">
        <v>1261</v>
      </c>
      <c r="B1882" s="9" t="s">
        <v>1262</v>
      </c>
      <c r="C1882" s="3" t="s">
        <v>5371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8274</v>
      </c>
      <c r="O1882">
        <f t="shared" si="145"/>
        <v>101</v>
      </c>
      <c r="P1882">
        <f t="shared" si="146"/>
        <v>38.94</v>
      </c>
      <c r="Q1882" s="12" t="s">
        <v>8327</v>
      </c>
      <c r="R1882" t="s">
        <v>8331</v>
      </c>
      <c r="S1882" s="17">
        <f t="shared" si="147"/>
        <v>41638.342905092592</v>
      </c>
      <c r="T1882" s="17">
        <f t="shared" si="148"/>
        <v>41668.342905092592</v>
      </c>
      <c r="U1882">
        <f t="shared" si="149"/>
        <v>2013</v>
      </c>
    </row>
    <row r="1883" spans="1:21" ht="43.2" x14ac:dyDescent="0.3">
      <c r="A1883">
        <v>3618</v>
      </c>
      <c r="B1883" s="9" t="s">
        <v>3616</v>
      </c>
      <c r="C1883" s="3" t="s">
        <v>7728</v>
      </c>
      <c r="D1883" s="5">
        <v>2000</v>
      </c>
      <c r="E1883" s="7">
        <v>2020</v>
      </c>
      <c r="F1883" t="s">
        <v>8218</v>
      </c>
      <c r="G1883" t="s">
        <v>8224</v>
      </c>
      <c r="H1883" t="s">
        <v>8246</v>
      </c>
      <c r="I1883">
        <v>1433343850</v>
      </c>
      <c r="J1883">
        <v>1430751850</v>
      </c>
      <c r="K1883" t="b">
        <v>0</v>
      </c>
      <c r="L1883">
        <v>56</v>
      </c>
      <c r="M1883" t="b">
        <v>1</v>
      </c>
      <c r="N1883" t="s">
        <v>8269</v>
      </c>
      <c r="O1883">
        <f t="shared" si="145"/>
        <v>101</v>
      </c>
      <c r="P1883">
        <f t="shared" si="146"/>
        <v>36.07</v>
      </c>
      <c r="Q1883" s="12" t="s">
        <v>8323</v>
      </c>
      <c r="R1883" t="s">
        <v>8326</v>
      </c>
      <c r="S1883" s="17">
        <f t="shared" si="147"/>
        <v>42128.627893518518</v>
      </c>
      <c r="T1883" s="17">
        <f t="shared" si="148"/>
        <v>42158.627893518518</v>
      </c>
      <c r="U1883">
        <f t="shared" si="149"/>
        <v>2015</v>
      </c>
    </row>
    <row r="1884" spans="1:21" ht="43.2" x14ac:dyDescent="0.3">
      <c r="A1884">
        <v>3474</v>
      </c>
      <c r="B1884" s="9" t="s">
        <v>3473</v>
      </c>
      <c r="C1884" s="3" t="s">
        <v>7584</v>
      </c>
      <c r="D1884" s="5">
        <v>2000</v>
      </c>
      <c r="E1884" s="7">
        <v>2020</v>
      </c>
      <c r="F1884" t="s">
        <v>8218</v>
      </c>
      <c r="G1884" t="s">
        <v>8224</v>
      </c>
      <c r="H1884" t="s">
        <v>8246</v>
      </c>
      <c r="I1884">
        <v>1469016131</v>
      </c>
      <c r="J1884">
        <v>1466424131</v>
      </c>
      <c r="K1884" t="b">
        <v>0</v>
      </c>
      <c r="L1884">
        <v>39</v>
      </c>
      <c r="M1884" t="b">
        <v>1</v>
      </c>
      <c r="N1884" t="s">
        <v>8269</v>
      </c>
      <c r="O1884">
        <f t="shared" si="145"/>
        <v>101</v>
      </c>
      <c r="P1884">
        <f t="shared" si="146"/>
        <v>51.79</v>
      </c>
      <c r="Q1884" s="12" t="s">
        <v>8323</v>
      </c>
      <c r="R1884" t="s">
        <v>8326</v>
      </c>
      <c r="S1884" s="17">
        <f t="shared" si="147"/>
        <v>42541.501516203702</v>
      </c>
      <c r="T1884" s="17">
        <f t="shared" si="148"/>
        <v>42571.501516203702</v>
      </c>
      <c r="U1884">
        <f t="shared" si="149"/>
        <v>2016</v>
      </c>
    </row>
    <row r="1885" spans="1:21" ht="43.2" x14ac:dyDescent="0.3">
      <c r="A1885">
        <v>3357</v>
      </c>
      <c r="B1885" s="9" t="s">
        <v>3356</v>
      </c>
      <c r="C1885" s="3" t="s">
        <v>7467</v>
      </c>
      <c r="D1885" s="5">
        <v>2000</v>
      </c>
      <c r="E1885" s="7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 t="shared" si="145"/>
        <v>101</v>
      </c>
      <c r="P1885">
        <f t="shared" si="146"/>
        <v>96.19</v>
      </c>
      <c r="Q1885" s="12" t="s">
        <v>8323</v>
      </c>
      <c r="R1885" t="s">
        <v>8326</v>
      </c>
      <c r="S1885" s="17">
        <f t="shared" si="147"/>
        <v>41822.417939814812</v>
      </c>
      <c r="T1885" s="17">
        <f t="shared" si="148"/>
        <v>41852.417939814812</v>
      </c>
      <c r="U1885">
        <f t="shared" si="149"/>
        <v>2014</v>
      </c>
    </row>
    <row r="1886" spans="1:21" ht="28.8" x14ac:dyDescent="0.3">
      <c r="A1886">
        <v>1826</v>
      </c>
      <c r="B1886" s="9" t="s">
        <v>1827</v>
      </c>
      <c r="C1886" s="3" t="s">
        <v>5936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1392675017</v>
      </c>
      <c r="J1886">
        <v>1390083017</v>
      </c>
      <c r="K1886" t="b">
        <v>0</v>
      </c>
      <c r="L1886">
        <v>38</v>
      </c>
      <c r="M1886" t="b">
        <v>1</v>
      </c>
      <c r="N1886" t="s">
        <v>8274</v>
      </c>
      <c r="O1886">
        <f t="shared" si="145"/>
        <v>101</v>
      </c>
      <c r="P1886">
        <f t="shared" si="146"/>
        <v>53.16</v>
      </c>
      <c r="Q1886" s="12" t="s">
        <v>8327</v>
      </c>
      <c r="R1886" t="s">
        <v>8331</v>
      </c>
      <c r="S1886" s="17">
        <f t="shared" si="147"/>
        <v>41657.923807870371</v>
      </c>
      <c r="T1886" s="17">
        <f t="shared" si="148"/>
        <v>41687.923807870371</v>
      </c>
      <c r="U1886">
        <f t="shared" si="149"/>
        <v>2014</v>
      </c>
    </row>
    <row r="1887" spans="1:21" ht="43.2" x14ac:dyDescent="0.3">
      <c r="A1887">
        <v>1441</v>
      </c>
      <c r="B1887" s="9" t="s">
        <v>1442</v>
      </c>
      <c r="C1887" s="3" t="s">
        <v>5551</v>
      </c>
      <c r="D1887" s="5">
        <v>180000</v>
      </c>
      <c r="E1887" s="7">
        <v>2020</v>
      </c>
      <c r="F1887" t="s">
        <v>8220</v>
      </c>
      <c r="G1887" t="s">
        <v>8224</v>
      </c>
      <c r="H1887" t="s">
        <v>8246</v>
      </c>
      <c r="I1887">
        <v>1441995769</v>
      </c>
      <c r="J1887">
        <v>1436811769</v>
      </c>
      <c r="K1887" t="b">
        <v>0</v>
      </c>
      <c r="L1887">
        <v>3</v>
      </c>
      <c r="M1887" t="b">
        <v>0</v>
      </c>
      <c r="N1887" t="s">
        <v>8285</v>
      </c>
      <c r="O1887">
        <f t="shared" si="145"/>
        <v>1</v>
      </c>
      <c r="P1887">
        <f t="shared" si="146"/>
        <v>673.33</v>
      </c>
      <c r="Q1887" s="12" t="s">
        <v>8311</v>
      </c>
      <c r="R1887" t="s">
        <v>8348</v>
      </c>
      <c r="S1887" s="17">
        <f t="shared" si="147"/>
        <v>42198.765844907408</v>
      </c>
      <c r="T1887" s="17">
        <f t="shared" si="148"/>
        <v>42258.765844907408</v>
      </c>
      <c r="U1887">
        <f t="shared" si="149"/>
        <v>2015</v>
      </c>
    </row>
    <row r="1888" spans="1:21" ht="43.2" x14ac:dyDescent="0.3">
      <c r="A1888">
        <v>1284</v>
      </c>
      <c r="B1888" s="9" t="s">
        <v>1285</v>
      </c>
      <c r="C1888" s="3" t="s">
        <v>5394</v>
      </c>
      <c r="D1888" s="5">
        <v>2000</v>
      </c>
      <c r="E1888" s="7">
        <v>2020</v>
      </c>
      <c r="F1888" t="s">
        <v>8218</v>
      </c>
      <c r="G1888" t="s">
        <v>8223</v>
      </c>
      <c r="H1888" t="s">
        <v>8245</v>
      </c>
      <c r="I1888">
        <v>1483203540</v>
      </c>
      <c r="J1888">
        <v>1481175482</v>
      </c>
      <c r="K1888" t="b">
        <v>0</v>
      </c>
      <c r="L1888">
        <v>31</v>
      </c>
      <c r="M1888" t="b">
        <v>1</v>
      </c>
      <c r="N1888" t="s">
        <v>8269</v>
      </c>
      <c r="O1888">
        <f t="shared" si="145"/>
        <v>101</v>
      </c>
      <c r="P1888">
        <f t="shared" si="146"/>
        <v>65.16</v>
      </c>
      <c r="Q1888" s="12" t="s">
        <v>8323</v>
      </c>
      <c r="R1888" t="s">
        <v>8326</v>
      </c>
      <c r="S1888" s="17">
        <f t="shared" si="147"/>
        <v>42712.23474537037</v>
      </c>
      <c r="T1888" s="17">
        <f t="shared" si="148"/>
        <v>42735.707638888889</v>
      </c>
      <c r="U1888">
        <f t="shared" si="149"/>
        <v>2016</v>
      </c>
    </row>
    <row r="1889" spans="1:21" ht="43.2" x14ac:dyDescent="0.3">
      <c r="A1889">
        <v>3727</v>
      </c>
      <c r="B1889" s="9" t="s">
        <v>3724</v>
      </c>
      <c r="C1889" s="3" t="s">
        <v>7837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1476939300</v>
      </c>
      <c r="J1889">
        <v>1474273294</v>
      </c>
      <c r="K1889" t="b">
        <v>0</v>
      </c>
      <c r="L1889">
        <v>33</v>
      </c>
      <c r="M1889" t="b">
        <v>1</v>
      </c>
      <c r="N1889" t="s">
        <v>8269</v>
      </c>
      <c r="O1889">
        <f t="shared" si="145"/>
        <v>101</v>
      </c>
      <c r="P1889">
        <f t="shared" si="146"/>
        <v>61.06</v>
      </c>
      <c r="Q1889" s="12" t="s">
        <v>8323</v>
      </c>
      <c r="R1889" t="s">
        <v>8326</v>
      </c>
      <c r="S1889" s="17">
        <f t="shared" si="147"/>
        <v>42632.348310185189</v>
      </c>
      <c r="T1889" s="17">
        <f t="shared" si="148"/>
        <v>42663.204861111109</v>
      </c>
      <c r="U1889">
        <f t="shared" si="149"/>
        <v>2016</v>
      </c>
    </row>
    <row r="1890" spans="1:21" ht="43.2" x14ac:dyDescent="0.3">
      <c r="A1890">
        <v>3594</v>
      </c>
      <c r="B1890" s="9" t="s">
        <v>3593</v>
      </c>
      <c r="C1890" s="3" t="s">
        <v>7704</v>
      </c>
      <c r="D1890" s="5">
        <v>1600</v>
      </c>
      <c r="E1890" s="7">
        <v>2015</v>
      </c>
      <c r="F1890" t="s">
        <v>8218</v>
      </c>
      <c r="G1890" t="s">
        <v>8223</v>
      </c>
      <c r="H1890" t="s">
        <v>8245</v>
      </c>
      <c r="I1890">
        <v>1472952982</v>
      </c>
      <c r="J1890">
        <v>1470792982</v>
      </c>
      <c r="K1890" t="b">
        <v>0</v>
      </c>
      <c r="L1890">
        <v>36</v>
      </c>
      <c r="M1890" t="b">
        <v>1</v>
      </c>
      <c r="N1890" t="s">
        <v>8269</v>
      </c>
      <c r="O1890">
        <f t="shared" si="145"/>
        <v>126</v>
      </c>
      <c r="P1890">
        <f t="shared" si="146"/>
        <v>55.97</v>
      </c>
      <c r="Q1890" s="12" t="s">
        <v>8323</v>
      </c>
      <c r="R1890" t="s">
        <v>8326</v>
      </c>
      <c r="S1890" s="17">
        <f t="shared" si="147"/>
        <v>42592.066921296297</v>
      </c>
      <c r="T1890" s="17">
        <f t="shared" si="148"/>
        <v>42617.066921296297</v>
      </c>
      <c r="U1890">
        <f t="shared" si="149"/>
        <v>2016</v>
      </c>
    </row>
    <row r="1891" spans="1:21" ht="43.2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2" t="s">
        <v>8323</v>
      </c>
      <c r="R1891" t="s">
        <v>8326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43.2" x14ac:dyDescent="0.3">
      <c r="A1892">
        <v>2119</v>
      </c>
      <c r="B1892" s="9" t="s">
        <v>2120</v>
      </c>
      <c r="C1892" s="3" t="s">
        <v>6229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1345086445</v>
      </c>
      <c r="J1892">
        <v>1342494445</v>
      </c>
      <c r="K1892" t="b">
        <v>0</v>
      </c>
      <c r="L1892">
        <v>22</v>
      </c>
      <c r="M1892" t="b">
        <v>1</v>
      </c>
      <c r="N1892" t="s">
        <v>8277</v>
      </c>
      <c r="O1892">
        <f t="shared" si="145"/>
        <v>101</v>
      </c>
      <c r="P1892">
        <f t="shared" si="146"/>
        <v>91.59</v>
      </c>
      <c r="Q1892" s="12" t="s">
        <v>8327</v>
      </c>
      <c r="R1892" t="s">
        <v>8328</v>
      </c>
      <c r="S1892" s="17">
        <f t="shared" si="147"/>
        <v>41107.130150462966</v>
      </c>
      <c r="T1892" s="17">
        <f t="shared" si="148"/>
        <v>41137.130150462966</v>
      </c>
      <c r="U1892">
        <f t="shared" si="149"/>
        <v>2012</v>
      </c>
    </row>
    <row r="1893" spans="1:21" ht="43.2" x14ac:dyDescent="0.3">
      <c r="A1893">
        <v>1651</v>
      </c>
      <c r="B1893" s="9" t="s">
        <v>1652</v>
      </c>
      <c r="C1893" s="3" t="s">
        <v>5761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8290</v>
      </c>
      <c r="O1893">
        <f t="shared" si="145"/>
        <v>101</v>
      </c>
      <c r="P1893">
        <f t="shared" si="146"/>
        <v>100.75</v>
      </c>
      <c r="Q1893" s="12" t="s">
        <v>8327</v>
      </c>
      <c r="R1893" t="s">
        <v>8338</v>
      </c>
      <c r="S1893" s="17">
        <f t="shared" si="147"/>
        <v>40625.900694444441</v>
      </c>
      <c r="T1893" s="17">
        <f t="shared" si="148"/>
        <v>40659.290972222225</v>
      </c>
      <c r="U1893">
        <f t="shared" si="149"/>
        <v>2011</v>
      </c>
    </row>
    <row r="1894" spans="1:21" ht="28.8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2" t="s">
        <v>8327</v>
      </c>
      <c r="R1894" t="s">
        <v>8338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43.2" x14ac:dyDescent="0.3">
      <c r="A1895">
        <v>3653</v>
      </c>
      <c r="B1895" s="9" t="s">
        <v>3650</v>
      </c>
      <c r="C1895" s="3" t="s">
        <v>7763</v>
      </c>
      <c r="D1895" s="5">
        <v>2000</v>
      </c>
      <c r="E1895" s="7">
        <v>2010</v>
      </c>
      <c r="F1895" t="s">
        <v>8218</v>
      </c>
      <c r="G1895" t="s">
        <v>8224</v>
      </c>
      <c r="H1895" t="s">
        <v>8246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8269</v>
      </c>
      <c r="O1895">
        <f t="shared" si="145"/>
        <v>101</v>
      </c>
      <c r="P1895">
        <f t="shared" si="146"/>
        <v>60.91</v>
      </c>
      <c r="Q1895" s="12" t="s">
        <v>8323</v>
      </c>
      <c r="R1895" t="s">
        <v>8326</v>
      </c>
      <c r="S1895" s="17">
        <f t="shared" si="147"/>
        <v>42191.363506944443</v>
      </c>
      <c r="T1895" s="17">
        <f t="shared" si="148"/>
        <v>42221.363506944443</v>
      </c>
      <c r="U1895">
        <f t="shared" si="149"/>
        <v>2015</v>
      </c>
    </row>
    <row r="1896" spans="1:21" ht="43.2" x14ac:dyDescent="0.3">
      <c r="A1896">
        <v>1634</v>
      </c>
      <c r="B1896" s="9" t="s">
        <v>1635</v>
      </c>
      <c r="C1896" s="3" t="s">
        <v>5744</v>
      </c>
      <c r="D1896" s="5">
        <v>2000</v>
      </c>
      <c r="E1896" s="7">
        <v>2010</v>
      </c>
      <c r="F1896" t="s">
        <v>8218</v>
      </c>
      <c r="G1896" t="s">
        <v>8223</v>
      </c>
      <c r="H1896" t="s">
        <v>8245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8274</v>
      </c>
      <c r="O1896">
        <f t="shared" si="145"/>
        <v>101</v>
      </c>
      <c r="P1896">
        <f t="shared" si="146"/>
        <v>62.81</v>
      </c>
      <c r="Q1896" s="12" t="s">
        <v>8327</v>
      </c>
      <c r="R1896" t="s">
        <v>8331</v>
      </c>
      <c r="S1896" s="17">
        <f t="shared" si="147"/>
        <v>40658.189826388887</v>
      </c>
      <c r="T1896" s="17">
        <f t="shared" si="148"/>
        <v>40696.249305555553</v>
      </c>
      <c r="U1896">
        <f t="shared" si="149"/>
        <v>2011</v>
      </c>
    </row>
    <row r="1897" spans="1:21" ht="28.8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2" t="s">
        <v>8327</v>
      </c>
      <c r="R1897" t="s">
        <v>8328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3.2" x14ac:dyDescent="0.3">
      <c r="A1898">
        <v>3775</v>
      </c>
      <c r="B1898" s="9" t="s">
        <v>3772</v>
      </c>
      <c r="C1898" s="3" t="s">
        <v>7885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1428552000</v>
      </c>
      <c r="J1898">
        <v>1426199843</v>
      </c>
      <c r="K1898" t="b">
        <v>0</v>
      </c>
      <c r="L1898">
        <v>14</v>
      </c>
      <c r="M1898" t="b">
        <v>1</v>
      </c>
      <c r="N1898" t="s">
        <v>8303</v>
      </c>
      <c r="O1898">
        <f t="shared" si="145"/>
        <v>100</v>
      </c>
      <c r="P1898">
        <f t="shared" si="146"/>
        <v>143.21</v>
      </c>
      <c r="Q1898" s="12" t="s">
        <v>8323</v>
      </c>
      <c r="R1898" t="s">
        <v>8335</v>
      </c>
      <c r="S1898" s="17">
        <f t="shared" si="147"/>
        <v>42075.942627314813</v>
      </c>
      <c r="T1898" s="17">
        <f t="shared" si="148"/>
        <v>42103.166666666672</v>
      </c>
      <c r="U1898">
        <f t="shared" si="149"/>
        <v>2015</v>
      </c>
    </row>
    <row r="1899" spans="1:21" ht="43.2" x14ac:dyDescent="0.3">
      <c r="A1899">
        <v>3373</v>
      </c>
      <c r="B1899" s="9" t="s">
        <v>3372</v>
      </c>
      <c r="C1899" s="3" t="s">
        <v>7483</v>
      </c>
      <c r="D1899" s="5">
        <v>2000</v>
      </c>
      <c r="E1899" s="7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 t="shared" si="145"/>
        <v>100</v>
      </c>
      <c r="P1899">
        <f t="shared" si="146"/>
        <v>66.83</v>
      </c>
      <c r="Q1899" s="12" t="s">
        <v>8323</v>
      </c>
      <c r="R1899" t="s">
        <v>8326</v>
      </c>
      <c r="S1899" s="17">
        <f t="shared" si="147"/>
        <v>42179.854629629626</v>
      </c>
      <c r="T1899" s="17">
        <f t="shared" si="148"/>
        <v>42203.666666666672</v>
      </c>
      <c r="U1899">
        <f t="shared" si="149"/>
        <v>2015</v>
      </c>
    </row>
    <row r="1900" spans="1:21" ht="43.2" x14ac:dyDescent="0.3">
      <c r="A1900">
        <v>2429</v>
      </c>
      <c r="B1900" s="9" t="s">
        <v>2430</v>
      </c>
      <c r="C1900" s="3" t="s">
        <v>6539</v>
      </c>
      <c r="D1900" s="5">
        <v>140000</v>
      </c>
      <c r="E1900" s="7">
        <v>2005</v>
      </c>
      <c r="F1900" t="s">
        <v>8220</v>
      </c>
      <c r="G1900" t="s">
        <v>8233</v>
      </c>
      <c r="H1900" t="s">
        <v>8253</v>
      </c>
      <c r="I1900">
        <v>1486313040</v>
      </c>
      <c r="J1900">
        <v>1483131966</v>
      </c>
      <c r="K1900" t="b">
        <v>0</v>
      </c>
      <c r="L1900">
        <v>4</v>
      </c>
      <c r="M1900" t="b">
        <v>0</v>
      </c>
      <c r="N1900" t="s">
        <v>8282</v>
      </c>
      <c r="O1900">
        <f t="shared" si="145"/>
        <v>1</v>
      </c>
      <c r="P1900">
        <f t="shared" si="146"/>
        <v>501.25</v>
      </c>
      <c r="Q1900" s="12" t="s">
        <v>8319</v>
      </c>
      <c r="R1900" t="s">
        <v>8345</v>
      </c>
      <c r="S1900" s="17">
        <f t="shared" si="147"/>
        <v>42734.879236111112</v>
      </c>
      <c r="T1900" s="17">
        <f t="shared" si="148"/>
        <v>42771.697222222225</v>
      </c>
      <c r="U1900">
        <f t="shared" si="149"/>
        <v>2016</v>
      </c>
    </row>
    <row r="1901" spans="1:21" ht="43.2" x14ac:dyDescent="0.3">
      <c r="A1901">
        <v>748</v>
      </c>
      <c r="B1901" s="9" t="s">
        <v>749</v>
      </c>
      <c r="C1901" s="3" t="s">
        <v>4858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1407701966</v>
      </c>
      <c r="J1901">
        <v>1405109966</v>
      </c>
      <c r="K1901" t="b">
        <v>0</v>
      </c>
      <c r="L1901">
        <v>44</v>
      </c>
      <c r="M1901" t="b">
        <v>1</v>
      </c>
      <c r="N1901" t="s">
        <v>8272</v>
      </c>
      <c r="O1901">
        <f t="shared" si="145"/>
        <v>100</v>
      </c>
      <c r="P1901">
        <f t="shared" si="146"/>
        <v>45.57</v>
      </c>
      <c r="Q1901" s="12" t="s">
        <v>8311</v>
      </c>
      <c r="R1901" t="s">
        <v>8333</v>
      </c>
      <c r="S1901" s="17">
        <f t="shared" si="147"/>
        <v>41831.846828703703</v>
      </c>
      <c r="T1901" s="17">
        <f t="shared" si="148"/>
        <v>41861.846828703703</v>
      </c>
      <c r="U1901">
        <f t="shared" si="149"/>
        <v>2014</v>
      </c>
    </row>
    <row r="1902" spans="1:21" ht="43.2" x14ac:dyDescent="0.3">
      <c r="A1902">
        <v>533</v>
      </c>
      <c r="B1902" s="9" t="s">
        <v>534</v>
      </c>
      <c r="C1902" s="3" t="s">
        <v>4643</v>
      </c>
      <c r="D1902" s="5">
        <v>2000</v>
      </c>
      <c r="E1902" s="7">
        <v>2004</v>
      </c>
      <c r="F1902" t="s">
        <v>8218</v>
      </c>
      <c r="G1902" t="s">
        <v>8224</v>
      </c>
      <c r="H1902" t="s">
        <v>8246</v>
      </c>
      <c r="I1902">
        <v>1463394365</v>
      </c>
      <c r="J1902">
        <v>1461320765</v>
      </c>
      <c r="K1902" t="b">
        <v>0</v>
      </c>
      <c r="L1902">
        <v>17</v>
      </c>
      <c r="M1902" t="b">
        <v>1</v>
      </c>
      <c r="N1902" t="s">
        <v>8269</v>
      </c>
      <c r="O1902">
        <f t="shared" si="145"/>
        <v>100</v>
      </c>
      <c r="P1902">
        <f t="shared" si="146"/>
        <v>117.88</v>
      </c>
      <c r="Q1902" s="12" t="s">
        <v>8323</v>
      </c>
      <c r="R1902" t="s">
        <v>8326</v>
      </c>
      <c r="S1902" s="17">
        <f t="shared" si="147"/>
        <v>42482.43478009259</v>
      </c>
      <c r="T1902" s="17">
        <f t="shared" si="148"/>
        <v>42506.43478009259</v>
      </c>
      <c r="U1902">
        <f t="shared" si="149"/>
        <v>2016</v>
      </c>
    </row>
    <row r="1903" spans="1:21" ht="43.2" x14ac:dyDescent="0.3">
      <c r="A1903">
        <v>20</v>
      </c>
      <c r="B1903" s="9" t="s">
        <v>22</v>
      </c>
      <c r="C1903" s="3" t="s">
        <v>4131</v>
      </c>
      <c r="D1903" s="5">
        <v>2000</v>
      </c>
      <c r="E1903" s="7">
        <v>2004</v>
      </c>
      <c r="F1903" t="s">
        <v>8218</v>
      </c>
      <c r="G1903" t="s">
        <v>8223</v>
      </c>
      <c r="H1903" t="s">
        <v>8245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8263</v>
      </c>
      <c r="O1903">
        <f t="shared" si="145"/>
        <v>100</v>
      </c>
      <c r="P1903">
        <f t="shared" si="146"/>
        <v>80.16</v>
      </c>
      <c r="Q1903" s="12" t="s">
        <v>8321</v>
      </c>
      <c r="R1903" t="s">
        <v>8332</v>
      </c>
      <c r="S1903" s="17">
        <f t="shared" si="147"/>
        <v>42200.758240740746</v>
      </c>
      <c r="T1903" s="17">
        <f t="shared" si="148"/>
        <v>42260.758240740746</v>
      </c>
      <c r="U1903">
        <f t="shared" si="149"/>
        <v>2015</v>
      </c>
    </row>
    <row r="1904" spans="1:21" ht="43.2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2" t="s">
        <v>8323</v>
      </c>
      <c r="R1904" t="s">
        <v>8326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43.2" x14ac:dyDescent="0.3">
      <c r="A1905">
        <v>3216</v>
      </c>
      <c r="B1905" s="9" t="s">
        <v>3216</v>
      </c>
      <c r="C1905" s="3" t="s">
        <v>7326</v>
      </c>
      <c r="D1905" s="5">
        <v>2000</v>
      </c>
      <c r="E1905" s="7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 t="shared" si="145"/>
        <v>100</v>
      </c>
      <c r="P1905">
        <f t="shared" si="146"/>
        <v>57.17</v>
      </c>
      <c r="Q1905" s="12" t="s">
        <v>8323</v>
      </c>
      <c r="R1905" t="s">
        <v>8326</v>
      </c>
      <c r="S1905" s="17">
        <f t="shared" si="147"/>
        <v>42165.462627314817</v>
      </c>
      <c r="T1905" s="17">
        <f t="shared" si="148"/>
        <v>42196.604166666672</v>
      </c>
      <c r="U1905">
        <f t="shared" si="149"/>
        <v>2015</v>
      </c>
    </row>
    <row r="1906" spans="1:21" ht="57.6" x14ac:dyDescent="0.3">
      <c r="A1906">
        <v>883</v>
      </c>
      <c r="B1906" s="9" t="s">
        <v>884</v>
      </c>
      <c r="C1906" s="3" t="s">
        <v>4993</v>
      </c>
      <c r="D1906" s="5">
        <v>5000</v>
      </c>
      <c r="E1906" s="7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 t="shared" si="145"/>
        <v>40</v>
      </c>
      <c r="P1906">
        <f t="shared" si="146"/>
        <v>83.38</v>
      </c>
      <c r="Q1906" s="12" t="s">
        <v>8327</v>
      </c>
      <c r="R1906" t="s">
        <v>8328</v>
      </c>
      <c r="S1906" s="17">
        <f t="shared" si="147"/>
        <v>42371.935590277775</v>
      </c>
      <c r="T1906" s="17">
        <f t="shared" si="148"/>
        <v>42431.935590277775</v>
      </c>
      <c r="U1906">
        <f t="shared" si="149"/>
        <v>2016</v>
      </c>
    </row>
    <row r="1907" spans="1:21" ht="28.8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2" t="s">
        <v>8327</v>
      </c>
      <c r="R1907" t="s">
        <v>8331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43.2" x14ac:dyDescent="0.3">
      <c r="A1908">
        <v>3770</v>
      </c>
      <c r="B1908" s="9" t="s">
        <v>3767</v>
      </c>
      <c r="C1908" s="3" t="s">
        <v>7880</v>
      </c>
      <c r="D1908" s="5">
        <v>2000</v>
      </c>
      <c r="E1908" s="7">
        <v>2000</v>
      </c>
      <c r="F1908" t="s">
        <v>8218</v>
      </c>
      <c r="G1908" t="s">
        <v>8224</v>
      </c>
      <c r="H1908" t="s">
        <v>8246</v>
      </c>
      <c r="I1908">
        <v>1434234010</v>
      </c>
      <c r="J1908">
        <v>1431642010</v>
      </c>
      <c r="K1908" t="b">
        <v>0</v>
      </c>
      <c r="L1908">
        <v>20</v>
      </c>
      <c r="M1908" t="b">
        <v>1</v>
      </c>
      <c r="N1908" t="s">
        <v>8303</v>
      </c>
      <c r="O1908">
        <f t="shared" si="145"/>
        <v>100</v>
      </c>
      <c r="P1908">
        <f t="shared" si="146"/>
        <v>100</v>
      </c>
      <c r="Q1908" s="12" t="s">
        <v>8323</v>
      </c>
      <c r="R1908" t="s">
        <v>8335</v>
      </c>
      <c r="S1908" s="17">
        <f t="shared" si="147"/>
        <v>42138.930671296301</v>
      </c>
      <c r="T1908" s="17">
        <f t="shared" si="148"/>
        <v>42168.930671296301</v>
      </c>
      <c r="U1908">
        <f t="shared" si="149"/>
        <v>2015</v>
      </c>
    </row>
    <row r="1909" spans="1:21" ht="43.2" x14ac:dyDescent="0.3">
      <c r="A1909">
        <v>3627</v>
      </c>
      <c r="B1909" s="9" t="s">
        <v>3625</v>
      </c>
      <c r="C1909" s="3" t="s">
        <v>7737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1463803140</v>
      </c>
      <c r="J1909">
        <v>1459446487</v>
      </c>
      <c r="K1909" t="b">
        <v>0</v>
      </c>
      <c r="L1909">
        <v>29</v>
      </c>
      <c r="M1909" t="b">
        <v>1</v>
      </c>
      <c r="N1909" t="s">
        <v>8269</v>
      </c>
      <c r="O1909">
        <f t="shared" si="145"/>
        <v>100</v>
      </c>
      <c r="P1909">
        <f t="shared" si="146"/>
        <v>68.97</v>
      </c>
      <c r="Q1909" s="12" t="s">
        <v>8323</v>
      </c>
      <c r="R1909" t="s">
        <v>8326</v>
      </c>
      <c r="S1909" s="17">
        <f t="shared" si="147"/>
        <v>42460.741747685184</v>
      </c>
      <c r="T1909" s="17">
        <f t="shared" si="148"/>
        <v>42511.165972222225</v>
      </c>
      <c r="U1909">
        <f t="shared" si="149"/>
        <v>2016</v>
      </c>
    </row>
    <row r="1910" spans="1:21" ht="43.2" x14ac:dyDescent="0.3">
      <c r="A1910">
        <v>3445</v>
      </c>
      <c r="B1910" s="9" t="s">
        <v>3444</v>
      </c>
      <c r="C1910" s="3" t="s">
        <v>7555</v>
      </c>
      <c r="D1910" s="5">
        <v>2000</v>
      </c>
      <c r="E1910" s="7">
        <v>2000</v>
      </c>
      <c r="F1910" t="s">
        <v>8218</v>
      </c>
      <c r="G1910" t="s">
        <v>8224</v>
      </c>
      <c r="H1910" t="s">
        <v>8246</v>
      </c>
      <c r="I1910">
        <v>1445604236</v>
      </c>
      <c r="J1910">
        <v>1443185036</v>
      </c>
      <c r="K1910" t="b">
        <v>0</v>
      </c>
      <c r="L1910">
        <v>31</v>
      </c>
      <c r="M1910" t="b">
        <v>1</v>
      </c>
      <c r="N1910" t="s">
        <v>8269</v>
      </c>
      <c r="O1910">
        <f t="shared" si="145"/>
        <v>100</v>
      </c>
      <c r="P1910">
        <f t="shared" si="146"/>
        <v>64.52</v>
      </c>
      <c r="Q1910" s="12" t="s">
        <v>8323</v>
      </c>
      <c r="R1910" t="s">
        <v>8326</v>
      </c>
      <c r="S1910" s="17">
        <f t="shared" si="147"/>
        <v>42272.530509259261</v>
      </c>
      <c r="T1910" s="17">
        <f t="shared" si="148"/>
        <v>42300.530509259261</v>
      </c>
      <c r="U1910">
        <f t="shared" si="149"/>
        <v>2015</v>
      </c>
    </row>
    <row r="1911" spans="1:21" ht="43.2" x14ac:dyDescent="0.3">
      <c r="A1911">
        <v>3431</v>
      </c>
      <c r="B1911" s="9" t="s">
        <v>3430</v>
      </c>
      <c r="C1911" s="3" t="s">
        <v>7541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1408383153</v>
      </c>
      <c r="J1911">
        <v>1405791153</v>
      </c>
      <c r="K1911" t="b">
        <v>0</v>
      </c>
      <c r="L1911">
        <v>21</v>
      </c>
      <c r="M1911" t="b">
        <v>1</v>
      </c>
      <c r="N1911" t="s">
        <v>8269</v>
      </c>
      <c r="O1911">
        <f t="shared" si="145"/>
        <v>100</v>
      </c>
      <c r="P1911">
        <f t="shared" si="146"/>
        <v>95.24</v>
      </c>
      <c r="Q1911" s="12" t="s">
        <v>8323</v>
      </c>
      <c r="R1911" t="s">
        <v>8326</v>
      </c>
      <c r="S1911" s="17">
        <f t="shared" si="147"/>
        <v>41839.730937500004</v>
      </c>
      <c r="T1911" s="17">
        <f t="shared" si="148"/>
        <v>41869.730937500004</v>
      </c>
      <c r="U1911">
        <f t="shared" si="149"/>
        <v>2014</v>
      </c>
    </row>
    <row r="1912" spans="1:21" ht="43.2" x14ac:dyDescent="0.3">
      <c r="A1912">
        <v>3403</v>
      </c>
      <c r="B1912" s="9" t="s">
        <v>3402</v>
      </c>
      <c r="C1912" s="3" t="s">
        <v>7513</v>
      </c>
      <c r="D1912" s="5">
        <v>2000</v>
      </c>
      <c r="E1912" s="7">
        <v>2000</v>
      </c>
      <c r="F1912" t="s">
        <v>8218</v>
      </c>
      <c r="G1912" t="s">
        <v>8224</v>
      </c>
      <c r="H1912" t="s">
        <v>8246</v>
      </c>
      <c r="I1912">
        <v>1435230324</v>
      </c>
      <c r="J1912">
        <v>1432638324</v>
      </c>
      <c r="K1912" t="b">
        <v>0</v>
      </c>
      <c r="L1912">
        <v>17</v>
      </c>
      <c r="M1912" t="b">
        <v>1</v>
      </c>
      <c r="N1912" t="s">
        <v>8269</v>
      </c>
      <c r="O1912">
        <f t="shared" si="145"/>
        <v>100</v>
      </c>
      <c r="P1912">
        <f t="shared" si="146"/>
        <v>117.65</v>
      </c>
      <c r="Q1912" s="12" t="s">
        <v>8323</v>
      </c>
      <c r="R1912" t="s">
        <v>8326</v>
      </c>
      <c r="S1912" s="17">
        <f t="shared" si="147"/>
        <v>42150.462083333332</v>
      </c>
      <c r="T1912" s="17">
        <f t="shared" si="148"/>
        <v>42180.462083333332</v>
      </c>
      <c r="U1912">
        <f t="shared" si="149"/>
        <v>2015</v>
      </c>
    </row>
    <row r="1913" spans="1:21" ht="57.6" x14ac:dyDescent="0.3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2" t="s">
        <v>8323</v>
      </c>
      <c r="R1913" t="s">
        <v>8326</v>
      </c>
      <c r="S1913" s="17">
        <f t="shared" si="147"/>
        <v>41953.8675</v>
      </c>
      <c r="T1913" s="17">
        <f t="shared" si="148"/>
        <v>41983.8675</v>
      </c>
      <c r="U1913">
        <f t="shared" si="149"/>
        <v>2014</v>
      </c>
    </row>
    <row r="1914" spans="1:21" ht="28.8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2" t="s">
        <v>8323</v>
      </c>
      <c r="R1914" t="s">
        <v>8335</v>
      </c>
      <c r="S1914" s="17">
        <f t="shared" si="147"/>
        <v>41803.457326388889</v>
      </c>
      <c r="T1914" s="17">
        <f t="shared" si="148"/>
        <v>41833.457326388889</v>
      </c>
      <c r="U1914">
        <f t="shared" si="149"/>
        <v>2014</v>
      </c>
    </row>
    <row r="1915" spans="1:21" ht="43.2" x14ac:dyDescent="0.3">
      <c r="A1915">
        <v>2480</v>
      </c>
      <c r="B1915" s="9" t="s">
        <v>2480</v>
      </c>
      <c r="C1915" s="3" t="s">
        <v>6590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1444516084</v>
      </c>
      <c r="J1915">
        <v>1439332084</v>
      </c>
      <c r="K1915" t="b">
        <v>0</v>
      </c>
      <c r="L1915">
        <v>8</v>
      </c>
      <c r="M1915" t="b">
        <v>1</v>
      </c>
      <c r="N1915" t="s">
        <v>8277</v>
      </c>
      <c r="O1915">
        <f t="shared" si="145"/>
        <v>100</v>
      </c>
      <c r="P1915">
        <f t="shared" si="146"/>
        <v>250</v>
      </c>
      <c r="Q1915" s="12" t="s">
        <v>8327</v>
      </c>
      <c r="R1915" t="s">
        <v>8328</v>
      </c>
      <c r="S1915" s="17">
        <f t="shared" si="147"/>
        <v>42227.936157407406</v>
      </c>
      <c r="T1915" s="17">
        <f t="shared" si="148"/>
        <v>42287.936157407406</v>
      </c>
      <c r="U1915">
        <f t="shared" si="149"/>
        <v>2015</v>
      </c>
    </row>
    <row r="1916" spans="1:21" ht="43.2" x14ac:dyDescent="0.3">
      <c r="A1916">
        <v>2473</v>
      </c>
      <c r="B1916" s="9" t="s">
        <v>2474</v>
      </c>
      <c r="C1916" s="3" t="s">
        <v>6583</v>
      </c>
      <c r="D1916" s="5">
        <v>2000</v>
      </c>
      <c r="E1916" s="7">
        <v>2000</v>
      </c>
      <c r="F1916" t="s">
        <v>8218</v>
      </c>
      <c r="G1916" t="s">
        <v>8223</v>
      </c>
      <c r="H1916" t="s">
        <v>8245</v>
      </c>
      <c r="I1916">
        <v>1352573869</v>
      </c>
      <c r="J1916">
        <v>1349978269</v>
      </c>
      <c r="K1916" t="b">
        <v>0</v>
      </c>
      <c r="L1916">
        <v>47</v>
      </c>
      <c r="M1916" t="b">
        <v>1</v>
      </c>
      <c r="N1916" t="s">
        <v>8277</v>
      </c>
      <c r="O1916">
        <f t="shared" si="145"/>
        <v>100</v>
      </c>
      <c r="P1916">
        <f t="shared" si="146"/>
        <v>42.55</v>
      </c>
      <c r="Q1916" s="12" t="s">
        <v>8327</v>
      </c>
      <c r="R1916" t="s">
        <v>8328</v>
      </c>
      <c r="S1916" s="17">
        <f t="shared" si="147"/>
        <v>41193.748483796298</v>
      </c>
      <c r="T1916" s="17">
        <f t="shared" si="148"/>
        <v>41223.790150462963</v>
      </c>
      <c r="U1916">
        <f t="shared" si="149"/>
        <v>2012</v>
      </c>
    </row>
    <row r="1917" spans="1:21" ht="43.2" x14ac:dyDescent="0.3">
      <c r="A1917">
        <v>2207</v>
      </c>
      <c r="B1917" s="9" t="s">
        <v>2208</v>
      </c>
      <c r="C1917" s="3" t="s">
        <v>6317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1384580373</v>
      </c>
      <c r="J1917">
        <v>1381984773</v>
      </c>
      <c r="K1917" t="b">
        <v>0</v>
      </c>
      <c r="L1917">
        <v>7</v>
      </c>
      <c r="M1917" t="b">
        <v>1</v>
      </c>
      <c r="N1917" t="s">
        <v>8278</v>
      </c>
      <c r="O1917">
        <f t="shared" si="145"/>
        <v>100</v>
      </c>
      <c r="P1917">
        <f t="shared" si="146"/>
        <v>285.70999999999998</v>
      </c>
      <c r="Q1917" s="12" t="s">
        <v>8327</v>
      </c>
      <c r="R1917" t="s">
        <v>8329</v>
      </c>
      <c r="S1917" s="17">
        <f t="shared" si="147"/>
        <v>41564.194131944445</v>
      </c>
      <c r="T1917" s="17">
        <f t="shared" si="148"/>
        <v>41594.235798611109</v>
      </c>
      <c r="U1917">
        <f t="shared" si="149"/>
        <v>2013</v>
      </c>
    </row>
    <row r="1918" spans="1:21" ht="43.2" x14ac:dyDescent="0.3">
      <c r="A1918">
        <v>1619</v>
      </c>
      <c r="B1918" s="9" t="s">
        <v>1620</v>
      </c>
      <c r="C1918" s="3" t="s">
        <v>5729</v>
      </c>
      <c r="D1918" s="5">
        <v>1500</v>
      </c>
      <c r="E1918" s="7">
        <v>2000</v>
      </c>
      <c r="F1918" t="s">
        <v>8218</v>
      </c>
      <c r="G1918" t="s">
        <v>8223</v>
      </c>
      <c r="H1918" t="s">
        <v>8245</v>
      </c>
      <c r="I1918">
        <v>1410755286</v>
      </c>
      <c r="J1918">
        <v>1408940886</v>
      </c>
      <c r="K1918" t="b">
        <v>0</v>
      </c>
      <c r="L1918">
        <v>23</v>
      </c>
      <c r="M1918" t="b">
        <v>1</v>
      </c>
      <c r="N1918" t="s">
        <v>8274</v>
      </c>
      <c r="O1918">
        <f t="shared" si="145"/>
        <v>133</v>
      </c>
      <c r="P1918">
        <f t="shared" si="146"/>
        <v>86.96</v>
      </c>
      <c r="Q1918" s="12" t="s">
        <v>8327</v>
      </c>
      <c r="R1918" t="s">
        <v>8331</v>
      </c>
      <c r="S1918" s="17">
        <f t="shared" si="147"/>
        <v>41876.18618055556</v>
      </c>
      <c r="T1918" s="17">
        <f t="shared" si="148"/>
        <v>41897.18618055556</v>
      </c>
      <c r="U1918">
        <f t="shared" si="149"/>
        <v>2014</v>
      </c>
    </row>
    <row r="1919" spans="1:21" ht="57.6" x14ac:dyDescent="0.3">
      <c r="A1919">
        <v>44</v>
      </c>
      <c r="B1919" s="9" t="s">
        <v>46</v>
      </c>
      <c r="C1919" s="3" t="s">
        <v>4155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1412648537</v>
      </c>
      <c r="J1919">
        <v>1408760537</v>
      </c>
      <c r="K1919" t="b">
        <v>0</v>
      </c>
      <c r="L1919">
        <v>15</v>
      </c>
      <c r="M1919" t="b">
        <v>1</v>
      </c>
      <c r="N1919" t="s">
        <v>8263</v>
      </c>
      <c r="O1919">
        <f t="shared" si="145"/>
        <v>100</v>
      </c>
      <c r="P1919">
        <f t="shared" si="146"/>
        <v>133.33000000000001</v>
      </c>
      <c r="Q1919" s="12" t="s">
        <v>8321</v>
      </c>
      <c r="R1919" t="s">
        <v>8332</v>
      </c>
      <c r="S1919" s="17">
        <f t="shared" si="147"/>
        <v>41874.098807870374</v>
      </c>
      <c r="T1919" s="17">
        <f t="shared" si="148"/>
        <v>41919.098807870374</v>
      </c>
      <c r="U1919">
        <f t="shared" si="149"/>
        <v>2014</v>
      </c>
    </row>
    <row r="1920" spans="1:21" ht="43.2" x14ac:dyDescent="0.3">
      <c r="A1920">
        <v>41</v>
      </c>
      <c r="B1920" s="9" t="s">
        <v>43</v>
      </c>
      <c r="C1920" s="3" t="s">
        <v>4152</v>
      </c>
      <c r="D1920" s="5">
        <v>2000</v>
      </c>
      <c r="E1920" s="7">
        <v>2000</v>
      </c>
      <c r="F1920" t="s">
        <v>8218</v>
      </c>
      <c r="G1920" t="s">
        <v>8223</v>
      </c>
      <c r="H1920" t="s">
        <v>8245</v>
      </c>
      <c r="I1920">
        <v>1412516354</v>
      </c>
      <c r="J1920">
        <v>1409924354</v>
      </c>
      <c r="K1920" t="b">
        <v>0</v>
      </c>
      <c r="L1920">
        <v>19</v>
      </c>
      <c r="M1920" t="b">
        <v>1</v>
      </c>
      <c r="N1920" t="s">
        <v>8263</v>
      </c>
      <c r="O1920">
        <f t="shared" si="145"/>
        <v>100</v>
      </c>
      <c r="P1920">
        <f t="shared" si="146"/>
        <v>105.26</v>
      </c>
      <c r="Q1920" s="12" t="s">
        <v>8321</v>
      </c>
      <c r="R1920" t="s">
        <v>8332</v>
      </c>
      <c r="S1920" s="17">
        <f t="shared" si="147"/>
        <v>41887.568912037037</v>
      </c>
      <c r="T1920" s="17">
        <f t="shared" si="148"/>
        <v>41917.568912037037</v>
      </c>
      <c r="U1920">
        <f t="shared" si="149"/>
        <v>2014</v>
      </c>
    </row>
    <row r="1921" spans="1:21" ht="43.2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2" t="s">
        <v>8327</v>
      </c>
      <c r="R1921" t="s">
        <v>8329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2" t="s">
        <v>8313</v>
      </c>
      <c r="R1922" t="s">
        <v>8314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2" t="s">
        <v>8327</v>
      </c>
      <c r="R1923" t="s">
        <v>8350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2" t="s">
        <v>8308</v>
      </c>
      <c r="R1924" t="s">
        <v>8315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2" t="s">
        <v>8327</v>
      </c>
      <c r="R1925" t="s">
        <v>8330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2" t="s">
        <v>8323</v>
      </c>
      <c r="R1926" t="s">
        <v>8326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2" t="s">
        <v>8323</v>
      </c>
      <c r="R1927" t="s">
        <v>8326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2" t="s">
        <v>8327</v>
      </c>
      <c r="R1928" t="s">
        <v>8331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2" t="s">
        <v>8321</v>
      </c>
      <c r="R1929" t="s">
        <v>8332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2" t="s">
        <v>8327</v>
      </c>
      <c r="R1930" t="s">
        <v>8354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57.6" x14ac:dyDescent="0.3">
      <c r="A1931">
        <v>3042</v>
      </c>
      <c r="B1931" s="9" t="s">
        <v>3042</v>
      </c>
      <c r="C1931" s="3" t="s">
        <v>7152</v>
      </c>
      <c r="D1931" s="5">
        <v>1500</v>
      </c>
      <c r="E1931" s="7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 t="shared" si="150"/>
        <v>128</v>
      </c>
      <c r="P1931">
        <f t="shared" si="151"/>
        <v>51.89</v>
      </c>
      <c r="Q1931" s="12" t="s">
        <v>8323</v>
      </c>
      <c r="R1931" t="s">
        <v>8324</v>
      </c>
      <c r="S1931" s="17">
        <f t="shared" si="152"/>
        <v>42253.688043981485</v>
      </c>
      <c r="T1931" s="17">
        <f t="shared" si="153"/>
        <v>42283.688043981485</v>
      </c>
      <c r="U1931">
        <f t="shared" si="154"/>
        <v>2015</v>
      </c>
    </row>
    <row r="1932" spans="1:21" ht="43.2" x14ac:dyDescent="0.3">
      <c r="A1932">
        <v>1672</v>
      </c>
      <c r="B1932" s="9" t="s">
        <v>1673</v>
      </c>
      <c r="C1932" s="3" t="s">
        <v>5782</v>
      </c>
      <c r="D1932" s="5">
        <v>1700</v>
      </c>
      <c r="E1932" s="7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 t="shared" si="150"/>
        <v>113</v>
      </c>
      <c r="P1932">
        <f t="shared" si="151"/>
        <v>39.18</v>
      </c>
      <c r="Q1932" s="12" t="s">
        <v>8327</v>
      </c>
      <c r="R1932" t="s">
        <v>8338</v>
      </c>
      <c r="S1932" s="17">
        <f t="shared" si="152"/>
        <v>41034.656597222223</v>
      </c>
      <c r="T1932" s="17">
        <f t="shared" si="153"/>
        <v>41064.656597222223</v>
      </c>
      <c r="U1932">
        <f t="shared" si="154"/>
        <v>2012</v>
      </c>
    </row>
    <row r="1933" spans="1:21" ht="43.2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2" t="s">
        <v>8323</v>
      </c>
      <c r="R1933" t="s">
        <v>8326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2" t="s">
        <v>8327</v>
      </c>
      <c r="R1934" t="s">
        <v>8328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2" t="s">
        <v>8321</v>
      </c>
      <c r="R1935" t="s">
        <v>8339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2" t="s">
        <v>8323</v>
      </c>
      <c r="R1936" t="s">
        <v>8326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2" t="s">
        <v>8308</v>
      </c>
      <c r="R1937" t="s">
        <v>8340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2" t="s">
        <v>8308</v>
      </c>
      <c r="R1938" t="s">
        <v>8310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2" t="s">
        <v>8308</v>
      </c>
      <c r="R1939" t="s">
        <v>8315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2" t="s">
        <v>8327</v>
      </c>
      <c r="R1940" t="s">
        <v>8328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43.2" x14ac:dyDescent="0.3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2" t="s">
        <v>8313</v>
      </c>
      <c r="R1941" t="s">
        <v>8314</v>
      </c>
      <c r="S1941" s="17">
        <f t="shared" si="152"/>
        <v>41978.760393518518</v>
      </c>
      <c r="T1941" s="17">
        <f t="shared" si="153"/>
        <v>42023.760393518518</v>
      </c>
      <c r="U1941">
        <f t="shared" si="154"/>
        <v>2014</v>
      </c>
    </row>
    <row r="1942" spans="1:21" ht="57.6" x14ac:dyDescent="0.3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2" t="s">
        <v>8311</v>
      </c>
      <c r="R1942" t="s">
        <v>8312</v>
      </c>
      <c r="S1942" s="17">
        <f t="shared" si="152"/>
        <v>41250.827118055553</v>
      </c>
      <c r="T1942" s="17">
        <f t="shared" si="153"/>
        <v>41271.827118055553</v>
      </c>
      <c r="U1942">
        <f t="shared" si="154"/>
        <v>2012</v>
      </c>
    </row>
    <row r="1943" spans="1:21" ht="43.2" x14ac:dyDescent="0.3">
      <c r="A1943">
        <v>1289</v>
      </c>
      <c r="B1943" s="9" t="s">
        <v>1290</v>
      </c>
      <c r="C1943" s="3" t="s">
        <v>5399</v>
      </c>
      <c r="D1943" s="5">
        <v>1500</v>
      </c>
      <c r="E1943" s="7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 t="shared" si="150"/>
        <v>125</v>
      </c>
      <c r="P1943">
        <f t="shared" si="151"/>
        <v>36.08</v>
      </c>
      <c r="Q1943" s="12" t="s">
        <v>8323</v>
      </c>
      <c r="R1943" t="s">
        <v>8326</v>
      </c>
      <c r="S1943" s="17">
        <f t="shared" si="152"/>
        <v>42709.134780092587</v>
      </c>
      <c r="T1943" s="17">
        <f t="shared" si="153"/>
        <v>42739.134780092587</v>
      </c>
      <c r="U1943">
        <f t="shared" si="154"/>
        <v>2016</v>
      </c>
    </row>
    <row r="1944" spans="1:21" ht="43.2" x14ac:dyDescent="0.3">
      <c r="A1944">
        <v>438</v>
      </c>
      <c r="B1944" s="9" t="s">
        <v>439</v>
      </c>
      <c r="C1944" s="3" t="s">
        <v>4548</v>
      </c>
      <c r="D1944" s="5">
        <v>20000</v>
      </c>
      <c r="E1944" s="7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 t="shared" si="150"/>
        <v>9</v>
      </c>
      <c r="P1944">
        <f t="shared" si="151"/>
        <v>170.55</v>
      </c>
      <c r="Q1944" s="12" t="s">
        <v>8321</v>
      </c>
      <c r="R1944" t="s">
        <v>8339</v>
      </c>
      <c r="S1944" s="17">
        <f t="shared" si="152"/>
        <v>42296.261087962965</v>
      </c>
      <c r="T1944" s="17">
        <f t="shared" si="153"/>
        <v>42326.302754629629</v>
      </c>
      <c r="U1944">
        <f t="shared" si="154"/>
        <v>2015</v>
      </c>
    </row>
    <row r="1945" spans="1:21" ht="57.6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2" t="s">
        <v>8308</v>
      </c>
      <c r="R1945" t="s">
        <v>8315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2" t="s">
        <v>8323</v>
      </c>
      <c r="R1946" t="s">
        <v>8326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2" t="s">
        <v>8323</v>
      </c>
      <c r="R1947" t="s">
        <v>8326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43.2" x14ac:dyDescent="0.3">
      <c r="A1948">
        <v>3030</v>
      </c>
      <c r="B1948" s="9" t="s">
        <v>3030</v>
      </c>
      <c r="C1948" s="3" t="s">
        <v>7140</v>
      </c>
      <c r="D1948" s="5">
        <v>1750</v>
      </c>
      <c r="E1948" s="7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 t="shared" si="150"/>
        <v>107</v>
      </c>
      <c r="P1948">
        <f t="shared" si="151"/>
        <v>45.54</v>
      </c>
      <c r="Q1948" s="12" t="s">
        <v>8323</v>
      </c>
      <c r="R1948" t="s">
        <v>8324</v>
      </c>
      <c r="S1948" s="17">
        <f t="shared" si="152"/>
        <v>42233.747349537036</v>
      </c>
      <c r="T1948" s="17">
        <f t="shared" si="153"/>
        <v>42263.747349537036</v>
      </c>
      <c r="U1948">
        <f t="shared" si="154"/>
        <v>2015</v>
      </c>
    </row>
    <row r="1949" spans="1:21" ht="28.8" x14ac:dyDescent="0.3">
      <c r="A1949">
        <v>128</v>
      </c>
      <c r="B1949" s="9" t="s">
        <v>130</v>
      </c>
      <c r="C1949" s="3" t="s">
        <v>4239</v>
      </c>
      <c r="D1949" s="5">
        <v>100000</v>
      </c>
      <c r="E1949" s="7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 t="shared" si="150"/>
        <v>2</v>
      </c>
      <c r="P1949">
        <f t="shared" si="151"/>
        <v>311.17</v>
      </c>
      <c r="Q1949" s="12" t="s">
        <v>8321</v>
      </c>
      <c r="R1949" t="s">
        <v>8337</v>
      </c>
      <c r="S1949" s="17">
        <f t="shared" si="152"/>
        <v>42628.22792824074</v>
      </c>
      <c r="T1949" s="17">
        <f t="shared" si="153"/>
        <v>42663.22792824074</v>
      </c>
      <c r="U1949">
        <f t="shared" si="154"/>
        <v>2016</v>
      </c>
    </row>
    <row r="1950" spans="1:21" ht="43.2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2" t="s">
        <v>8308</v>
      </c>
      <c r="R1950" t="s">
        <v>8310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2" t="s">
        <v>8323</v>
      </c>
      <c r="R1951" t="s">
        <v>8326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3.2" x14ac:dyDescent="0.3">
      <c r="A1952">
        <v>3707</v>
      </c>
      <c r="B1952" s="9" t="s">
        <v>3704</v>
      </c>
      <c r="C1952" s="3" t="s">
        <v>7817</v>
      </c>
      <c r="D1952" s="5">
        <v>1000</v>
      </c>
      <c r="E1952" s="7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50"/>
        <v>186</v>
      </c>
      <c r="P1952">
        <f t="shared" si="151"/>
        <v>80.87</v>
      </c>
      <c r="Q1952" s="12" t="s">
        <v>8323</v>
      </c>
      <c r="R1952" t="s">
        <v>8326</v>
      </c>
      <c r="S1952" s="17">
        <f t="shared" si="152"/>
        <v>42552.048356481479</v>
      </c>
      <c r="T1952" s="17">
        <f t="shared" si="153"/>
        <v>42573.226388888885</v>
      </c>
      <c r="U1952">
        <f t="shared" si="154"/>
        <v>2016</v>
      </c>
    </row>
    <row r="1953" spans="1:21" ht="43.2" x14ac:dyDescent="0.3">
      <c r="A1953">
        <v>789</v>
      </c>
      <c r="B1953" s="9" t="s">
        <v>790</v>
      </c>
      <c r="C1953" s="3" t="s">
        <v>4899</v>
      </c>
      <c r="D1953" s="5">
        <v>1700</v>
      </c>
      <c r="E1953" s="7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50"/>
        <v>109</v>
      </c>
      <c r="P1953">
        <f t="shared" si="151"/>
        <v>132.86000000000001</v>
      </c>
      <c r="Q1953" s="12" t="s">
        <v>8327</v>
      </c>
      <c r="R1953" t="s">
        <v>8331</v>
      </c>
      <c r="S1953" s="17">
        <f t="shared" si="152"/>
        <v>41277.186111111114</v>
      </c>
      <c r="T1953" s="17">
        <f t="shared" si="153"/>
        <v>41295.332638888889</v>
      </c>
      <c r="U1953">
        <f t="shared" si="154"/>
        <v>2013</v>
      </c>
    </row>
    <row r="1954" spans="1:21" ht="43.2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2" t="s">
        <v>8323</v>
      </c>
      <c r="R1954" t="s">
        <v>8326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2" t="s">
        <v>8327</v>
      </c>
      <c r="R1955" t="s">
        <v>8331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2" t="s">
        <v>8308</v>
      </c>
      <c r="R1956" t="s">
        <v>8309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2" t="s">
        <v>8323</v>
      </c>
      <c r="R1957" t="s">
        <v>8326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2" t="s">
        <v>8323</v>
      </c>
      <c r="R1958" t="s">
        <v>8326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57.6" x14ac:dyDescent="0.3">
      <c r="A1959">
        <v>3270</v>
      </c>
      <c r="B1959" s="9" t="s">
        <v>3270</v>
      </c>
      <c r="C1959" s="3" t="s">
        <v>7380</v>
      </c>
      <c r="D1959" s="5">
        <v>1800</v>
      </c>
      <c r="E1959" s="7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 t="shared" si="150"/>
        <v>102</v>
      </c>
      <c r="P1959">
        <f t="shared" si="151"/>
        <v>61</v>
      </c>
      <c r="Q1959" s="12" t="s">
        <v>8323</v>
      </c>
      <c r="R1959" t="s">
        <v>8326</v>
      </c>
      <c r="S1959" s="17">
        <f t="shared" si="152"/>
        <v>42167.533159722225</v>
      </c>
      <c r="T1959" s="17">
        <f t="shared" si="153"/>
        <v>42197.533159722225</v>
      </c>
      <c r="U1959">
        <f t="shared" si="154"/>
        <v>2015</v>
      </c>
    </row>
    <row r="1960" spans="1:21" ht="43.2" x14ac:dyDescent="0.3">
      <c r="A1960">
        <v>481</v>
      </c>
      <c r="B1960" s="9" t="s">
        <v>482</v>
      </c>
      <c r="C1960" s="3" t="s">
        <v>4591</v>
      </c>
      <c r="D1960" s="5">
        <v>30000</v>
      </c>
      <c r="E1960" s="7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 t="shared" si="150"/>
        <v>6</v>
      </c>
      <c r="P1960">
        <f t="shared" si="151"/>
        <v>87.14</v>
      </c>
      <c r="Q1960" s="12" t="s">
        <v>8321</v>
      </c>
      <c r="R1960" t="s">
        <v>8339</v>
      </c>
      <c r="S1960" s="17">
        <f t="shared" si="152"/>
        <v>41162.672326388885</v>
      </c>
      <c r="T1960" s="17">
        <f t="shared" si="153"/>
        <v>41192.672326388885</v>
      </c>
      <c r="U1960">
        <f t="shared" si="154"/>
        <v>2012</v>
      </c>
    </row>
    <row r="1961" spans="1:21" ht="43.2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2" t="s">
        <v>8323</v>
      </c>
      <c r="R1961" t="s">
        <v>8324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2" t="s">
        <v>8323</v>
      </c>
      <c r="R1962" t="s">
        <v>8326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2" t="s">
        <v>8319</v>
      </c>
      <c r="R1963" t="s">
        <v>8345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2" t="s">
        <v>8316</v>
      </c>
      <c r="R1964" t="s">
        <v>8334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2" t="s">
        <v>8323</v>
      </c>
      <c r="R1965" t="s">
        <v>8326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2" t="s">
        <v>8311</v>
      </c>
      <c r="R1966" t="s">
        <v>8312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2" t="s">
        <v>8323</v>
      </c>
      <c r="R1967" t="s">
        <v>8326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2" t="s">
        <v>8316</v>
      </c>
      <c r="R1968" t="s">
        <v>8334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43.2" x14ac:dyDescent="0.3">
      <c r="A1969">
        <v>3690</v>
      </c>
      <c r="B1969" s="9" t="s">
        <v>3687</v>
      </c>
      <c r="C1969" s="3" t="s">
        <v>7800</v>
      </c>
      <c r="D1969" s="5">
        <v>1500</v>
      </c>
      <c r="E1969" s="7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 t="shared" si="150"/>
        <v>120</v>
      </c>
      <c r="P1969">
        <f t="shared" si="151"/>
        <v>58.06</v>
      </c>
      <c r="Q1969" s="12" t="s">
        <v>8323</v>
      </c>
      <c r="R1969" t="s">
        <v>8326</v>
      </c>
      <c r="S1969" s="17">
        <f t="shared" si="152"/>
        <v>41940.598182870373</v>
      </c>
      <c r="T1969" s="17">
        <f t="shared" si="153"/>
        <v>41970.639849537038</v>
      </c>
      <c r="U1969">
        <f t="shared" si="154"/>
        <v>2014</v>
      </c>
    </row>
    <row r="1970" spans="1:21" ht="43.2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2" t="s">
        <v>8323</v>
      </c>
      <c r="R1970" t="s">
        <v>8335</v>
      </c>
      <c r="S1970" s="17">
        <f t="shared" si="152"/>
        <v>42157.598090277781</v>
      </c>
      <c r="T1970" s="17">
        <f t="shared" si="153"/>
        <v>42217.583333333328</v>
      </c>
      <c r="U1970">
        <f t="shared" si="154"/>
        <v>2015</v>
      </c>
    </row>
    <row r="1971" spans="1:21" ht="43.2" x14ac:dyDescent="0.3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50"/>
        <v>100</v>
      </c>
      <c r="P1971">
        <f t="shared" si="151"/>
        <v>94.74</v>
      </c>
      <c r="Q1971" s="12" t="s">
        <v>8327</v>
      </c>
      <c r="R1971" t="s">
        <v>8331</v>
      </c>
      <c r="S1971" s="17">
        <f t="shared" si="152"/>
        <v>40941.652372685188</v>
      </c>
      <c r="T1971" s="17">
        <f t="shared" si="153"/>
        <v>40971.652372685188</v>
      </c>
      <c r="U1971">
        <f t="shared" si="154"/>
        <v>2012</v>
      </c>
    </row>
    <row r="1972" spans="1:21" ht="57.6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2" t="s">
        <v>8323</v>
      </c>
      <c r="R1972" t="s">
        <v>8326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2" t="s">
        <v>8323</v>
      </c>
      <c r="R1973" t="s">
        <v>8326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28.8" x14ac:dyDescent="0.3">
      <c r="A1974">
        <v>1263</v>
      </c>
      <c r="B1974" s="9" t="s">
        <v>1264</v>
      </c>
      <c r="C1974" s="3" t="s">
        <v>5373</v>
      </c>
      <c r="D1974" s="5">
        <v>1500</v>
      </c>
      <c r="E1974" s="7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50"/>
        <v>119</v>
      </c>
      <c r="P1974">
        <f t="shared" si="151"/>
        <v>43.54</v>
      </c>
      <c r="Q1974" s="12" t="s">
        <v>8327</v>
      </c>
      <c r="R1974" t="s">
        <v>8331</v>
      </c>
      <c r="S1974" s="17">
        <f t="shared" si="152"/>
        <v>41692.084143518521</v>
      </c>
      <c r="T1974" s="17">
        <f t="shared" si="153"/>
        <v>41727.041666666664</v>
      </c>
      <c r="U1974">
        <f t="shared" si="154"/>
        <v>2014</v>
      </c>
    </row>
    <row r="1975" spans="1:21" ht="57.6" x14ac:dyDescent="0.3">
      <c r="A1975">
        <v>156</v>
      </c>
      <c r="B1975" s="9" t="s">
        <v>158</v>
      </c>
      <c r="C1975" s="3" t="s">
        <v>4266</v>
      </c>
      <c r="D1975" s="5">
        <v>35000</v>
      </c>
      <c r="E1975" s="7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50"/>
        <v>5</v>
      </c>
      <c r="P1975">
        <f t="shared" si="151"/>
        <v>119</v>
      </c>
      <c r="Q1975" s="12" t="s">
        <v>8321</v>
      </c>
      <c r="R1975" t="s">
        <v>8337</v>
      </c>
      <c r="S1975" s="17">
        <f t="shared" si="152"/>
        <v>41794.124953703707</v>
      </c>
      <c r="T1975" s="17">
        <f t="shared" si="153"/>
        <v>41854.124953703707</v>
      </c>
      <c r="U1975">
        <f t="shared" si="154"/>
        <v>2014</v>
      </c>
    </row>
    <row r="1976" spans="1:21" ht="43.2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2" t="s">
        <v>8323</v>
      </c>
      <c r="R1976" t="s">
        <v>8326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28.8" x14ac:dyDescent="0.3">
      <c r="A1977">
        <v>2603</v>
      </c>
      <c r="B1977" s="9" t="s">
        <v>2603</v>
      </c>
      <c r="C1977" s="3" t="s">
        <v>6713</v>
      </c>
      <c r="D1977" s="5">
        <v>1750</v>
      </c>
      <c r="E1977" s="7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50"/>
        <v>101</v>
      </c>
      <c r="P1977">
        <f t="shared" si="151"/>
        <v>35.520000000000003</v>
      </c>
      <c r="Q1977" s="12" t="s">
        <v>8308</v>
      </c>
      <c r="R1977" t="s">
        <v>8315</v>
      </c>
      <c r="S1977" s="17">
        <f t="shared" si="152"/>
        <v>41617.912662037037</v>
      </c>
      <c r="T1977" s="17">
        <f t="shared" si="153"/>
        <v>41631.912662037037</v>
      </c>
      <c r="U1977">
        <f t="shared" si="154"/>
        <v>2013</v>
      </c>
    </row>
    <row r="1978" spans="1:21" ht="43.2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2" t="s">
        <v>8327</v>
      </c>
      <c r="R1978" t="s">
        <v>8338</v>
      </c>
      <c r="S1978" s="17">
        <f t="shared" si="152"/>
        <v>41662.854988425926</v>
      </c>
      <c r="T1978" s="17">
        <f t="shared" si="153"/>
        <v>41676.854988425926</v>
      </c>
      <c r="U1978">
        <f t="shared" si="154"/>
        <v>2014</v>
      </c>
    </row>
    <row r="1979" spans="1:21" ht="43.2" x14ac:dyDescent="0.3">
      <c r="A1979">
        <v>966</v>
      </c>
      <c r="B1979" s="9" t="s">
        <v>967</v>
      </c>
      <c r="C1979" s="3" t="s">
        <v>5076</v>
      </c>
      <c r="D1979" s="5">
        <v>12000</v>
      </c>
      <c r="E1979" s="7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50"/>
        <v>15</v>
      </c>
      <c r="P1979">
        <f t="shared" si="151"/>
        <v>59.2</v>
      </c>
      <c r="Q1979" s="12" t="s">
        <v>8308</v>
      </c>
      <c r="R1979" t="s">
        <v>8310</v>
      </c>
      <c r="S1979" s="17">
        <f t="shared" si="152"/>
        <v>42619.635787037041</v>
      </c>
      <c r="T1979" s="17">
        <f t="shared" si="153"/>
        <v>42649.635787037041</v>
      </c>
      <c r="U1979">
        <f t="shared" si="154"/>
        <v>2016</v>
      </c>
    </row>
    <row r="1980" spans="1:21" ht="43.2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2" t="s">
        <v>8327</v>
      </c>
      <c r="R1980" t="s">
        <v>8331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2" t="s">
        <v>8327</v>
      </c>
      <c r="R1981" t="s">
        <v>8328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2" t="s">
        <v>8327</v>
      </c>
      <c r="R1982" t="s">
        <v>8330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2" t="s">
        <v>8319</v>
      </c>
      <c r="R1983" t="s">
        <v>8357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2" t="s">
        <v>8323</v>
      </c>
      <c r="R1984" t="s">
        <v>8326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2" t="s">
        <v>8323</v>
      </c>
      <c r="R1985" t="s">
        <v>8335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2" t="s">
        <v>8323</v>
      </c>
      <c r="R1986" t="s">
        <v>8324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2" t="s">
        <v>8327</v>
      </c>
      <c r="R1987" t="s">
        <v>8329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2" t="s">
        <v>8311</v>
      </c>
      <c r="R1988" t="s">
        <v>8356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2" t="s">
        <v>8327</v>
      </c>
      <c r="R1989" t="s">
        <v>8331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2" t="s">
        <v>8308</v>
      </c>
      <c r="R1990" t="s">
        <v>8310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2" t="s">
        <v>8323</v>
      </c>
      <c r="R1991" t="s">
        <v>8326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2" t="s">
        <v>8323</v>
      </c>
      <c r="R1992" t="s">
        <v>8324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2" t="s">
        <v>8327</v>
      </c>
      <c r="R1993" t="s">
        <v>8336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2" t="s">
        <v>8321</v>
      </c>
      <c r="R1994" t="s">
        <v>8343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2" t="s">
        <v>8323</v>
      </c>
      <c r="R1995" t="s">
        <v>8324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2" t="s">
        <v>8323</v>
      </c>
      <c r="R1996" t="s">
        <v>8326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28.8" x14ac:dyDescent="0.3">
      <c r="A1997">
        <v>2668</v>
      </c>
      <c r="B1997" s="9" t="s">
        <v>2668</v>
      </c>
      <c r="C1997" s="3" t="s">
        <v>6778</v>
      </c>
      <c r="D1997" s="5">
        <v>1000</v>
      </c>
      <c r="E1997" s="7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55"/>
        <v>171</v>
      </c>
      <c r="P1997">
        <f t="shared" si="156"/>
        <v>60.96</v>
      </c>
      <c r="Q1997" s="12" t="s">
        <v>8308</v>
      </c>
      <c r="R1997" t="s">
        <v>8340</v>
      </c>
      <c r="S1997" s="17">
        <f t="shared" si="157"/>
        <v>42275.588715277772</v>
      </c>
      <c r="T1997" s="17">
        <f t="shared" si="158"/>
        <v>42317.60555555555</v>
      </c>
      <c r="U1997">
        <f t="shared" si="159"/>
        <v>2015</v>
      </c>
    </row>
    <row r="1998" spans="1:21" ht="57.6" x14ac:dyDescent="0.3">
      <c r="A1998">
        <v>1820</v>
      </c>
      <c r="B1998" s="9" t="s">
        <v>1821</v>
      </c>
      <c r="C1998" s="3" t="s">
        <v>5930</v>
      </c>
      <c r="D1998" s="5">
        <v>26000</v>
      </c>
      <c r="E1998" s="7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55"/>
        <v>7</v>
      </c>
      <c r="P1998">
        <f t="shared" si="156"/>
        <v>213.38</v>
      </c>
      <c r="Q1998" s="12" t="s">
        <v>8313</v>
      </c>
      <c r="R1998" t="s">
        <v>8314</v>
      </c>
      <c r="S1998" s="17">
        <f t="shared" si="157"/>
        <v>42065.084375000006</v>
      </c>
      <c r="T1998" s="17">
        <f t="shared" si="158"/>
        <v>42095.042708333334</v>
      </c>
      <c r="U1998">
        <f t="shared" si="159"/>
        <v>2015</v>
      </c>
    </row>
    <row r="1999" spans="1:21" ht="43.2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2" t="s">
        <v>8308</v>
      </c>
      <c r="R1999" t="s">
        <v>8310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2" t="s">
        <v>8323</v>
      </c>
      <c r="R2000" t="s">
        <v>8326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2" t="s">
        <v>8321</v>
      </c>
      <c r="R2001" t="s">
        <v>8343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2" t="s">
        <v>8319</v>
      </c>
      <c r="R2002" t="s">
        <v>8345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43.2" x14ac:dyDescent="0.3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2" t="s">
        <v>8323</v>
      </c>
      <c r="R2003" t="s">
        <v>8326</v>
      </c>
      <c r="S2003" s="17">
        <f t="shared" si="157"/>
        <v>42159.224432870367</v>
      </c>
      <c r="T2003" s="17">
        <f t="shared" si="158"/>
        <v>42204.224432870367</v>
      </c>
      <c r="U2003">
        <f t="shared" si="159"/>
        <v>2015</v>
      </c>
    </row>
    <row r="2004" spans="1:21" ht="43.2" x14ac:dyDescent="0.3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2" t="s">
        <v>8313</v>
      </c>
      <c r="R2004" t="s">
        <v>8314</v>
      </c>
      <c r="S2004" s="17">
        <f t="shared" si="157"/>
        <v>42159.47256944445</v>
      </c>
      <c r="T2004" s="17">
        <f t="shared" si="158"/>
        <v>42182.915972222225</v>
      </c>
      <c r="U2004">
        <f t="shared" si="159"/>
        <v>2015</v>
      </c>
    </row>
    <row r="2005" spans="1:21" ht="43.2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2" t="s">
        <v>8327</v>
      </c>
      <c r="R2005" t="s">
        <v>8354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2" t="s">
        <v>8323</v>
      </c>
      <c r="R2006" t="s">
        <v>8326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57.6" x14ac:dyDescent="0.3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2" t="s">
        <v>8323</v>
      </c>
      <c r="R2007" t="s">
        <v>8326</v>
      </c>
      <c r="S2007" s="17">
        <f t="shared" si="157"/>
        <v>42511.741944444439</v>
      </c>
      <c r="T2007" s="17">
        <f t="shared" si="158"/>
        <v>42523.916666666672</v>
      </c>
      <c r="U2007">
        <f t="shared" si="159"/>
        <v>2016</v>
      </c>
    </row>
    <row r="2008" spans="1:21" ht="43.2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2" t="s">
        <v>8323</v>
      </c>
      <c r="R2008" t="s">
        <v>8326</v>
      </c>
      <c r="S2008" s="17">
        <f t="shared" si="157"/>
        <v>42105.267488425925</v>
      </c>
      <c r="T2008" s="17">
        <f t="shared" si="158"/>
        <v>42132.836805555555</v>
      </c>
      <c r="U2008">
        <f t="shared" si="159"/>
        <v>2015</v>
      </c>
    </row>
    <row r="2009" spans="1:21" ht="43.2" x14ac:dyDescent="0.3">
      <c r="A2009">
        <v>650</v>
      </c>
      <c r="B2009" s="9" t="s">
        <v>651</v>
      </c>
      <c r="C2009" s="3" t="s">
        <v>4760</v>
      </c>
      <c r="D2009" s="5">
        <v>1500</v>
      </c>
      <c r="E2009" s="7">
        <v>1686</v>
      </c>
      <c r="F2009" t="s">
        <v>8218</v>
      </c>
      <c r="G2009" t="s">
        <v>8223</v>
      </c>
      <c r="H2009" t="s">
        <v>8245</v>
      </c>
      <c r="I2009">
        <v>1418953984</v>
      </c>
      <c r="J2009">
        <v>1413766384</v>
      </c>
      <c r="K2009" t="b">
        <v>0</v>
      </c>
      <c r="L2009">
        <v>48</v>
      </c>
      <c r="M2009" t="b">
        <v>1</v>
      </c>
      <c r="N2009" t="s">
        <v>8271</v>
      </c>
      <c r="O2009">
        <f t="shared" si="155"/>
        <v>112</v>
      </c>
      <c r="P2009">
        <f t="shared" si="156"/>
        <v>35.130000000000003</v>
      </c>
      <c r="Q2009" s="12" t="s">
        <v>8308</v>
      </c>
      <c r="R2009" t="s">
        <v>8310</v>
      </c>
      <c r="S2009" s="17">
        <f t="shared" si="157"/>
        <v>41932.036851851852</v>
      </c>
      <c r="T2009" s="17">
        <f t="shared" si="158"/>
        <v>41992.078518518523</v>
      </c>
      <c r="U2009">
        <f t="shared" si="159"/>
        <v>2014</v>
      </c>
    </row>
    <row r="2010" spans="1:21" ht="28.8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2" t="s">
        <v>8308</v>
      </c>
      <c r="R2010" t="s">
        <v>8310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2" t="s">
        <v>8313</v>
      </c>
      <c r="R2011" t="s">
        <v>8314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2" t="s">
        <v>8323</v>
      </c>
      <c r="R2012" t="s">
        <v>8326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2" t="s">
        <v>8323</v>
      </c>
      <c r="R2013" t="s">
        <v>8326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2" t="s">
        <v>8321</v>
      </c>
      <c r="R2014" t="s">
        <v>8332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43.2" x14ac:dyDescent="0.3">
      <c r="A2015">
        <v>3251</v>
      </c>
      <c r="B2015" s="9" t="s">
        <v>3251</v>
      </c>
      <c r="C2015" s="3" t="s">
        <v>7361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1434907966</v>
      </c>
      <c r="J2015">
        <v>1432315966</v>
      </c>
      <c r="K2015" t="b">
        <v>1</v>
      </c>
      <c r="L2015">
        <v>20</v>
      </c>
      <c r="M2015" t="b">
        <v>1</v>
      </c>
      <c r="N2015" t="s">
        <v>8269</v>
      </c>
      <c r="O2015">
        <f t="shared" si="155"/>
        <v>111</v>
      </c>
      <c r="P2015">
        <f t="shared" si="156"/>
        <v>83.05</v>
      </c>
      <c r="Q2015" s="12" t="s">
        <v>8323</v>
      </c>
      <c r="R2015" t="s">
        <v>8326</v>
      </c>
      <c r="S2015" s="17">
        <f t="shared" si="157"/>
        <v>42146.731087962966</v>
      </c>
      <c r="T2015" s="17">
        <f t="shared" si="158"/>
        <v>42176.731087962966</v>
      </c>
      <c r="U2015">
        <f t="shared" si="159"/>
        <v>2015</v>
      </c>
    </row>
    <row r="2016" spans="1:21" ht="43.2" x14ac:dyDescent="0.3">
      <c r="A2016">
        <v>2082</v>
      </c>
      <c r="B2016" s="9" t="s">
        <v>2083</v>
      </c>
      <c r="C2016" s="3" t="s">
        <v>6192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1322106796</v>
      </c>
      <c r="J2016">
        <v>1316919196</v>
      </c>
      <c r="K2016" t="b">
        <v>0</v>
      </c>
      <c r="L2016">
        <v>38</v>
      </c>
      <c r="M2016" t="b">
        <v>1</v>
      </c>
      <c r="N2016" t="s">
        <v>8277</v>
      </c>
      <c r="O2016">
        <f t="shared" si="155"/>
        <v>111</v>
      </c>
      <c r="P2016">
        <f t="shared" si="156"/>
        <v>43.71</v>
      </c>
      <c r="Q2016" s="12" t="s">
        <v>8327</v>
      </c>
      <c r="R2016" t="s">
        <v>8328</v>
      </c>
      <c r="S2016" s="17">
        <f t="shared" si="157"/>
        <v>40811.120324074072</v>
      </c>
      <c r="T2016" s="17">
        <f t="shared" si="158"/>
        <v>40871.161990740737</v>
      </c>
      <c r="U2016">
        <f t="shared" si="159"/>
        <v>2011</v>
      </c>
    </row>
    <row r="2017" spans="1:21" ht="43.2" x14ac:dyDescent="0.3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2" t="s">
        <v>8323</v>
      </c>
      <c r="R2017" t="s">
        <v>8326</v>
      </c>
      <c r="S2017" s="17">
        <f t="shared" si="157"/>
        <v>42372.693055555559</v>
      </c>
      <c r="T2017" s="17">
        <f t="shared" si="158"/>
        <v>42402.693055555559</v>
      </c>
      <c r="U2017">
        <f t="shared" si="159"/>
        <v>2016</v>
      </c>
    </row>
    <row r="2018" spans="1:21" ht="57.6" x14ac:dyDescent="0.3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2" t="s">
        <v>8308</v>
      </c>
      <c r="R2018" t="s">
        <v>8340</v>
      </c>
      <c r="S2018" s="17">
        <f t="shared" si="157"/>
        <v>42380.926111111112</v>
      </c>
      <c r="T2018" s="17">
        <f t="shared" si="158"/>
        <v>42410.926111111112</v>
      </c>
      <c r="U2018">
        <f t="shared" si="159"/>
        <v>2016</v>
      </c>
    </row>
    <row r="2019" spans="1:21" ht="57.6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2" t="s">
        <v>8311</v>
      </c>
      <c r="R2019" t="s">
        <v>8352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57.6" x14ac:dyDescent="0.3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2" t="s">
        <v>8311</v>
      </c>
      <c r="R2020" t="s">
        <v>8356</v>
      </c>
      <c r="S2020" s="17">
        <f t="shared" si="157"/>
        <v>42136.297175925924</v>
      </c>
      <c r="T2020" s="17">
        <f t="shared" si="158"/>
        <v>42167.297175925924</v>
      </c>
      <c r="U2020">
        <f t="shared" si="159"/>
        <v>2015</v>
      </c>
    </row>
    <row r="2021" spans="1:21" ht="43.2" x14ac:dyDescent="0.3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2" t="s">
        <v>8327</v>
      </c>
      <c r="R2021" t="s">
        <v>8328</v>
      </c>
      <c r="S2021" s="17">
        <f t="shared" si="157"/>
        <v>41535.90148148148</v>
      </c>
      <c r="T2021" s="17">
        <f t="shared" si="158"/>
        <v>41558</v>
      </c>
      <c r="U2021">
        <f t="shared" si="159"/>
        <v>2013</v>
      </c>
    </row>
    <row r="2022" spans="1:21" ht="43.2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2" t="s">
        <v>8321</v>
      </c>
      <c r="R2022" t="s">
        <v>8343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2" t="s">
        <v>8323</v>
      </c>
      <c r="R2023" t="s">
        <v>8326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2" t="s">
        <v>8323</v>
      </c>
      <c r="R2024" t="s">
        <v>8326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2" t="s">
        <v>8323</v>
      </c>
      <c r="R2025" t="s">
        <v>8326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2" t="s">
        <v>8313</v>
      </c>
      <c r="R2026" t="s">
        <v>8314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2" t="s">
        <v>8323</v>
      </c>
      <c r="R2027" t="s">
        <v>8326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2" t="s">
        <v>8316</v>
      </c>
      <c r="R2028" t="s">
        <v>8334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3.2" x14ac:dyDescent="0.3">
      <c r="A2029">
        <v>2969</v>
      </c>
      <c r="B2029" s="9" t="s">
        <v>2969</v>
      </c>
      <c r="C2029" s="3" t="s">
        <v>7079</v>
      </c>
      <c r="D2029" s="5">
        <v>1000</v>
      </c>
      <c r="E2029" s="7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 t="shared" si="155"/>
        <v>163</v>
      </c>
      <c r="P2029">
        <f t="shared" si="156"/>
        <v>95.59</v>
      </c>
      <c r="Q2029" s="12" t="s">
        <v>8323</v>
      </c>
      <c r="R2029" t="s">
        <v>8326</v>
      </c>
      <c r="S2029" s="17">
        <f t="shared" si="157"/>
        <v>42097.786493055552</v>
      </c>
      <c r="T2029" s="17">
        <f t="shared" si="158"/>
        <v>42127.952083333337</v>
      </c>
      <c r="U2029">
        <f t="shared" si="159"/>
        <v>2015</v>
      </c>
    </row>
    <row r="2030" spans="1:21" ht="43.2" x14ac:dyDescent="0.3">
      <c r="A2030">
        <v>1286</v>
      </c>
      <c r="B2030" s="9" t="s">
        <v>1287</v>
      </c>
      <c r="C2030" s="3" t="s">
        <v>5396</v>
      </c>
      <c r="D2030" s="5">
        <v>1500</v>
      </c>
      <c r="E2030" s="7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 t="shared" si="155"/>
        <v>108</v>
      </c>
      <c r="P2030">
        <f t="shared" si="156"/>
        <v>81.25</v>
      </c>
      <c r="Q2030" s="12" t="s">
        <v>8323</v>
      </c>
      <c r="R2030" t="s">
        <v>8326</v>
      </c>
      <c r="S2030" s="17">
        <f t="shared" si="157"/>
        <v>42039.384571759263</v>
      </c>
      <c r="T2030" s="17">
        <f t="shared" si="158"/>
        <v>42052.583333333328</v>
      </c>
      <c r="U2030">
        <f t="shared" si="159"/>
        <v>2015</v>
      </c>
    </row>
    <row r="2031" spans="1:21" ht="43.2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2" t="s">
        <v>8323</v>
      </c>
      <c r="R2031" t="s">
        <v>8326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2" t="s">
        <v>8323</v>
      </c>
      <c r="R2032" t="s">
        <v>8326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2" t="s">
        <v>8323</v>
      </c>
      <c r="R2033" t="s">
        <v>8326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43.2" x14ac:dyDescent="0.3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2" t="s">
        <v>8327</v>
      </c>
      <c r="R2034" t="s">
        <v>8341</v>
      </c>
      <c r="S2034" s="17">
        <f t="shared" si="157"/>
        <v>41390.757754629631</v>
      </c>
      <c r="T2034" s="17">
        <f t="shared" si="158"/>
        <v>41425.708333333336</v>
      </c>
      <c r="U2034">
        <f t="shared" si="159"/>
        <v>2013</v>
      </c>
    </row>
    <row r="2035" spans="1:21" ht="43.2" x14ac:dyDescent="0.3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2" t="s">
        <v>8327</v>
      </c>
      <c r="R2035" t="s">
        <v>8331</v>
      </c>
      <c r="S2035" s="17">
        <f t="shared" si="157"/>
        <v>42075.171203703707</v>
      </c>
      <c r="T2035" s="17">
        <f t="shared" si="158"/>
        <v>42105.171203703707</v>
      </c>
      <c r="U2035">
        <f t="shared" si="159"/>
        <v>2015</v>
      </c>
    </row>
    <row r="2036" spans="1:21" ht="43.2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2" t="s">
        <v>8327</v>
      </c>
      <c r="R2036" t="s">
        <v>8331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2" t="s">
        <v>8323</v>
      </c>
      <c r="R2037" t="s">
        <v>8326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43.2" x14ac:dyDescent="0.3">
      <c r="A2038">
        <v>2999</v>
      </c>
      <c r="B2038" s="9" t="s">
        <v>2999</v>
      </c>
      <c r="C2038" s="3" t="s">
        <v>7109</v>
      </c>
      <c r="D2038" s="5">
        <v>1350</v>
      </c>
      <c r="E2038" s="7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 t="shared" si="155"/>
        <v>119</v>
      </c>
      <c r="P2038">
        <f t="shared" si="156"/>
        <v>80.25</v>
      </c>
      <c r="Q2038" s="12" t="s">
        <v>8323</v>
      </c>
      <c r="R2038" t="s">
        <v>8324</v>
      </c>
      <c r="S2038" s="17">
        <f t="shared" si="157"/>
        <v>42780.740277777775</v>
      </c>
      <c r="T2038" s="17">
        <f t="shared" si="158"/>
        <v>42795.083333333328</v>
      </c>
      <c r="U2038">
        <f t="shared" si="159"/>
        <v>2017</v>
      </c>
    </row>
    <row r="2039" spans="1:21" ht="43.2" x14ac:dyDescent="0.3">
      <c r="A2039">
        <v>2952</v>
      </c>
      <c r="B2039" s="9" t="s">
        <v>2952</v>
      </c>
      <c r="C2039" s="3" t="s">
        <v>7062</v>
      </c>
      <c r="D2039" s="5">
        <v>20000</v>
      </c>
      <c r="E2039" s="7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 t="shared" si="155"/>
        <v>8</v>
      </c>
      <c r="P2039">
        <f t="shared" si="156"/>
        <v>200.63</v>
      </c>
      <c r="Q2039" s="12" t="s">
        <v>8323</v>
      </c>
      <c r="R2039" t="s">
        <v>8324</v>
      </c>
      <c r="S2039" s="17">
        <f t="shared" si="157"/>
        <v>42628.690266203703</v>
      </c>
      <c r="T2039" s="17">
        <f t="shared" si="158"/>
        <v>42660.166666666672</v>
      </c>
      <c r="U2039">
        <f t="shared" si="159"/>
        <v>2016</v>
      </c>
    </row>
    <row r="2040" spans="1:21" ht="28.8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2" t="s">
        <v>8311</v>
      </c>
      <c r="R2040" t="s">
        <v>8333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2" t="s">
        <v>8323</v>
      </c>
      <c r="R2041" t="s">
        <v>8326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2" t="s">
        <v>8321</v>
      </c>
      <c r="R2042" t="s">
        <v>8343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2" t="s">
        <v>8323</v>
      </c>
      <c r="R2043" t="s">
        <v>8326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2" t="s">
        <v>8313</v>
      </c>
      <c r="R2044" t="s">
        <v>8351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2" t="s">
        <v>8323</v>
      </c>
      <c r="R2045" t="s">
        <v>8326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2" t="s">
        <v>8327</v>
      </c>
      <c r="R2046" t="s">
        <v>8331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43.2" x14ac:dyDescent="0.3">
      <c r="A2047">
        <v>3353</v>
      </c>
      <c r="B2047" s="9" t="s">
        <v>3352</v>
      </c>
      <c r="C2047" s="3" t="s">
        <v>7463</v>
      </c>
      <c r="D2047" s="5">
        <v>500</v>
      </c>
      <c r="E2047" s="7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 t="shared" si="155"/>
        <v>315</v>
      </c>
      <c r="P2047">
        <f t="shared" si="156"/>
        <v>35.799999999999997</v>
      </c>
      <c r="Q2047" s="12" t="s">
        <v>8323</v>
      </c>
      <c r="R2047" t="s">
        <v>8326</v>
      </c>
      <c r="S2047" s="17">
        <f t="shared" si="157"/>
        <v>42479.432291666672</v>
      </c>
      <c r="T2047" s="17">
        <f t="shared" si="158"/>
        <v>42492.958333333328</v>
      </c>
      <c r="U2047">
        <f t="shared" si="159"/>
        <v>2016</v>
      </c>
    </row>
    <row r="2048" spans="1:21" ht="43.2" x14ac:dyDescent="0.3">
      <c r="A2048">
        <v>1455</v>
      </c>
      <c r="B2048" s="9" t="s">
        <v>1456</v>
      </c>
      <c r="C2048" s="3" t="s">
        <v>5565</v>
      </c>
      <c r="D2048" s="5">
        <v>15000</v>
      </c>
      <c r="E2048" s="7">
        <v>1575</v>
      </c>
      <c r="F2048" t="s">
        <v>8219</v>
      </c>
      <c r="G2048" t="s">
        <v>8223</v>
      </c>
      <c r="H2048" t="s">
        <v>8245</v>
      </c>
      <c r="I2048">
        <v>1409924340</v>
      </c>
      <c r="J2048">
        <v>1405181320</v>
      </c>
      <c r="K2048" t="b">
        <v>0</v>
      </c>
      <c r="L2048">
        <v>7</v>
      </c>
      <c r="M2048" t="b">
        <v>0</v>
      </c>
      <c r="N2048" t="s">
        <v>8285</v>
      </c>
      <c r="O2048">
        <f t="shared" si="155"/>
        <v>11</v>
      </c>
      <c r="P2048">
        <f t="shared" si="156"/>
        <v>225</v>
      </c>
      <c r="Q2048" s="12" t="s">
        <v>8311</v>
      </c>
      <c r="R2048" t="s">
        <v>8348</v>
      </c>
      <c r="S2048" s="17">
        <f t="shared" si="157"/>
        <v>41832.672685185185</v>
      </c>
      <c r="T2048" s="17">
        <f t="shared" si="158"/>
        <v>41887.568749999999</v>
      </c>
      <c r="U2048">
        <f t="shared" si="159"/>
        <v>2014</v>
      </c>
    </row>
    <row r="2049" spans="1:21" ht="43.2" x14ac:dyDescent="0.3">
      <c r="A2049">
        <v>928</v>
      </c>
      <c r="B2049" s="9" t="s">
        <v>929</v>
      </c>
      <c r="C2049" s="3" t="s">
        <v>5038</v>
      </c>
      <c r="D2049" s="5">
        <v>14500</v>
      </c>
      <c r="E2049" s="7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 t="shared" si="155"/>
        <v>11</v>
      </c>
      <c r="P2049">
        <f t="shared" si="156"/>
        <v>56.25</v>
      </c>
      <c r="Q2049" s="12" t="s">
        <v>8327</v>
      </c>
      <c r="R2049" t="s">
        <v>8350</v>
      </c>
      <c r="S2049" s="17">
        <f t="shared" si="157"/>
        <v>41180.86241898148</v>
      </c>
      <c r="T2049" s="17">
        <f t="shared" si="158"/>
        <v>41231</v>
      </c>
      <c r="U2049">
        <f t="shared" si="159"/>
        <v>2012</v>
      </c>
    </row>
    <row r="2050" spans="1:21" ht="43.2" x14ac:dyDescent="0.3">
      <c r="A2050">
        <v>810</v>
      </c>
      <c r="B2050" s="9" t="s">
        <v>811</v>
      </c>
      <c r="C2050" s="3" t="s">
        <v>4920</v>
      </c>
      <c r="D2050" s="5">
        <v>1500</v>
      </c>
      <c r="E2050" s="7">
        <v>1575</v>
      </c>
      <c r="F2050" t="s">
        <v>8218</v>
      </c>
      <c r="G2050" t="s">
        <v>8223</v>
      </c>
      <c r="H2050" t="s">
        <v>8245</v>
      </c>
      <c r="I2050">
        <v>1346462462</v>
      </c>
      <c r="J2050">
        <v>1343870462</v>
      </c>
      <c r="K2050" t="b">
        <v>0</v>
      </c>
      <c r="L2050">
        <v>27</v>
      </c>
      <c r="M2050" t="b">
        <v>1</v>
      </c>
      <c r="N2050" t="s">
        <v>8274</v>
      </c>
      <c r="O2050">
        <f t="shared" ref="O2050:O2113" si="160">ROUND(E2050/D2050*100,0)</f>
        <v>105</v>
      </c>
      <c r="P2050">
        <f t="shared" si="156"/>
        <v>58.33</v>
      </c>
      <c r="Q2050" s="12" t="s">
        <v>8327</v>
      </c>
      <c r="R2050" t="s">
        <v>8331</v>
      </c>
      <c r="S2050" s="17">
        <f t="shared" si="157"/>
        <v>41123.056273148148</v>
      </c>
      <c r="T2050" s="17">
        <f t="shared" si="158"/>
        <v>41153.056273148148</v>
      </c>
      <c r="U2050">
        <f t="shared" si="159"/>
        <v>2012</v>
      </c>
    </row>
    <row r="2051" spans="1:21" ht="28.8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2" t="s">
        <v>8321</v>
      </c>
      <c r="R2051" t="s">
        <v>8325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2" t="s">
        <v>8308</v>
      </c>
      <c r="R2052" t="s">
        <v>8342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43.2" x14ac:dyDescent="0.3">
      <c r="A2053">
        <v>3543</v>
      </c>
      <c r="B2053" s="9" t="s">
        <v>3542</v>
      </c>
      <c r="C2053" s="3" t="s">
        <v>7653</v>
      </c>
      <c r="D2053" s="5">
        <v>1500</v>
      </c>
      <c r="E2053" s="7">
        <v>1570</v>
      </c>
      <c r="F2053" t="s">
        <v>8218</v>
      </c>
      <c r="G2053" t="s">
        <v>8235</v>
      </c>
      <c r="H2053" t="s">
        <v>8248</v>
      </c>
      <c r="I2053">
        <v>1435255659</v>
      </c>
      <c r="J2053">
        <v>1432663659</v>
      </c>
      <c r="K2053" t="b">
        <v>0</v>
      </c>
      <c r="L2053">
        <v>29</v>
      </c>
      <c r="M2053" t="b">
        <v>1</v>
      </c>
      <c r="N2053" t="s">
        <v>8269</v>
      </c>
      <c r="O2053">
        <f t="shared" si="160"/>
        <v>105</v>
      </c>
      <c r="P2053">
        <f t="shared" si="161"/>
        <v>54.14</v>
      </c>
      <c r="Q2053" s="12" t="s">
        <v>8323</v>
      </c>
      <c r="R2053" t="s">
        <v>8326</v>
      </c>
      <c r="S2053" s="17">
        <f t="shared" si="162"/>
        <v>42150.755312499998</v>
      </c>
      <c r="T2053" s="17">
        <f t="shared" si="163"/>
        <v>42180.755312499998</v>
      </c>
      <c r="U2053">
        <f t="shared" si="164"/>
        <v>2015</v>
      </c>
    </row>
    <row r="2054" spans="1:21" ht="43.2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2" t="s">
        <v>8323</v>
      </c>
      <c r="R2054" t="s">
        <v>8324</v>
      </c>
      <c r="S2054" s="17">
        <f t="shared" si="162"/>
        <v>42801.774699074071</v>
      </c>
      <c r="T2054" s="17">
        <f t="shared" si="163"/>
        <v>42832.733032407406</v>
      </c>
      <c r="U2054">
        <f t="shared" si="164"/>
        <v>2017</v>
      </c>
    </row>
    <row r="2055" spans="1:21" ht="43.2" x14ac:dyDescent="0.3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2" t="s">
        <v>8321</v>
      </c>
      <c r="R2055" t="s">
        <v>8343</v>
      </c>
      <c r="S2055" s="17">
        <f t="shared" si="162"/>
        <v>40997.144872685189</v>
      </c>
      <c r="T2055" s="17">
        <f t="shared" si="163"/>
        <v>41050.124305555553</v>
      </c>
      <c r="U2055">
        <f t="shared" si="164"/>
        <v>2012</v>
      </c>
    </row>
    <row r="2056" spans="1:21" ht="43.2" x14ac:dyDescent="0.3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2" t="s">
        <v>8323</v>
      </c>
      <c r="R2056" t="s">
        <v>8326</v>
      </c>
      <c r="S2056" s="17">
        <f t="shared" si="162"/>
        <v>41764.44663194444</v>
      </c>
      <c r="T2056" s="17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2" t="s">
        <v>8323</v>
      </c>
      <c r="R2057" t="s">
        <v>8326</v>
      </c>
      <c r="S2057" s="17">
        <f t="shared" si="162"/>
        <v>42725.031180555554</v>
      </c>
      <c r="T2057" s="17">
        <f t="shared" si="163"/>
        <v>42746.208333333328</v>
      </c>
      <c r="U2057">
        <f t="shared" si="164"/>
        <v>2016</v>
      </c>
    </row>
    <row r="2058" spans="1:21" ht="43.2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2" t="s">
        <v>8311</v>
      </c>
      <c r="R2058" t="s">
        <v>8333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2" t="s">
        <v>8327</v>
      </c>
      <c r="R2059" t="s">
        <v>8331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2" t="s">
        <v>8308</v>
      </c>
      <c r="R2060" t="s">
        <v>8309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2" t="s">
        <v>8323</v>
      </c>
      <c r="R2061" t="s">
        <v>8326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43.2" x14ac:dyDescent="0.3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2" t="s">
        <v>8319</v>
      </c>
      <c r="R2062" t="s">
        <v>8320</v>
      </c>
      <c r="S2062" s="17">
        <f t="shared" si="162"/>
        <v>42790.885243055556</v>
      </c>
      <c r="T2062" s="17">
        <f t="shared" si="163"/>
        <v>42820.843576388885</v>
      </c>
      <c r="U2062">
        <f t="shared" si="164"/>
        <v>2017</v>
      </c>
    </row>
    <row r="2063" spans="1:21" ht="28.8" x14ac:dyDescent="0.3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2" t="s">
        <v>8327</v>
      </c>
      <c r="R2063" t="s">
        <v>8331</v>
      </c>
      <c r="S2063" s="17">
        <f t="shared" si="162"/>
        <v>41548.00335648148</v>
      </c>
      <c r="T2063" s="17">
        <f t="shared" si="163"/>
        <v>41563.00335648148</v>
      </c>
      <c r="U2063">
        <f t="shared" si="164"/>
        <v>2013</v>
      </c>
    </row>
    <row r="2064" spans="1:21" ht="57.6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2" t="s">
        <v>8327</v>
      </c>
      <c r="R2064" t="s">
        <v>8328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28.8" x14ac:dyDescent="0.3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2" t="s">
        <v>8323</v>
      </c>
      <c r="R2065" t="s">
        <v>8324</v>
      </c>
      <c r="S2065" s="17">
        <f t="shared" si="162"/>
        <v>42534.649571759262</v>
      </c>
      <c r="T2065" s="17">
        <f t="shared" si="163"/>
        <v>42553.649571759262</v>
      </c>
      <c r="U2065">
        <f t="shared" si="164"/>
        <v>2016</v>
      </c>
    </row>
    <row r="2066" spans="1:21" ht="57.6" x14ac:dyDescent="0.3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2" t="s">
        <v>8311</v>
      </c>
      <c r="R2066" t="s">
        <v>8333</v>
      </c>
      <c r="S2066" s="17">
        <f t="shared" si="162"/>
        <v>41689.917962962965</v>
      </c>
      <c r="T2066" s="17">
        <f t="shared" si="163"/>
        <v>41719.876296296294</v>
      </c>
      <c r="U2066">
        <f t="shared" si="164"/>
        <v>2014</v>
      </c>
    </row>
    <row r="2067" spans="1:21" ht="43.2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2" t="s">
        <v>8323</v>
      </c>
      <c r="R2067" t="s">
        <v>8335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2" t="s">
        <v>8308</v>
      </c>
      <c r="R2068" t="s">
        <v>8310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2" t="s">
        <v>8316</v>
      </c>
      <c r="R2069" t="s">
        <v>8317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2" t="s">
        <v>8327</v>
      </c>
      <c r="R2070" t="s">
        <v>8328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2" t="s">
        <v>8323</v>
      </c>
      <c r="R2071" t="s">
        <v>8326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28.8" x14ac:dyDescent="0.3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2" t="s">
        <v>8323</v>
      </c>
      <c r="R2072" t="s">
        <v>8335</v>
      </c>
      <c r="S2072" s="17">
        <f t="shared" si="162"/>
        <v>41747.471504629626</v>
      </c>
      <c r="T2072" s="17">
        <f t="shared" si="163"/>
        <v>41778.208333333336</v>
      </c>
      <c r="U2072">
        <f t="shared" si="164"/>
        <v>2014</v>
      </c>
    </row>
    <row r="2073" spans="1:21" ht="57.6" x14ac:dyDescent="0.3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2" t="s">
        <v>8321</v>
      </c>
      <c r="R2073" t="s">
        <v>8322</v>
      </c>
      <c r="S2073" s="17">
        <f t="shared" si="162"/>
        <v>41144.709490740745</v>
      </c>
      <c r="T2073" s="17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2" t="s">
        <v>8323</v>
      </c>
      <c r="R2074" t="s">
        <v>8326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2" t="s">
        <v>8313</v>
      </c>
      <c r="R2075" t="s">
        <v>8314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2" t="s">
        <v>8323</v>
      </c>
      <c r="R2076" t="s">
        <v>8326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2" t="s">
        <v>8308</v>
      </c>
      <c r="R2077" t="s">
        <v>8310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2" t="s">
        <v>8323</v>
      </c>
      <c r="R2078" t="s">
        <v>8326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2" t="s">
        <v>8311</v>
      </c>
      <c r="R2079" t="s">
        <v>8348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2" t="s">
        <v>8323</v>
      </c>
      <c r="R2080" t="s">
        <v>8326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43.2" x14ac:dyDescent="0.3">
      <c r="A2081">
        <v>3356</v>
      </c>
      <c r="B2081" s="9" t="s">
        <v>3355</v>
      </c>
      <c r="C2081" s="3" t="s">
        <v>7466</v>
      </c>
      <c r="D2081" s="5">
        <v>1500</v>
      </c>
      <c r="E2081" s="7">
        <v>1521</v>
      </c>
      <c r="F2081" t="s">
        <v>8218</v>
      </c>
      <c r="G2081" t="s">
        <v>8224</v>
      </c>
      <c r="H2081" t="s">
        <v>8246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8269</v>
      </c>
      <c r="O2081">
        <f t="shared" si="160"/>
        <v>101</v>
      </c>
      <c r="P2081">
        <f t="shared" si="161"/>
        <v>56.33</v>
      </c>
      <c r="Q2081" s="12" t="s">
        <v>8323</v>
      </c>
      <c r="R2081" t="s">
        <v>8326</v>
      </c>
      <c r="S2081" s="17">
        <f t="shared" si="162"/>
        <v>42536.815648148149</v>
      </c>
      <c r="T2081" s="17">
        <f t="shared" si="163"/>
        <v>42566.815648148149</v>
      </c>
      <c r="U2081">
        <f t="shared" si="164"/>
        <v>2016</v>
      </c>
    </row>
    <row r="2082" spans="1:21" ht="43.2" x14ac:dyDescent="0.3">
      <c r="A2082">
        <v>1844</v>
      </c>
      <c r="B2082" s="9" t="s">
        <v>1845</v>
      </c>
      <c r="C2082" s="3" t="s">
        <v>5954</v>
      </c>
      <c r="D2082" s="5">
        <v>1500</v>
      </c>
      <c r="E2082" s="7">
        <v>1521</v>
      </c>
      <c r="F2082" t="s">
        <v>8218</v>
      </c>
      <c r="G2082" t="s">
        <v>8223</v>
      </c>
      <c r="H2082" t="s">
        <v>8245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8274</v>
      </c>
      <c r="O2082">
        <f t="shared" si="160"/>
        <v>101</v>
      </c>
      <c r="P2082">
        <f t="shared" si="161"/>
        <v>76.05</v>
      </c>
      <c r="Q2082" s="12" t="s">
        <v>8327</v>
      </c>
      <c r="R2082" t="s">
        <v>8331</v>
      </c>
      <c r="S2082" s="17">
        <f t="shared" si="162"/>
        <v>40666.973541666666</v>
      </c>
      <c r="T2082" s="17">
        <f t="shared" si="163"/>
        <v>40705.125</v>
      </c>
      <c r="U2082">
        <f t="shared" si="164"/>
        <v>2011</v>
      </c>
    </row>
    <row r="2083" spans="1:21" ht="43.2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2" t="s">
        <v>8327</v>
      </c>
      <c r="R2083" t="s">
        <v>8350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2" t="s">
        <v>8323</v>
      </c>
      <c r="R2084" t="s">
        <v>8326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2" t="s">
        <v>8327</v>
      </c>
      <c r="R2085" t="s">
        <v>8328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2" t="s">
        <v>8321</v>
      </c>
      <c r="R2086" t="s">
        <v>8322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28.8" x14ac:dyDescent="0.3">
      <c r="A2087">
        <v>3658</v>
      </c>
      <c r="B2087" s="9" t="s">
        <v>3655</v>
      </c>
      <c r="C2087" s="3" t="s">
        <v>7768</v>
      </c>
      <c r="D2087" s="5">
        <v>1500</v>
      </c>
      <c r="E2087" s="7">
        <v>1510</v>
      </c>
      <c r="F2087" t="s">
        <v>8218</v>
      </c>
      <c r="G2087" t="s">
        <v>8223</v>
      </c>
      <c r="H2087" t="s">
        <v>8245</v>
      </c>
      <c r="I2087">
        <v>1404273540</v>
      </c>
      <c r="J2087">
        <v>1400272580</v>
      </c>
      <c r="K2087" t="b">
        <v>0</v>
      </c>
      <c r="L2087">
        <v>20</v>
      </c>
      <c r="M2087" t="b">
        <v>1</v>
      </c>
      <c r="N2087" t="s">
        <v>8269</v>
      </c>
      <c r="O2087">
        <f t="shared" si="160"/>
        <v>101</v>
      </c>
      <c r="P2087">
        <f t="shared" si="161"/>
        <v>75.5</v>
      </c>
      <c r="Q2087" s="12" t="s">
        <v>8323</v>
      </c>
      <c r="R2087" t="s">
        <v>8326</v>
      </c>
      <c r="S2087" s="17">
        <f t="shared" si="162"/>
        <v>41775.858564814815</v>
      </c>
      <c r="T2087" s="17">
        <f t="shared" si="163"/>
        <v>41822.165972222225</v>
      </c>
      <c r="U2087">
        <f t="shared" si="164"/>
        <v>2014</v>
      </c>
    </row>
    <row r="2088" spans="1:21" ht="43.2" x14ac:dyDescent="0.3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2" t="s">
        <v>8323</v>
      </c>
      <c r="R2088" t="s">
        <v>8326</v>
      </c>
      <c r="S2088" s="17">
        <f t="shared" si="162"/>
        <v>42233.763831018514</v>
      </c>
      <c r="T2088" s="17">
        <f t="shared" si="163"/>
        <v>42258.763831018514</v>
      </c>
      <c r="U2088">
        <f t="shared" si="164"/>
        <v>2015</v>
      </c>
    </row>
    <row r="2089" spans="1:21" ht="43.2" x14ac:dyDescent="0.3">
      <c r="A2089">
        <v>1377</v>
      </c>
      <c r="B2089" s="9" t="s">
        <v>1378</v>
      </c>
      <c r="C2089" s="3" t="s">
        <v>5487</v>
      </c>
      <c r="D2089" s="5">
        <v>1300</v>
      </c>
      <c r="E2089" s="7">
        <v>1510</v>
      </c>
      <c r="F2089" t="s">
        <v>8218</v>
      </c>
      <c r="G2089" t="s">
        <v>8223</v>
      </c>
      <c r="H2089" t="s">
        <v>8245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8274</v>
      </c>
      <c r="O2089">
        <f t="shared" si="160"/>
        <v>116</v>
      </c>
      <c r="P2089">
        <f t="shared" si="161"/>
        <v>48.71</v>
      </c>
      <c r="Q2089" s="12" t="s">
        <v>8327</v>
      </c>
      <c r="R2089" t="s">
        <v>8331</v>
      </c>
      <c r="S2089" s="17">
        <f t="shared" si="162"/>
        <v>42747.219560185185</v>
      </c>
      <c r="T2089" s="17">
        <f t="shared" si="163"/>
        <v>42769.174305555556</v>
      </c>
      <c r="U2089">
        <f t="shared" si="164"/>
        <v>2017</v>
      </c>
    </row>
    <row r="2090" spans="1:21" ht="43.2" x14ac:dyDescent="0.3">
      <c r="A2090">
        <v>17</v>
      </c>
      <c r="B2090" s="9" t="s">
        <v>19</v>
      </c>
      <c r="C2090" s="3" t="s">
        <v>4128</v>
      </c>
      <c r="D2090" s="5">
        <v>1500</v>
      </c>
      <c r="E2090" s="7">
        <v>1510</v>
      </c>
      <c r="F2090" t="s">
        <v>8218</v>
      </c>
      <c r="G2090" t="s">
        <v>8224</v>
      </c>
      <c r="H2090" t="s">
        <v>8246</v>
      </c>
      <c r="I2090">
        <v>1415126022</v>
      </c>
      <c r="J2090">
        <v>1412530422</v>
      </c>
      <c r="K2090" t="b">
        <v>0</v>
      </c>
      <c r="L2090">
        <v>36</v>
      </c>
      <c r="M2090" t="b">
        <v>1</v>
      </c>
      <c r="N2090" t="s">
        <v>8263</v>
      </c>
      <c r="O2090">
        <f t="shared" si="160"/>
        <v>101</v>
      </c>
      <c r="P2090">
        <f t="shared" si="161"/>
        <v>41.94</v>
      </c>
      <c r="Q2090" s="12" t="s">
        <v>8321</v>
      </c>
      <c r="R2090" t="s">
        <v>8332</v>
      </c>
      <c r="S2090" s="17">
        <f t="shared" si="162"/>
        <v>41917.731736111113</v>
      </c>
      <c r="T2090" s="17">
        <f t="shared" si="163"/>
        <v>41947.773402777777</v>
      </c>
      <c r="U2090">
        <f t="shared" si="164"/>
        <v>2014</v>
      </c>
    </row>
    <row r="2091" spans="1:21" ht="28.8" x14ac:dyDescent="0.3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2" t="s">
        <v>8323</v>
      </c>
      <c r="R2091" t="s">
        <v>8324</v>
      </c>
      <c r="S2091" s="17">
        <f t="shared" si="162"/>
        <v>42226.651886574073</v>
      </c>
      <c r="T2091" s="17">
        <f t="shared" si="163"/>
        <v>42286.651886574073</v>
      </c>
      <c r="U2091">
        <f t="shared" si="164"/>
        <v>2015</v>
      </c>
    </row>
    <row r="2092" spans="1:21" ht="43.2" x14ac:dyDescent="0.3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2" t="s">
        <v>8321</v>
      </c>
      <c r="R2092" t="s">
        <v>8343</v>
      </c>
      <c r="S2092" s="17">
        <f t="shared" si="162"/>
        <v>40779.125428240739</v>
      </c>
      <c r="T2092" s="17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2" t="s">
        <v>8323</v>
      </c>
      <c r="R2093" t="s">
        <v>8326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2" t="s">
        <v>8327</v>
      </c>
      <c r="R2094" t="s">
        <v>8331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2" t="s">
        <v>8327</v>
      </c>
      <c r="R2095" t="s">
        <v>8331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2" t="s">
        <v>8327</v>
      </c>
      <c r="R2096" t="s">
        <v>8331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2" t="s">
        <v>8327</v>
      </c>
      <c r="R2097" t="s">
        <v>8328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2" t="s">
        <v>8323</v>
      </c>
      <c r="R2098" t="s">
        <v>8326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57.6" x14ac:dyDescent="0.3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2" t="s">
        <v>8323</v>
      </c>
      <c r="R2099" t="s">
        <v>8335</v>
      </c>
      <c r="S2099" s="17">
        <f t="shared" si="162"/>
        <v>41793.17219907407</v>
      </c>
      <c r="T2099" s="17">
        <f t="shared" si="163"/>
        <v>41823.17219907407</v>
      </c>
      <c r="U2099">
        <f t="shared" si="164"/>
        <v>2014</v>
      </c>
    </row>
    <row r="2100" spans="1:21" ht="43.2" x14ac:dyDescent="0.3">
      <c r="A2100">
        <v>3764</v>
      </c>
      <c r="B2100" s="9" t="s">
        <v>3761</v>
      </c>
      <c r="C2100" s="3" t="s">
        <v>7874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1464482160</v>
      </c>
      <c r="J2100">
        <v>1462824832</v>
      </c>
      <c r="K2100" t="b">
        <v>0</v>
      </c>
      <c r="L2100">
        <v>27</v>
      </c>
      <c r="M2100" t="b">
        <v>1</v>
      </c>
      <c r="N2100" t="s">
        <v>8303</v>
      </c>
      <c r="O2100">
        <f t="shared" si="160"/>
        <v>100</v>
      </c>
      <c r="P2100">
        <f t="shared" si="161"/>
        <v>55.56</v>
      </c>
      <c r="Q2100" s="12" t="s">
        <v>8323</v>
      </c>
      <c r="R2100" t="s">
        <v>8335</v>
      </c>
      <c r="S2100" s="17">
        <f t="shared" si="162"/>
        <v>42499.842962962968</v>
      </c>
      <c r="T2100" s="17">
        <f t="shared" si="163"/>
        <v>42519.024999999994</v>
      </c>
      <c r="U2100">
        <f t="shared" si="164"/>
        <v>2016</v>
      </c>
    </row>
    <row r="2101" spans="1:21" ht="43.2" x14ac:dyDescent="0.3">
      <c r="A2101">
        <v>3581</v>
      </c>
      <c r="B2101" s="9" t="s">
        <v>3580</v>
      </c>
      <c r="C2101" s="3" t="s">
        <v>7691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1406719110</v>
      </c>
      <c r="J2101">
        <v>1405509510</v>
      </c>
      <c r="K2101" t="b">
        <v>0</v>
      </c>
      <c r="L2101">
        <v>45</v>
      </c>
      <c r="M2101" t="b">
        <v>1</v>
      </c>
      <c r="N2101" t="s">
        <v>8269</v>
      </c>
      <c r="O2101">
        <f t="shared" si="160"/>
        <v>100</v>
      </c>
      <c r="P2101">
        <f t="shared" si="161"/>
        <v>33.33</v>
      </c>
      <c r="Q2101" s="12" t="s">
        <v>8323</v>
      </c>
      <c r="R2101" t="s">
        <v>8326</v>
      </c>
      <c r="S2101" s="17">
        <f t="shared" si="162"/>
        <v>41836.471180555556</v>
      </c>
      <c r="T2101" s="17">
        <f t="shared" si="163"/>
        <v>41850.471180555556</v>
      </c>
      <c r="U2101">
        <f t="shared" si="164"/>
        <v>2014</v>
      </c>
    </row>
    <row r="2102" spans="1:21" ht="43.2" x14ac:dyDescent="0.3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2" t="s">
        <v>8323</v>
      </c>
      <c r="R2102" t="s">
        <v>8326</v>
      </c>
      <c r="S2102" s="17">
        <f t="shared" si="162"/>
        <v>41848.866157407407</v>
      </c>
      <c r="T2102" s="17">
        <f t="shared" si="163"/>
        <v>41868.21597222222</v>
      </c>
      <c r="U2102">
        <f t="shared" si="164"/>
        <v>2014</v>
      </c>
    </row>
    <row r="2103" spans="1:21" ht="43.2" x14ac:dyDescent="0.3">
      <c r="A2103">
        <v>3427</v>
      </c>
      <c r="B2103" s="9" t="s">
        <v>3426</v>
      </c>
      <c r="C2103" s="3" t="s">
        <v>7537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2" t="s">
        <v>8323</v>
      </c>
      <c r="R2103" t="s">
        <v>8326</v>
      </c>
      <c r="S2103" s="17">
        <f t="shared" si="162"/>
        <v>41792.645277777774</v>
      </c>
      <c r="T2103" s="17">
        <f t="shared" si="163"/>
        <v>41822.645277777774</v>
      </c>
      <c r="U2103">
        <f t="shared" si="164"/>
        <v>2014</v>
      </c>
    </row>
    <row r="2104" spans="1:21" ht="43.2" x14ac:dyDescent="0.3">
      <c r="A2104">
        <v>3227</v>
      </c>
      <c r="B2104" s="9" t="s">
        <v>3227</v>
      </c>
      <c r="C2104" s="3" t="s">
        <v>7337</v>
      </c>
      <c r="D2104" s="5">
        <v>1200</v>
      </c>
      <c r="E2104" s="7">
        <v>1500</v>
      </c>
      <c r="F2104" t="s">
        <v>8218</v>
      </c>
      <c r="G2104" t="s">
        <v>8224</v>
      </c>
      <c r="H2104" t="s">
        <v>8246</v>
      </c>
      <c r="I2104">
        <v>1484687436</v>
      </c>
      <c r="J2104">
        <v>1482095436</v>
      </c>
      <c r="K2104" t="b">
        <v>0</v>
      </c>
      <c r="L2104">
        <v>30</v>
      </c>
      <c r="M2104" t="b">
        <v>1</v>
      </c>
      <c r="N2104" t="s">
        <v>8269</v>
      </c>
      <c r="O2104">
        <f t="shared" si="160"/>
        <v>125</v>
      </c>
      <c r="P2104">
        <f t="shared" si="161"/>
        <v>50</v>
      </c>
      <c r="Q2104" s="12" t="s">
        <v>8323</v>
      </c>
      <c r="R2104" t="s">
        <v>8326</v>
      </c>
      <c r="S2104" s="17">
        <f t="shared" si="162"/>
        <v>42722.882361111115</v>
      </c>
      <c r="T2104" s="17">
        <f t="shared" si="163"/>
        <v>42752.882361111115</v>
      </c>
      <c r="U2104">
        <f t="shared" si="164"/>
        <v>2016</v>
      </c>
    </row>
    <row r="2105" spans="1:21" ht="72" x14ac:dyDescent="0.3">
      <c r="A2105">
        <v>3031</v>
      </c>
      <c r="B2105" s="9" t="s">
        <v>3031</v>
      </c>
      <c r="C2105" s="3" t="s">
        <v>7141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1476479447</v>
      </c>
      <c r="J2105">
        <v>1471295447</v>
      </c>
      <c r="K2105" t="b">
        <v>0</v>
      </c>
      <c r="L2105">
        <v>29</v>
      </c>
      <c r="M2105" t="b">
        <v>1</v>
      </c>
      <c r="N2105" t="s">
        <v>8301</v>
      </c>
      <c r="O2105">
        <f t="shared" si="160"/>
        <v>100</v>
      </c>
      <c r="P2105">
        <f t="shared" si="161"/>
        <v>51.72</v>
      </c>
      <c r="Q2105" s="12" t="s">
        <v>8323</v>
      </c>
      <c r="R2105" t="s">
        <v>8324</v>
      </c>
      <c r="S2105" s="17">
        <f t="shared" si="162"/>
        <v>42597.882488425923</v>
      </c>
      <c r="T2105" s="17">
        <f t="shared" si="163"/>
        <v>42657.882488425923</v>
      </c>
      <c r="U2105">
        <f t="shared" si="164"/>
        <v>2016</v>
      </c>
    </row>
    <row r="2106" spans="1:21" ht="28.8" x14ac:dyDescent="0.3">
      <c r="A2106">
        <v>855</v>
      </c>
      <c r="B2106" s="9" t="s">
        <v>856</v>
      </c>
      <c r="C2106" s="3" t="s">
        <v>4965</v>
      </c>
      <c r="D2106" s="5">
        <v>1450</v>
      </c>
      <c r="E2106" s="7">
        <v>1500</v>
      </c>
      <c r="F2106" t="s">
        <v>8218</v>
      </c>
      <c r="G2106" t="s">
        <v>8223</v>
      </c>
      <c r="H2106" t="s">
        <v>8245</v>
      </c>
      <c r="I2106">
        <v>1469329217</v>
      </c>
      <c r="J2106">
        <v>1466737217</v>
      </c>
      <c r="K2106" t="b">
        <v>0</v>
      </c>
      <c r="L2106">
        <v>47</v>
      </c>
      <c r="M2106" t="b">
        <v>1</v>
      </c>
      <c r="N2106" t="s">
        <v>8275</v>
      </c>
      <c r="O2106">
        <f t="shared" si="160"/>
        <v>103</v>
      </c>
      <c r="P2106">
        <f t="shared" si="161"/>
        <v>31.91</v>
      </c>
      <c r="Q2106" s="12" t="s">
        <v>8327</v>
      </c>
      <c r="R2106" t="s">
        <v>8336</v>
      </c>
      <c r="S2106" s="17">
        <f t="shared" si="162"/>
        <v>42545.125196759262</v>
      </c>
      <c r="T2106" s="17">
        <f t="shared" si="163"/>
        <v>42575.125196759262</v>
      </c>
      <c r="U2106">
        <f t="shared" si="164"/>
        <v>2016</v>
      </c>
    </row>
    <row r="2107" spans="1:21" ht="43.2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2" t="s">
        <v>8316</v>
      </c>
      <c r="R2107" t="s">
        <v>8334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2" t="s">
        <v>8308</v>
      </c>
      <c r="R2108" t="s">
        <v>8310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2" t="s">
        <v>8321</v>
      </c>
      <c r="R2109" t="s">
        <v>8343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2" t="s">
        <v>8308</v>
      </c>
      <c r="R2110" t="s">
        <v>8310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2" t="s">
        <v>8308</v>
      </c>
      <c r="R2111" t="s">
        <v>8315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3.2" x14ac:dyDescent="0.3">
      <c r="A2112">
        <v>3902</v>
      </c>
      <c r="B2112" s="9" t="s">
        <v>3899</v>
      </c>
      <c r="C2112" s="3" t="s">
        <v>8010</v>
      </c>
      <c r="D2112" s="5">
        <v>3000</v>
      </c>
      <c r="E2112" s="7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 t="shared" si="160"/>
        <v>49</v>
      </c>
      <c r="P2112">
        <f t="shared" si="161"/>
        <v>47.26</v>
      </c>
      <c r="Q2112" s="12" t="s">
        <v>8323</v>
      </c>
      <c r="R2112" t="s">
        <v>8326</v>
      </c>
      <c r="S2112" s="17">
        <f t="shared" si="162"/>
        <v>42663.468078703707</v>
      </c>
      <c r="T2112" s="17">
        <f t="shared" si="163"/>
        <v>42688.509745370371</v>
      </c>
      <c r="U2112">
        <f t="shared" si="164"/>
        <v>2016</v>
      </c>
    </row>
    <row r="2113" spans="1:21" ht="43.2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2" t="s">
        <v>8327</v>
      </c>
      <c r="R2113" t="s">
        <v>8354</v>
      </c>
      <c r="S2113" s="17">
        <f t="shared" si="162"/>
        <v>40754.729259259257</v>
      </c>
      <c r="T2113" s="17">
        <f t="shared" si="163"/>
        <v>40814.729259259257</v>
      </c>
      <c r="U2113">
        <f t="shared" si="164"/>
        <v>2011</v>
      </c>
    </row>
    <row r="2114" spans="1:21" ht="43.2" x14ac:dyDescent="0.3">
      <c r="A2114">
        <v>196</v>
      </c>
      <c r="B2114" s="9" t="s">
        <v>198</v>
      </c>
      <c r="C2114" s="3" t="s">
        <v>4306</v>
      </c>
      <c r="D2114" s="5">
        <v>3500</v>
      </c>
      <c r="E2114" s="7">
        <v>1465</v>
      </c>
      <c r="F2114" t="s">
        <v>8220</v>
      </c>
      <c r="G2114" t="s">
        <v>8224</v>
      </c>
      <c r="H2114" t="s">
        <v>8246</v>
      </c>
      <c r="I2114">
        <v>1444510800</v>
      </c>
      <c r="J2114">
        <v>1442062898</v>
      </c>
      <c r="K2114" t="b">
        <v>0</v>
      </c>
      <c r="L2114">
        <v>19</v>
      </c>
      <c r="M2114" t="b">
        <v>0</v>
      </c>
      <c r="N2114" t="s">
        <v>8266</v>
      </c>
      <c r="O2114">
        <f t="shared" ref="O2114:O2177" si="165">ROUND(E2114/D2114*100,0)</f>
        <v>42</v>
      </c>
      <c r="P2114">
        <f t="shared" si="161"/>
        <v>77.11</v>
      </c>
      <c r="Q2114" s="12" t="s">
        <v>8321</v>
      </c>
      <c r="R2114" t="s">
        <v>8325</v>
      </c>
      <c r="S2114" s="17">
        <f t="shared" si="162"/>
        <v>42259.542800925927</v>
      </c>
      <c r="T2114" s="17">
        <f t="shared" si="163"/>
        <v>42287.875</v>
      </c>
      <c r="U2114">
        <f t="shared" si="164"/>
        <v>2015</v>
      </c>
    </row>
    <row r="2115" spans="1:21" ht="43.2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2" t="s">
        <v>8308</v>
      </c>
      <c r="R2115" t="s">
        <v>8342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2" t="s">
        <v>8323</v>
      </c>
      <c r="R2116" t="s">
        <v>8335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43.2" x14ac:dyDescent="0.3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2" t="s">
        <v>8316</v>
      </c>
      <c r="R2117" t="s">
        <v>8344</v>
      </c>
      <c r="S2117" s="17">
        <f t="shared" si="167"/>
        <v>42755.492754629624</v>
      </c>
      <c r="T2117" s="17">
        <f t="shared" si="168"/>
        <v>42802.3125</v>
      </c>
      <c r="U2117">
        <f t="shared" si="169"/>
        <v>2017</v>
      </c>
    </row>
    <row r="2118" spans="1:21" ht="57.6" x14ac:dyDescent="0.3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2" t="s">
        <v>8321</v>
      </c>
      <c r="R2118" t="s">
        <v>8322</v>
      </c>
      <c r="S2118" s="17">
        <f t="shared" si="167"/>
        <v>40205.174849537041</v>
      </c>
      <c r="T2118" s="17">
        <f t="shared" si="168"/>
        <v>40291.160416666666</v>
      </c>
      <c r="U2118">
        <f t="shared" si="169"/>
        <v>2010</v>
      </c>
    </row>
    <row r="2119" spans="1:21" ht="43.2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2" t="s">
        <v>8327</v>
      </c>
      <c r="R2119" t="s">
        <v>8328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2" t="s">
        <v>8316</v>
      </c>
      <c r="R2120" t="s">
        <v>8344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2" t="s">
        <v>8323</v>
      </c>
      <c r="R2121" t="s">
        <v>8326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2" t="s">
        <v>8327</v>
      </c>
      <c r="R2122" t="s">
        <v>8331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2" t="s">
        <v>8308</v>
      </c>
      <c r="R2123" t="s">
        <v>8315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2" t="s">
        <v>8316</v>
      </c>
      <c r="R2124" t="s">
        <v>8334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2" t="s">
        <v>8321</v>
      </c>
      <c r="R2125" t="s">
        <v>8322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2" t="s">
        <v>8313</v>
      </c>
      <c r="R2126" t="s">
        <v>8353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2" t="s">
        <v>8313</v>
      </c>
      <c r="R2127" t="s">
        <v>8314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2" t="s">
        <v>8308</v>
      </c>
      <c r="R2128" t="s">
        <v>8342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2" t="s">
        <v>8327</v>
      </c>
      <c r="R2129" t="s">
        <v>8341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57.6" x14ac:dyDescent="0.3">
      <c r="A2130">
        <v>2778</v>
      </c>
      <c r="B2130" s="9" t="s">
        <v>2778</v>
      </c>
      <c r="C2130" s="3" t="s">
        <v>6888</v>
      </c>
      <c r="D2130" s="5">
        <v>5500</v>
      </c>
      <c r="E2130" s="7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65"/>
        <v>26</v>
      </c>
      <c r="P2130">
        <f t="shared" si="166"/>
        <v>93.67</v>
      </c>
      <c r="Q2130" s="12" t="s">
        <v>8311</v>
      </c>
      <c r="R2130" t="s">
        <v>8356</v>
      </c>
      <c r="S2130" s="17">
        <f t="shared" si="167"/>
        <v>41846.978078703702</v>
      </c>
      <c r="T2130" s="17">
        <f t="shared" si="168"/>
        <v>41876.978078703702</v>
      </c>
      <c r="U2130">
        <f t="shared" si="169"/>
        <v>2014</v>
      </c>
    </row>
    <row r="2131" spans="1:21" ht="57.6" x14ac:dyDescent="0.3">
      <c r="A2131">
        <v>1695</v>
      </c>
      <c r="B2131" s="9" t="s">
        <v>1696</v>
      </c>
      <c r="C2131" s="3" t="s">
        <v>5805</v>
      </c>
      <c r="D2131" s="5">
        <v>12000</v>
      </c>
      <c r="E2131" s="7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65"/>
        <v>12</v>
      </c>
      <c r="P2131">
        <f t="shared" si="166"/>
        <v>61.09</v>
      </c>
      <c r="Q2131" s="12" t="s">
        <v>8327</v>
      </c>
      <c r="R2131" t="s">
        <v>8330</v>
      </c>
      <c r="S2131" s="17">
        <f t="shared" si="167"/>
        <v>42801.031412037039</v>
      </c>
      <c r="T2131" s="17">
        <f t="shared" si="168"/>
        <v>42835.041666666672</v>
      </c>
      <c r="U2131">
        <f t="shared" si="169"/>
        <v>2017</v>
      </c>
    </row>
    <row r="2132" spans="1:21" ht="43.2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2" t="s">
        <v>8308</v>
      </c>
      <c r="R2132" t="s">
        <v>8310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2" t="s">
        <v>8323</v>
      </c>
      <c r="R2133" t="s">
        <v>8326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2" t="s">
        <v>8308</v>
      </c>
      <c r="R2134" t="s">
        <v>8318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3.2" x14ac:dyDescent="0.3">
      <c r="A2135">
        <v>3522</v>
      </c>
      <c r="B2135" s="9" t="s">
        <v>3521</v>
      </c>
      <c r="C2135" s="3" t="s">
        <v>7632</v>
      </c>
      <c r="D2135" s="5">
        <v>1395</v>
      </c>
      <c r="E2135" s="7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 t="shared" si="165"/>
        <v>100</v>
      </c>
      <c r="P2135">
        <f t="shared" si="166"/>
        <v>41.03</v>
      </c>
      <c r="Q2135" s="12" t="s">
        <v>8323</v>
      </c>
      <c r="R2135" t="s">
        <v>8326</v>
      </c>
      <c r="S2135" s="17">
        <f t="shared" si="167"/>
        <v>42234.789884259255</v>
      </c>
      <c r="T2135" s="17">
        <f t="shared" si="168"/>
        <v>42262.420833333337</v>
      </c>
      <c r="U2135">
        <f t="shared" si="169"/>
        <v>2015</v>
      </c>
    </row>
    <row r="2136" spans="1:21" ht="43.2" x14ac:dyDescent="0.3">
      <c r="A2136">
        <v>1717</v>
      </c>
      <c r="B2136" s="9" t="s">
        <v>1718</v>
      </c>
      <c r="C2136" s="3" t="s">
        <v>5827</v>
      </c>
      <c r="D2136" s="5">
        <v>3265</v>
      </c>
      <c r="E2136" s="7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 t="shared" si="165"/>
        <v>43</v>
      </c>
      <c r="P2136">
        <f t="shared" si="166"/>
        <v>34.020000000000003</v>
      </c>
      <c r="Q2136" s="12" t="s">
        <v>8327</v>
      </c>
      <c r="R2136" t="s">
        <v>8330</v>
      </c>
      <c r="S2136" s="17">
        <f t="shared" si="167"/>
        <v>42460.98192129629</v>
      </c>
      <c r="T2136" s="17">
        <f t="shared" si="168"/>
        <v>42481.166666666672</v>
      </c>
      <c r="U2136">
        <f t="shared" si="169"/>
        <v>2016</v>
      </c>
    </row>
    <row r="2137" spans="1:21" ht="57.6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2" t="s">
        <v>8327</v>
      </c>
      <c r="R2137" t="s">
        <v>8331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2" t="s">
        <v>8327</v>
      </c>
      <c r="R2138" t="s">
        <v>8331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2" t="s">
        <v>8308</v>
      </c>
      <c r="R2139" t="s">
        <v>8310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2" t="s">
        <v>8321</v>
      </c>
      <c r="R2140" t="s">
        <v>8337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2" t="s">
        <v>8323</v>
      </c>
      <c r="R2141" t="s">
        <v>8326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2" t="s">
        <v>8323</v>
      </c>
      <c r="R2142" t="s">
        <v>8326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2" t="s">
        <v>8327</v>
      </c>
      <c r="R2143" t="s">
        <v>8350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2" t="s">
        <v>8327</v>
      </c>
      <c r="R2144" t="s">
        <v>8338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2" t="s">
        <v>8323</v>
      </c>
      <c r="R2145" t="s">
        <v>8324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2" t="s">
        <v>8327</v>
      </c>
      <c r="R2146" t="s">
        <v>8331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2" t="s">
        <v>8321</v>
      </c>
      <c r="R2147" t="s">
        <v>8343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43.2" x14ac:dyDescent="0.3">
      <c r="A2148">
        <v>1033</v>
      </c>
      <c r="B2148" s="9" t="s">
        <v>1034</v>
      </c>
      <c r="C2148" s="3" t="s">
        <v>5143</v>
      </c>
      <c r="D2148" s="5">
        <v>1328</v>
      </c>
      <c r="E2148" s="7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65"/>
        <v>103</v>
      </c>
      <c r="P2148">
        <f t="shared" si="166"/>
        <v>50.59</v>
      </c>
      <c r="Q2148" s="12" t="s">
        <v>8327</v>
      </c>
      <c r="R2148" t="s">
        <v>8329</v>
      </c>
      <c r="S2148" s="17">
        <f t="shared" si="167"/>
        <v>42688.732407407413</v>
      </c>
      <c r="T2148" s="17">
        <f t="shared" si="168"/>
        <v>42716.732407407413</v>
      </c>
      <c r="U2148">
        <f t="shared" si="169"/>
        <v>2016</v>
      </c>
    </row>
    <row r="2149" spans="1:21" ht="43.2" x14ac:dyDescent="0.3">
      <c r="A2149">
        <v>557</v>
      </c>
      <c r="B2149" s="9" t="s">
        <v>558</v>
      </c>
      <c r="C2149" s="3" t="s">
        <v>4667</v>
      </c>
      <c r="D2149" s="5">
        <v>150000</v>
      </c>
      <c r="E2149" s="7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65"/>
        <v>1</v>
      </c>
      <c r="P2149">
        <f t="shared" si="166"/>
        <v>68.3</v>
      </c>
      <c r="Q2149" s="12" t="s">
        <v>8308</v>
      </c>
      <c r="R2149" t="s">
        <v>8342</v>
      </c>
      <c r="S2149" s="17">
        <f t="shared" si="167"/>
        <v>42676.942164351851</v>
      </c>
      <c r="T2149" s="17">
        <f t="shared" si="168"/>
        <v>42706.983831018515</v>
      </c>
      <c r="U2149">
        <f t="shared" si="169"/>
        <v>2016</v>
      </c>
    </row>
    <row r="2150" spans="1:21" ht="43.2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2" t="s">
        <v>8323</v>
      </c>
      <c r="R2150" t="s">
        <v>8326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2" t="s">
        <v>8327</v>
      </c>
      <c r="R2151" t="s">
        <v>8328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2" t="s">
        <v>8323</v>
      </c>
      <c r="R2152" t="s">
        <v>8326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2" t="s">
        <v>8327</v>
      </c>
      <c r="R2153" t="s">
        <v>8341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43.2" x14ac:dyDescent="0.3">
      <c r="A2154">
        <v>2834</v>
      </c>
      <c r="B2154" s="9" t="s">
        <v>2834</v>
      </c>
      <c r="C2154" s="3" t="s">
        <v>6944</v>
      </c>
      <c r="D2154" s="5">
        <v>800</v>
      </c>
      <c r="E2154" s="7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 t="shared" si="165"/>
        <v>170</v>
      </c>
      <c r="P2154">
        <f t="shared" si="166"/>
        <v>64.760000000000005</v>
      </c>
      <c r="Q2154" s="12" t="s">
        <v>8323</v>
      </c>
      <c r="R2154" t="s">
        <v>8326</v>
      </c>
      <c r="S2154" s="17">
        <f t="shared" si="167"/>
        <v>42019.959837962961</v>
      </c>
      <c r="T2154" s="17">
        <f t="shared" si="168"/>
        <v>42034.959837962961</v>
      </c>
      <c r="U2154">
        <f t="shared" si="169"/>
        <v>2015</v>
      </c>
    </row>
    <row r="2155" spans="1:21" ht="43.2" x14ac:dyDescent="0.3">
      <c r="A2155">
        <v>2102</v>
      </c>
      <c r="B2155" s="9" t="s">
        <v>2103</v>
      </c>
      <c r="C2155" s="3" t="s">
        <v>6212</v>
      </c>
      <c r="D2155" s="5">
        <v>1000</v>
      </c>
      <c r="E2155" s="7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 t="shared" si="165"/>
        <v>136</v>
      </c>
      <c r="P2155">
        <f t="shared" si="166"/>
        <v>35.79</v>
      </c>
      <c r="Q2155" s="12" t="s">
        <v>8327</v>
      </c>
      <c r="R2155" t="s">
        <v>8328</v>
      </c>
      <c r="S2155" s="17">
        <f t="shared" si="167"/>
        <v>40638.868611111109</v>
      </c>
      <c r="T2155" s="17">
        <f t="shared" si="168"/>
        <v>40668.868611111109</v>
      </c>
      <c r="U2155">
        <f t="shared" si="169"/>
        <v>2011</v>
      </c>
    </row>
    <row r="2156" spans="1:21" ht="43.2" x14ac:dyDescent="0.3">
      <c r="A2156">
        <v>1884</v>
      </c>
      <c r="B2156" s="9" t="s">
        <v>1885</v>
      </c>
      <c r="C2156" s="3" t="s">
        <v>5994</v>
      </c>
      <c r="D2156" s="5">
        <v>1000</v>
      </c>
      <c r="E2156" s="7">
        <v>1351</v>
      </c>
      <c r="F2156" t="s">
        <v>8218</v>
      </c>
      <c r="G2156" t="s">
        <v>8223</v>
      </c>
      <c r="H2156" t="s">
        <v>8245</v>
      </c>
      <c r="I2156">
        <v>1354017600</v>
      </c>
      <c r="J2156">
        <v>1350967535</v>
      </c>
      <c r="K2156" t="b">
        <v>0</v>
      </c>
      <c r="L2156">
        <v>26</v>
      </c>
      <c r="M2156" t="b">
        <v>1</v>
      </c>
      <c r="N2156" t="s">
        <v>8277</v>
      </c>
      <c r="O2156">
        <f t="shared" si="165"/>
        <v>135</v>
      </c>
      <c r="P2156">
        <f t="shared" si="166"/>
        <v>51.96</v>
      </c>
      <c r="Q2156" s="12" t="s">
        <v>8327</v>
      </c>
      <c r="R2156" t="s">
        <v>8328</v>
      </c>
      <c r="S2156" s="17">
        <f t="shared" si="167"/>
        <v>41205.198321759257</v>
      </c>
      <c r="T2156" s="17">
        <f t="shared" si="168"/>
        <v>41240.5</v>
      </c>
      <c r="U2156">
        <f t="shared" si="169"/>
        <v>2012</v>
      </c>
    </row>
    <row r="2157" spans="1:21" ht="43.2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2" t="s">
        <v>8327</v>
      </c>
      <c r="R2157" t="s">
        <v>8350</v>
      </c>
      <c r="S2157" s="17">
        <f t="shared" si="167"/>
        <v>41597.788888888892</v>
      </c>
      <c r="T2157" s="17">
        <f t="shared" si="168"/>
        <v>41627.788888888892</v>
      </c>
      <c r="U2157">
        <f t="shared" si="169"/>
        <v>2013</v>
      </c>
    </row>
    <row r="2158" spans="1:21" ht="86.4" x14ac:dyDescent="0.3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2" t="s">
        <v>8321</v>
      </c>
      <c r="R2158" t="s">
        <v>8343</v>
      </c>
      <c r="S2158" s="17">
        <f t="shared" si="167"/>
        <v>42604.730567129634</v>
      </c>
      <c r="T2158" s="17">
        <f t="shared" si="168"/>
        <v>42614.730567129634</v>
      </c>
      <c r="U2158">
        <f t="shared" si="169"/>
        <v>2016</v>
      </c>
    </row>
    <row r="2159" spans="1:21" ht="28.8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2" t="s">
        <v>8327</v>
      </c>
      <c r="R2159" t="s">
        <v>8328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2" t="s">
        <v>8319</v>
      </c>
      <c r="R2160" t="s">
        <v>8345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2" t="s">
        <v>8327</v>
      </c>
      <c r="R2161" t="s">
        <v>8336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2" t="s">
        <v>8311</v>
      </c>
      <c r="R2162" t="s">
        <v>8333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2" t="s">
        <v>8323</v>
      </c>
      <c r="R2163" t="s">
        <v>8326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2" t="s">
        <v>8308</v>
      </c>
      <c r="R2164" t="s">
        <v>8315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2" t="s">
        <v>8308</v>
      </c>
      <c r="R2165" t="s">
        <v>8310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43.2" x14ac:dyDescent="0.3">
      <c r="A2166">
        <v>2800</v>
      </c>
      <c r="B2166" s="9" t="s">
        <v>2800</v>
      </c>
      <c r="C2166" s="3" t="s">
        <v>6910</v>
      </c>
      <c r="D2166" s="5">
        <v>1000</v>
      </c>
      <c r="E2166" s="7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 t="shared" si="165"/>
        <v>133</v>
      </c>
      <c r="P2166">
        <f t="shared" si="166"/>
        <v>42.9</v>
      </c>
      <c r="Q2166" s="12" t="s">
        <v>8323</v>
      </c>
      <c r="R2166" t="s">
        <v>8326</v>
      </c>
      <c r="S2166" s="17">
        <f t="shared" si="167"/>
        <v>41948.552847222221</v>
      </c>
      <c r="T2166" s="17">
        <f t="shared" si="168"/>
        <v>42008.552847222221</v>
      </c>
      <c r="U2166">
        <f t="shared" si="169"/>
        <v>2014</v>
      </c>
    </row>
    <row r="2167" spans="1:21" ht="28.8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2" t="s">
        <v>8313</v>
      </c>
      <c r="R2167" t="s">
        <v>8314</v>
      </c>
      <c r="S2167" s="17">
        <f t="shared" si="167"/>
        <v>42120.628136574072</v>
      </c>
      <c r="T2167" s="17">
        <f t="shared" si="168"/>
        <v>42165.628136574072</v>
      </c>
      <c r="U2167">
        <f t="shared" si="169"/>
        <v>2015</v>
      </c>
    </row>
    <row r="2168" spans="1:21" ht="28.8" x14ac:dyDescent="0.3">
      <c r="A2168">
        <v>528</v>
      </c>
      <c r="B2168" s="9" t="s">
        <v>529</v>
      </c>
      <c r="C2168" s="3" t="s">
        <v>4638</v>
      </c>
      <c r="D2168" s="5">
        <v>1150</v>
      </c>
      <c r="E2168" s="7">
        <v>1330</v>
      </c>
      <c r="F2168" t="s">
        <v>8218</v>
      </c>
      <c r="G2168" t="s">
        <v>8223</v>
      </c>
      <c r="H2168" t="s">
        <v>8245</v>
      </c>
      <c r="I2168">
        <v>1434921600</v>
      </c>
      <c r="J2168">
        <v>1433109907</v>
      </c>
      <c r="K2168" t="b">
        <v>0</v>
      </c>
      <c r="L2168">
        <v>30</v>
      </c>
      <c r="M2168" t="b">
        <v>1</v>
      </c>
      <c r="N2168" t="s">
        <v>8269</v>
      </c>
      <c r="O2168">
        <f t="shared" si="165"/>
        <v>116</v>
      </c>
      <c r="P2168">
        <f t="shared" si="166"/>
        <v>44.33</v>
      </c>
      <c r="Q2168" s="12" t="s">
        <v>8323</v>
      </c>
      <c r="R2168" t="s">
        <v>8326</v>
      </c>
      <c r="S2168" s="17">
        <f t="shared" si="167"/>
        <v>42155.920219907406</v>
      </c>
      <c r="T2168" s="17">
        <f t="shared" si="168"/>
        <v>42176.888888888891</v>
      </c>
      <c r="U2168">
        <f t="shared" si="169"/>
        <v>2015</v>
      </c>
    </row>
    <row r="2169" spans="1:21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2" t="s">
        <v>8323</v>
      </c>
      <c r="R2169" t="s">
        <v>8335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2" t="s">
        <v>8323</v>
      </c>
      <c r="R2170" t="s">
        <v>8335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2" t="s">
        <v>8323</v>
      </c>
      <c r="R2171" t="s">
        <v>8324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2" t="s">
        <v>8327</v>
      </c>
      <c r="R2172" t="s">
        <v>8338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2" t="s">
        <v>8323</v>
      </c>
      <c r="R2173" t="s">
        <v>8326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2" t="s">
        <v>8323</v>
      </c>
      <c r="R2174" t="s">
        <v>8326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2" t="s">
        <v>8323</v>
      </c>
      <c r="R2175" t="s">
        <v>8326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2" t="s">
        <v>8308</v>
      </c>
      <c r="R2176" t="s">
        <v>8310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2" t="s">
        <v>8323</v>
      </c>
      <c r="R2177" t="s">
        <v>8326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2" t="s">
        <v>8327</v>
      </c>
      <c r="R2178" t="s">
        <v>8330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2" t="s">
        <v>8327</v>
      </c>
      <c r="R2179" t="s">
        <v>8331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3149</v>
      </c>
      <c r="B2180" s="9" t="s">
        <v>3149</v>
      </c>
      <c r="C2180" s="3" t="s">
        <v>7259</v>
      </c>
      <c r="D2180" s="5">
        <v>1250</v>
      </c>
      <c r="E2180" s="7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 t="shared" si="170"/>
        <v>104</v>
      </c>
      <c r="P2180">
        <f t="shared" si="171"/>
        <v>52</v>
      </c>
      <c r="Q2180" s="12" t="s">
        <v>8323</v>
      </c>
      <c r="R2180" t="s">
        <v>8326</v>
      </c>
      <c r="S2180" s="17">
        <f t="shared" si="172"/>
        <v>41226.017361111109</v>
      </c>
      <c r="T2180" s="17">
        <f t="shared" si="173"/>
        <v>41250.083333333336</v>
      </c>
      <c r="U2180">
        <f t="shared" si="174"/>
        <v>2012</v>
      </c>
    </row>
    <row r="2181" spans="1:21" ht="43.2" x14ac:dyDescent="0.3">
      <c r="A2181">
        <v>205</v>
      </c>
      <c r="B2181" s="9" t="s">
        <v>207</v>
      </c>
      <c r="C2181" s="3" t="s">
        <v>4315</v>
      </c>
      <c r="D2181" s="5">
        <v>8000</v>
      </c>
      <c r="E2181" s="7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 t="shared" si="170"/>
        <v>16</v>
      </c>
      <c r="P2181">
        <f t="shared" si="171"/>
        <v>76.47</v>
      </c>
      <c r="Q2181" s="12" t="s">
        <v>8321</v>
      </c>
      <c r="R2181" t="s">
        <v>8325</v>
      </c>
      <c r="S2181" s="17">
        <f t="shared" si="172"/>
        <v>42248.632199074069</v>
      </c>
      <c r="T2181" s="17">
        <f t="shared" si="173"/>
        <v>42283.632199074069</v>
      </c>
      <c r="U2181">
        <f t="shared" si="174"/>
        <v>2015</v>
      </c>
    </row>
    <row r="2182" spans="1:21" ht="43.2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2" t="s">
        <v>8321</v>
      </c>
      <c r="R2182" t="s">
        <v>8325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3.2" x14ac:dyDescent="0.3">
      <c r="A2183">
        <v>3703</v>
      </c>
      <c r="B2183" s="9" t="s">
        <v>3700</v>
      </c>
      <c r="C2183" s="3" t="s">
        <v>7813</v>
      </c>
      <c r="D2183" s="5">
        <v>1050</v>
      </c>
      <c r="E2183" s="7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70"/>
        <v>123</v>
      </c>
      <c r="P2183">
        <f t="shared" si="171"/>
        <v>43.2</v>
      </c>
      <c r="Q2183" s="12" t="s">
        <v>8323</v>
      </c>
      <c r="R2183" t="s">
        <v>8326</v>
      </c>
      <c r="S2183" s="17">
        <f t="shared" si="172"/>
        <v>42556.504490740743</v>
      </c>
      <c r="T2183" s="17">
        <f t="shared" si="173"/>
        <v>42595.290972222225</v>
      </c>
      <c r="U2183">
        <f t="shared" si="174"/>
        <v>2016</v>
      </c>
    </row>
    <row r="2184" spans="1:21" ht="43.2" x14ac:dyDescent="0.3">
      <c r="A2184">
        <v>3075</v>
      </c>
      <c r="B2184" s="9" t="s">
        <v>3075</v>
      </c>
      <c r="C2184" s="3" t="s">
        <v>7185</v>
      </c>
      <c r="D2184" s="5">
        <v>15000</v>
      </c>
      <c r="E2184" s="7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70"/>
        <v>9</v>
      </c>
      <c r="P2184">
        <f t="shared" si="171"/>
        <v>64.8</v>
      </c>
      <c r="Q2184" s="12" t="s">
        <v>8323</v>
      </c>
      <c r="R2184" t="s">
        <v>8324</v>
      </c>
      <c r="S2184" s="17">
        <f t="shared" si="172"/>
        <v>42551.102314814809</v>
      </c>
      <c r="T2184" s="17">
        <f t="shared" si="173"/>
        <v>42601.102314814809</v>
      </c>
      <c r="U2184">
        <f t="shared" si="174"/>
        <v>2016</v>
      </c>
    </row>
    <row r="2185" spans="1:21" ht="43.2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2" t="s">
        <v>8321</v>
      </c>
      <c r="R2185" t="s">
        <v>8337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2" t="s">
        <v>8323</v>
      </c>
      <c r="R2186" t="s">
        <v>8324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2" t="s">
        <v>8327</v>
      </c>
      <c r="R2187" t="s">
        <v>8350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2" t="s">
        <v>8327</v>
      </c>
      <c r="R2188" t="s">
        <v>8328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2" t="s">
        <v>8321</v>
      </c>
      <c r="R2189" t="s">
        <v>8322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x14ac:dyDescent="0.3">
      <c r="A2190">
        <v>3531</v>
      </c>
      <c r="B2190" s="9" t="s">
        <v>3530</v>
      </c>
      <c r="C2190" s="3" t="s">
        <v>7641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1467301334</v>
      </c>
      <c r="J2190">
        <v>1464709334</v>
      </c>
      <c r="K2190" t="b">
        <v>0</v>
      </c>
      <c r="L2190">
        <v>26</v>
      </c>
      <c r="M2190" t="b">
        <v>1</v>
      </c>
      <c r="N2190" t="s">
        <v>8269</v>
      </c>
      <c r="O2190">
        <f t="shared" si="170"/>
        <v>128</v>
      </c>
      <c r="P2190">
        <f t="shared" si="171"/>
        <v>49.23</v>
      </c>
      <c r="Q2190" s="12" t="s">
        <v>8323</v>
      </c>
      <c r="R2190" t="s">
        <v>8326</v>
      </c>
      <c r="S2190" s="17">
        <f t="shared" si="172"/>
        <v>42521.654328703706</v>
      </c>
      <c r="T2190" s="17">
        <f t="shared" si="173"/>
        <v>42551.654328703706</v>
      </c>
      <c r="U2190">
        <f t="shared" si="174"/>
        <v>2016</v>
      </c>
    </row>
    <row r="2191" spans="1:21" ht="43.2" x14ac:dyDescent="0.3">
      <c r="A2191">
        <v>2936</v>
      </c>
      <c r="B2191" s="9" t="s">
        <v>2936</v>
      </c>
      <c r="C2191" s="3" t="s">
        <v>7046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1413176340</v>
      </c>
      <c r="J2191">
        <v>1412091423</v>
      </c>
      <c r="K2191" t="b">
        <v>0</v>
      </c>
      <c r="L2191">
        <v>34</v>
      </c>
      <c r="M2191" t="b">
        <v>1</v>
      </c>
      <c r="N2191" t="s">
        <v>8303</v>
      </c>
      <c r="O2191">
        <f t="shared" si="170"/>
        <v>128</v>
      </c>
      <c r="P2191">
        <f t="shared" si="171"/>
        <v>37.65</v>
      </c>
      <c r="Q2191" s="12" t="s">
        <v>8323</v>
      </c>
      <c r="R2191" t="s">
        <v>8335</v>
      </c>
      <c r="S2191" s="17">
        <f t="shared" si="172"/>
        <v>41912.650729166664</v>
      </c>
      <c r="T2191" s="17">
        <f t="shared" si="173"/>
        <v>41925.207638888889</v>
      </c>
      <c r="U2191">
        <f t="shared" si="174"/>
        <v>2014</v>
      </c>
    </row>
    <row r="2192" spans="1:21" ht="28.8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2" t="s">
        <v>8323</v>
      </c>
      <c r="R2192" t="s">
        <v>8335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2" t="s">
        <v>8323</v>
      </c>
      <c r="R2193" t="s">
        <v>8326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43.2" x14ac:dyDescent="0.3">
      <c r="A2194">
        <v>2333</v>
      </c>
      <c r="B2194" s="9" t="s">
        <v>2334</v>
      </c>
      <c r="C2194" s="3" t="s">
        <v>6443</v>
      </c>
      <c r="D2194" s="5">
        <v>600</v>
      </c>
      <c r="E2194" s="7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 t="shared" si="170"/>
        <v>212</v>
      </c>
      <c r="P2194">
        <f t="shared" si="171"/>
        <v>13.54</v>
      </c>
      <c r="Q2194" s="12" t="s">
        <v>8319</v>
      </c>
      <c r="R2194" t="s">
        <v>8320</v>
      </c>
      <c r="S2194" s="17">
        <f t="shared" si="172"/>
        <v>41767.650347222225</v>
      </c>
      <c r="T2194" s="17">
        <f t="shared" si="173"/>
        <v>41788.743055555555</v>
      </c>
      <c r="U2194">
        <f t="shared" si="174"/>
        <v>2014</v>
      </c>
    </row>
    <row r="2195" spans="1:21" ht="43.2" x14ac:dyDescent="0.3">
      <c r="A2195">
        <v>814</v>
      </c>
      <c r="B2195" s="9" t="s">
        <v>815</v>
      </c>
      <c r="C2195" s="3" t="s">
        <v>4924</v>
      </c>
      <c r="D2195" s="5">
        <v>1000</v>
      </c>
      <c r="E2195" s="7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70"/>
        <v>127</v>
      </c>
      <c r="P2195">
        <f t="shared" si="171"/>
        <v>45.46</v>
      </c>
      <c r="Q2195" s="12" t="s">
        <v>8327</v>
      </c>
      <c r="R2195" t="s">
        <v>8331</v>
      </c>
      <c r="S2195" s="17">
        <f t="shared" si="172"/>
        <v>40679.743067129632</v>
      </c>
      <c r="T2195" s="17">
        <f t="shared" si="173"/>
        <v>40694.75277777778</v>
      </c>
      <c r="U2195">
        <f t="shared" si="174"/>
        <v>2011</v>
      </c>
    </row>
    <row r="2196" spans="1:21" ht="43.2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2" t="s">
        <v>8323</v>
      </c>
      <c r="R2196" t="s">
        <v>8324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2" t="s">
        <v>8327</v>
      </c>
      <c r="R2197" t="s">
        <v>8328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2" t="s">
        <v>8327</v>
      </c>
      <c r="R2198" t="s">
        <v>8328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28.8" x14ac:dyDescent="0.3">
      <c r="A2199">
        <v>3692</v>
      </c>
      <c r="B2199" s="9" t="s">
        <v>3689</v>
      </c>
      <c r="C2199" s="3" t="s">
        <v>7802</v>
      </c>
      <c r="D2199" s="5">
        <v>1000</v>
      </c>
      <c r="E2199" s="7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 t="shared" si="170"/>
        <v>126</v>
      </c>
      <c r="P2199">
        <f t="shared" si="171"/>
        <v>74.12</v>
      </c>
      <c r="Q2199" s="12" t="s">
        <v>8323</v>
      </c>
      <c r="R2199" t="s">
        <v>8326</v>
      </c>
      <c r="S2199" s="17">
        <f t="shared" si="172"/>
        <v>41891.96503472222</v>
      </c>
      <c r="T2199" s="17">
        <f t="shared" si="173"/>
        <v>41901</v>
      </c>
      <c r="U2199">
        <f t="shared" si="174"/>
        <v>2014</v>
      </c>
    </row>
    <row r="2200" spans="1:21" ht="43.2" x14ac:dyDescent="0.3">
      <c r="A2200">
        <v>3541</v>
      </c>
      <c r="B2200" s="9" t="s">
        <v>3540</v>
      </c>
      <c r="C2200" s="3" t="s">
        <v>7651</v>
      </c>
      <c r="D2200" s="5">
        <v>1200</v>
      </c>
      <c r="E2200" s="7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 t="shared" si="170"/>
        <v>105</v>
      </c>
      <c r="P2200">
        <f t="shared" si="171"/>
        <v>39.380000000000003</v>
      </c>
      <c r="Q2200" s="12" t="s">
        <v>8323</v>
      </c>
      <c r="R2200" t="s">
        <v>8326</v>
      </c>
      <c r="S2200" s="17">
        <f t="shared" si="172"/>
        <v>42222.730034722219</v>
      </c>
      <c r="T2200" s="17">
        <f t="shared" si="173"/>
        <v>42247.730034722219</v>
      </c>
      <c r="U2200">
        <f t="shared" si="174"/>
        <v>2015</v>
      </c>
    </row>
    <row r="2201" spans="1:21" ht="43.2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2" t="s">
        <v>8323</v>
      </c>
      <c r="R2201" t="s">
        <v>8326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2" t="s">
        <v>8323</v>
      </c>
      <c r="R2202" t="s">
        <v>8326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2" t="s">
        <v>8327</v>
      </c>
      <c r="R2203" t="s">
        <v>8328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3.2" x14ac:dyDescent="0.3">
      <c r="A2204">
        <v>3613</v>
      </c>
      <c r="B2204" s="9" t="s">
        <v>3612</v>
      </c>
      <c r="C2204" s="3" t="s">
        <v>7723</v>
      </c>
      <c r="D2204" s="5">
        <v>1250</v>
      </c>
      <c r="E2204" s="7">
        <v>1250</v>
      </c>
      <c r="F2204" t="s">
        <v>8218</v>
      </c>
      <c r="G2204" t="s">
        <v>8223</v>
      </c>
      <c r="H2204" t="s">
        <v>8245</v>
      </c>
      <c r="I2204">
        <v>1403964574</v>
      </c>
      <c r="J2204">
        <v>1401372574</v>
      </c>
      <c r="K2204" t="b">
        <v>0</v>
      </c>
      <c r="L2204">
        <v>20</v>
      </c>
      <c r="M2204" t="b">
        <v>1</v>
      </c>
      <c r="N2204" t="s">
        <v>8269</v>
      </c>
      <c r="O2204">
        <f t="shared" si="170"/>
        <v>100</v>
      </c>
      <c r="P2204">
        <f t="shared" si="171"/>
        <v>62.5</v>
      </c>
      <c r="Q2204" s="12" t="s">
        <v>8323</v>
      </c>
      <c r="R2204" t="s">
        <v>8326</v>
      </c>
      <c r="S2204" s="17">
        <f t="shared" si="172"/>
        <v>41788.58997685185</v>
      </c>
      <c r="T2204" s="17">
        <f t="shared" si="173"/>
        <v>41818.58997685185</v>
      </c>
      <c r="U2204">
        <f t="shared" si="174"/>
        <v>2014</v>
      </c>
    </row>
    <row r="2205" spans="1:21" ht="43.2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2" t="s">
        <v>8323</v>
      </c>
      <c r="R2205" t="s">
        <v>8326</v>
      </c>
      <c r="S2205" s="17">
        <f t="shared" si="172"/>
        <v>42277.583472222221</v>
      </c>
      <c r="T2205" s="17">
        <f t="shared" si="173"/>
        <v>42307.583472222221</v>
      </c>
      <c r="U2205">
        <f t="shared" si="174"/>
        <v>2015</v>
      </c>
    </row>
    <row r="2206" spans="1:21" ht="43.2" x14ac:dyDescent="0.3">
      <c r="A2206">
        <v>463</v>
      </c>
      <c r="B2206" s="9" t="s">
        <v>464</v>
      </c>
      <c r="C2206" s="3" t="s">
        <v>4573</v>
      </c>
      <c r="D2206" s="5">
        <v>55000</v>
      </c>
      <c r="E2206" s="7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 t="shared" si="170"/>
        <v>2</v>
      </c>
      <c r="P2206">
        <f t="shared" si="171"/>
        <v>113.64</v>
      </c>
      <c r="Q2206" s="12" t="s">
        <v>8321</v>
      </c>
      <c r="R2206" t="s">
        <v>8339</v>
      </c>
      <c r="S2206" s="17">
        <f t="shared" si="172"/>
        <v>40750.710104166668</v>
      </c>
      <c r="T2206" s="17">
        <f t="shared" si="173"/>
        <v>40810.710104166668</v>
      </c>
      <c r="U2206">
        <f t="shared" si="174"/>
        <v>2011</v>
      </c>
    </row>
    <row r="2207" spans="1:21" ht="43.2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2" t="s">
        <v>8323</v>
      </c>
      <c r="R2207" t="s">
        <v>8326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3.2" x14ac:dyDescent="0.3">
      <c r="A2208">
        <v>3399</v>
      </c>
      <c r="B2208" s="9" t="s">
        <v>3398</v>
      </c>
      <c r="C2208" s="3" t="s">
        <v>7509</v>
      </c>
      <c r="D2208" s="5">
        <v>1200</v>
      </c>
      <c r="E2208" s="7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70"/>
        <v>104</v>
      </c>
      <c r="P2208">
        <f t="shared" si="171"/>
        <v>27.07</v>
      </c>
      <c r="Q2208" s="12" t="s">
        <v>8323</v>
      </c>
      <c r="R2208" t="s">
        <v>8326</v>
      </c>
      <c r="S2208" s="17">
        <f t="shared" si="172"/>
        <v>42026.920428240745</v>
      </c>
      <c r="T2208" s="17">
        <f t="shared" si="173"/>
        <v>42056.920428240745</v>
      </c>
      <c r="U2208">
        <f t="shared" si="174"/>
        <v>2015</v>
      </c>
    </row>
    <row r="2209" spans="1:21" ht="43.2" x14ac:dyDescent="0.3">
      <c r="A2209">
        <v>633</v>
      </c>
      <c r="B2209" s="9" t="s">
        <v>634</v>
      </c>
      <c r="C2209" s="3" t="s">
        <v>4743</v>
      </c>
      <c r="D2209" s="5">
        <v>10000</v>
      </c>
      <c r="E2209" s="7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70"/>
        <v>12</v>
      </c>
      <c r="P2209">
        <f t="shared" si="171"/>
        <v>49.8</v>
      </c>
      <c r="Q2209" s="12" t="s">
        <v>8308</v>
      </c>
      <c r="R2209" t="s">
        <v>8342</v>
      </c>
      <c r="S2209" s="17">
        <f t="shared" si="172"/>
        <v>42507.29932870371</v>
      </c>
      <c r="T2209" s="17">
        <f t="shared" si="173"/>
        <v>42538.958333333328</v>
      </c>
      <c r="U2209">
        <f t="shared" si="174"/>
        <v>2016</v>
      </c>
    </row>
    <row r="2210" spans="1:21" ht="43.2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2" t="s">
        <v>8323</v>
      </c>
      <c r="R2210" t="s">
        <v>8335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2" t="s">
        <v>8321</v>
      </c>
      <c r="R2211" t="s">
        <v>8332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3.2" x14ac:dyDescent="0.3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2" t="s">
        <v>8323</v>
      </c>
      <c r="R2212" t="s">
        <v>8326</v>
      </c>
      <c r="S2212" s="17">
        <f t="shared" si="172"/>
        <v>42508.179965277777</v>
      </c>
      <c r="T2212" s="17">
        <f t="shared" si="173"/>
        <v>42568.179965277777</v>
      </c>
      <c r="U2212">
        <f t="shared" si="174"/>
        <v>2016</v>
      </c>
    </row>
    <row r="2213" spans="1:21" ht="43.2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2" t="s">
        <v>8323</v>
      </c>
      <c r="R2213" t="s">
        <v>8326</v>
      </c>
      <c r="S2213" s="17">
        <f t="shared" si="172"/>
        <v>42003.948425925926</v>
      </c>
      <c r="T2213" s="17">
        <f t="shared" si="173"/>
        <v>42028.207638888889</v>
      </c>
      <c r="U2213">
        <f t="shared" si="174"/>
        <v>2014</v>
      </c>
    </row>
    <row r="2214" spans="1:21" ht="43.2" x14ac:dyDescent="0.3">
      <c r="A2214">
        <v>1886</v>
      </c>
      <c r="B2214" s="9" t="s">
        <v>1887</v>
      </c>
      <c r="C2214" s="3" t="s">
        <v>5996</v>
      </c>
      <c r="D2214" s="5">
        <v>1200</v>
      </c>
      <c r="E2214" s="7">
        <v>1225</v>
      </c>
      <c r="F2214" t="s">
        <v>8218</v>
      </c>
      <c r="G2214" t="s">
        <v>8223</v>
      </c>
      <c r="H2214" t="s">
        <v>8245</v>
      </c>
      <c r="I2214">
        <v>1415832338</v>
      </c>
      <c r="J2214">
        <v>1413236738</v>
      </c>
      <c r="K2214" t="b">
        <v>0</v>
      </c>
      <c r="L2214">
        <v>29</v>
      </c>
      <c r="M2214" t="b">
        <v>1</v>
      </c>
      <c r="N2214" t="s">
        <v>8277</v>
      </c>
      <c r="O2214">
        <f t="shared" si="170"/>
        <v>102</v>
      </c>
      <c r="P2214">
        <f t="shared" si="171"/>
        <v>42.24</v>
      </c>
      <c r="Q2214" s="12" t="s">
        <v>8327</v>
      </c>
      <c r="R2214" t="s">
        <v>8328</v>
      </c>
      <c r="S2214" s="17">
        <f t="shared" si="172"/>
        <v>41925.906689814816</v>
      </c>
      <c r="T2214" s="17">
        <f t="shared" si="173"/>
        <v>41955.94835648148</v>
      </c>
      <c r="U2214">
        <f t="shared" si="174"/>
        <v>2014</v>
      </c>
    </row>
    <row r="2215" spans="1:21" ht="43.2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2" t="s">
        <v>8319</v>
      </c>
      <c r="R2215" t="s">
        <v>8345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2" t="s">
        <v>8323</v>
      </c>
      <c r="R2216" t="s">
        <v>8326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43.2" x14ac:dyDescent="0.3">
      <c r="A2217">
        <v>3537</v>
      </c>
      <c r="B2217" s="9" t="s">
        <v>3536</v>
      </c>
      <c r="C2217" s="3" t="s">
        <v>7647</v>
      </c>
      <c r="D2217" s="5">
        <v>675</v>
      </c>
      <c r="E2217" s="7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 t="shared" si="170"/>
        <v>180</v>
      </c>
      <c r="P2217">
        <f t="shared" si="171"/>
        <v>43.5</v>
      </c>
      <c r="Q2217" s="12" t="s">
        <v>8323</v>
      </c>
      <c r="R2217" t="s">
        <v>8326</v>
      </c>
      <c r="S2217" s="17">
        <f t="shared" si="172"/>
        <v>41923.354351851849</v>
      </c>
      <c r="T2217" s="17">
        <f t="shared" si="173"/>
        <v>41960.332638888889</v>
      </c>
      <c r="U2217">
        <f t="shared" si="174"/>
        <v>2014</v>
      </c>
    </row>
    <row r="2218" spans="1:21" ht="43.2" x14ac:dyDescent="0.3">
      <c r="A2218">
        <v>2962</v>
      </c>
      <c r="B2218" s="9" t="s">
        <v>2962</v>
      </c>
      <c r="C2218" s="3" t="s">
        <v>7072</v>
      </c>
      <c r="D2218" s="5">
        <v>1000</v>
      </c>
      <c r="E2218" s="7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 t="shared" si="170"/>
        <v>122</v>
      </c>
      <c r="P2218">
        <f t="shared" si="171"/>
        <v>60.9</v>
      </c>
      <c r="Q2218" s="12" t="s">
        <v>8323</v>
      </c>
      <c r="R2218" t="s">
        <v>8326</v>
      </c>
      <c r="S2218" s="17">
        <f t="shared" si="172"/>
        <v>42036.24428240741</v>
      </c>
      <c r="T2218" s="17">
        <f t="shared" si="173"/>
        <v>42064.290972222225</v>
      </c>
      <c r="U2218">
        <f t="shared" si="174"/>
        <v>2015</v>
      </c>
    </row>
    <row r="2219" spans="1:21" ht="43.2" x14ac:dyDescent="0.3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2" t="s">
        <v>8319</v>
      </c>
      <c r="R2219" t="s">
        <v>8345</v>
      </c>
      <c r="S2219" s="17">
        <f t="shared" si="172"/>
        <v>42338.675381944442</v>
      </c>
      <c r="T2219" s="17">
        <f t="shared" si="173"/>
        <v>42368.675381944442</v>
      </c>
      <c r="U2219">
        <f t="shared" si="174"/>
        <v>2015</v>
      </c>
    </row>
    <row r="2220" spans="1:21" ht="43.2" x14ac:dyDescent="0.3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2" t="s">
        <v>8316</v>
      </c>
      <c r="R2220" t="s">
        <v>8344</v>
      </c>
      <c r="S2220" s="17">
        <f t="shared" si="172"/>
        <v>42328.779224537036</v>
      </c>
      <c r="T2220" s="17">
        <f t="shared" si="173"/>
        <v>42353.332638888889</v>
      </c>
      <c r="U2220">
        <f t="shared" si="174"/>
        <v>2015</v>
      </c>
    </row>
    <row r="2221" spans="1:21" ht="43.2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2" t="s">
        <v>8323</v>
      </c>
      <c r="R2221" t="s">
        <v>8326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2" t="s">
        <v>8327</v>
      </c>
      <c r="R2222" t="s">
        <v>8331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2" t="s">
        <v>8321</v>
      </c>
      <c r="R2223" t="s">
        <v>8322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2" t="s">
        <v>8327</v>
      </c>
      <c r="R2224" t="s">
        <v>8350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28.8" x14ac:dyDescent="0.3">
      <c r="A2225">
        <v>3666</v>
      </c>
      <c r="B2225" s="9" t="s">
        <v>3663</v>
      </c>
      <c r="C2225" s="3" t="s">
        <v>7776</v>
      </c>
      <c r="D2225" s="5">
        <v>1200</v>
      </c>
      <c r="E2225" s="7">
        <v>1200</v>
      </c>
      <c r="F2225" t="s">
        <v>8218</v>
      </c>
      <c r="G2225" t="s">
        <v>8223</v>
      </c>
      <c r="H2225" t="s">
        <v>8245</v>
      </c>
      <c r="I2225">
        <v>1406185200</v>
      </c>
      <c r="J2225">
        <v>1404337382</v>
      </c>
      <c r="K2225" t="b">
        <v>0</v>
      </c>
      <c r="L2225">
        <v>38</v>
      </c>
      <c r="M2225" t="b">
        <v>1</v>
      </c>
      <c r="N2225" t="s">
        <v>8269</v>
      </c>
      <c r="O2225">
        <f t="shared" si="170"/>
        <v>100</v>
      </c>
      <c r="P2225">
        <f t="shared" si="171"/>
        <v>31.58</v>
      </c>
      <c r="Q2225" s="12" t="s">
        <v>8323</v>
      </c>
      <c r="R2225" t="s">
        <v>8326</v>
      </c>
      <c r="S2225" s="17">
        <f t="shared" si="172"/>
        <v>41822.90488425926</v>
      </c>
      <c r="T2225" s="17">
        <f t="shared" si="173"/>
        <v>41844.291666666664</v>
      </c>
      <c r="U2225">
        <f t="shared" si="174"/>
        <v>2014</v>
      </c>
    </row>
    <row r="2226" spans="1:21" ht="43.2" x14ac:dyDescent="0.3">
      <c r="A2226">
        <v>3343</v>
      </c>
      <c r="B2226" s="9" t="s">
        <v>3343</v>
      </c>
      <c r="C2226" s="3" t="s">
        <v>7453</v>
      </c>
      <c r="D2226" s="5">
        <v>700</v>
      </c>
      <c r="E2226" s="7">
        <v>1200</v>
      </c>
      <c r="F2226" t="s">
        <v>8218</v>
      </c>
      <c r="G2226" t="s">
        <v>8224</v>
      </c>
      <c r="H2226" t="s">
        <v>8246</v>
      </c>
      <c r="I2226">
        <v>1460553480</v>
      </c>
      <c r="J2226">
        <v>1458770384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171</v>
      </c>
      <c r="P2226">
        <f t="shared" si="171"/>
        <v>52.17</v>
      </c>
      <c r="Q2226" s="12" t="s">
        <v>8323</v>
      </c>
      <c r="R2226" t="s">
        <v>8326</v>
      </c>
      <c r="S2226" s="17">
        <f t="shared" si="172"/>
        <v>42452.916481481487</v>
      </c>
      <c r="T2226" s="17">
        <f t="shared" si="173"/>
        <v>42473.554166666669</v>
      </c>
      <c r="U2226">
        <f t="shared" si="174"/>
        <v>2016</v>
      </c>
    </row>
    <row r="2227" spans="1:21" ht="28.8" x14ac:dyDescent="0.3">
      <c r="A2227">
        <v>2782</v>
      </c>
      <c r="B2227" s="9" t="s">
        <v>2782</v>
      </c>
      <c r="C2227" s="3" t="s">
        <v>6892</v>
      </c>
      <c r="D2227" s="5">
        <v>1000</v>
      </c>
      <c r="E2227" s="7">
        <v>1200</v>
      </c>
      <c r="F2227" t="s">
        <v>8218</v>
      </c>
      <c r="G2227" t="s">
        <v>8223</v>
      </c>
      <c r="H2227" t="s">
        <v>8245</v>
      </c>
      <c r="I2227">
        <v>1424149140</v>
      </c>
      <c r="J2227">
        <v>1421964718</v>
      </c>
      <c r="K2227" t="b">
        <v>0</v>
      </c>
      <c r="L2227">
        <v>18</v>
      </c>
      <c r="M2227" t="b">
        <v>1</v>
      </c>
      <c r="N2227" t="s">
        <v>8269</v>
      </c>
      <c r="O2227">
        <f t="shared" si="170"/>
        <v>120</v>
      </c>
      <c r="P2227">
        <f t="shared" si="171"/>
        <v>66.67</v>
      </c>
      <c r="Q2227" s="12" t="s">
        <v>8323</v>
      </c>
      <c r="R2227" t="s">
        <v>8326</v>
      </c>
      <c r="S2227" s="17">
        <f t="shared" si="172"/>
        <v>42026.924976851849</v>
      </c>
      <c r="T2227" s="17">
        <f t="shared" si="173"/>
        <v>42052.207638888889</v>
      </c>
      <c r="U2227">
        <f t="shared" si="174"/>
        <v>2015</v>
      </c>
    </row>
    <row r="2228" spans="1:21" ht="43.2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2" t="s">
        <v>8327</v>
      </c>
      <c r="R2228" t="s">
        <v>8328</v>
      </c>
      <c r="S2228" s="17">
        <f t="shared" si="172"/>
        <v>42058.941736111112</v>
      </c>
      <c r="T2228" s="17">
        <f t="shared" si="173"/>
        <v>42088.90006944444</v>
      </c>
      <c r="U2228">
        <f t="shared" si="174"/>
        <v>2015</v>
      </c>
    </row>
    <row r="2229" spans="1:21" ht="43.2" x14ac:dyDescent="0.3">
      <c r="A2229">
        <v>1642</v>
      </c>
      <c r="B2229" s="9" t="s">
        <v>1643</v>
      </c>
      <c r="C2229" s="3" t="s">
        <v>5752</v>
      </c>
      <c r="D2229" s="5">
        <v>1200</v>
      </c>
      <c r="E2229" s="7">
        <v>1200</v>
      </c>
      <c r="F2229" t="s">
        <v>8218</v>
      </c>
      <c r="G2229" t="s">
        <v>8223</v>
      </c>
      <c r="H2229" t="s">
        <v>8245</v>
      </c>
      <c r="I2229">
        <v>1308011727</v>
      </c>
      <c r="J2229">
        <v>1306283727</v>
      </c>
      <c r="K2229" t="b">
        <v>0</v>
      </c>
      <c r="L2229">
        <v>28</v>
      </c>
      <c r="M2229" t="b">
        <v>1</v>
      </c>
      <c r="N2229" t="s">
        <v>8290</v>
      </c>
      <c r="O2229">
        <f t="shared" si="170"/>
        <v>100</v>
      </c>
      <c r="P2229">
        <f t="shared" si="171"/>
        <v>42.86</v>
      </c>
      <c r="Q2229" s="12" t="s">
        <v>8327</v>
      </c>
      <c r="R2229" t="s">
        <v>8338</v>
      </c>
      <c r="S2229" s="17">
        <f t="shared" si="172"/>
        <v>40688.024618055555</v>
      </c>
      <c r="T2229" s="17">
        <f t="shared" si="173"/>
        <v>40708.024618055555</v>
      </c>
      <c r="U2229">
        <f t="shared" si="174"/>
        <v>2011</v>
      </c>
    </row>
    <row r="2230" spans="1:21" ht="57.6" x14ac:dyDescent="0.3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2" t="s">
        <v>8323</v>
      </c>
      <c r="R2230" t="s">
        <v>8326</v>
      </c>
      <c r="S2230" s="17">
        <f t="shared" si="172"/>
        <v>42423.050613425927</v>
      </c>
      <c r="T2230" s="17">
        <f t="shared" si="173"/>
        <v>42443.008946759262</v>
      </c>
      <c r="U2230">
        <f t="shared" si="174"/>
        <v>2016</v>
      </c>
    </row>
    <row r="2231" spans="1:21" ht="43.2" x14ac:dyDescent="0.3">
      <c r="A2231">
        <v>857</v>
      </c>
      <c r="B2231" s="9" t="s">
        <v>858</v>
      </c>
      <c r="C2231" s="3" t="s">
        <v>4967</v>
      </c>
      <c r="D2231" s="5">
        <v>1200</v>
      </c>
      <c r="E2231" s="7">
        <v>1200</v>
      </c>
      <c r="F2231" t="s">
        <v>8218</v>
      </c>
      <c r="G2231" t="s">
        <v>8226</v>
      </c>
      <c r="H2231" t="s">
        <v>8248</v>
      </c>
      <c r="I2231">
        <v>1448463431</v>
      </c>
      <c r="J2231">
        <v>1444831031</v>
      </c>
      <c r="K2231" t="b">
        <v>0</v>
      </c>
      <c r="L2231">
        <v>24</v>
      </c>
      <c r="M2231" t="b">
        <v>1</v>
      </c>
      <c r="N2231" t="s">
        <v>8275</v>
      </c>
      <c r="O2231">
        <f t="shared" si="170"/>
        <v>100</v>
      </c>
      <c r="P2231">
        <f t="shared" si="171"/>
        <v>50</v>
      </c>
      <c r="Q2231" s="12" t="s">
        <v>8327</v>
      </c>
      <c r="R2231" t="s">
        <v>8336</v>
      </c>
      <c r="S2231" s="17">
        <f t="shared" si="172"/>
        <v>42291.581377314811</v>
      </c>
      <c r="T2231" s="17">
        <f t="shared" si="173"/>
        <v>42333.623043981483</v>
      </c>
      <c r="U2231">
        <f t="shared" si="174"/>
        <v>2015</v>
      </c>
    </row>
    <row r="2232" spans="1:21" ht="43.2" x14ac:dyDescent="0.3">
      <c r="A2232">
        <v>3718</v>
      </c>
      <c r="B2232" s="9" t="s">
        <v>3715</v>
      </c>
      <c r="C2232" s="3" t="s">
        <v>7828</v>
      </c>
      <c r="D2232" s="5">
        <v>500</v>
      </c>
      <c r="E2232" s="7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 t="shared" si="170"/>
        <v>239</v>
      </c>
      <c r="P2232">
        <f t="shared" si="171"/>
        <v>26.02</v>
      </c>
      <c r="Q2232" s="12" t="s">
        <v>8323</v>
      </c>
      <c r="R2232" t="s">
        <v>8326</v>
      </c>
      <c r="S2232" s="17">
        <f t="shared" si="172"/>
        <v>42032.716145833328</v>
      </c>
      <c r="T2232" s="17">
        <f t="shared" si="173"/>
        <v>42062.716145833328</v>
      </c>
      <c r="U2232">
        <f t="shared" si="174"/>
        <v>2015</v>
      </c>
    </row>
    <row r="2233" spans="1:21" ht="43.2" x14ac:dyDescent="0.3">
      <c r="A2233">
        <v>2787</v>
      </c>
      <c r="B2233" s="9" t="s">
        <v>2787</v>
      </c>
      <c r="C2233" s="3" t="s">
        <v>6897</v>
      </c>
      <c r="D2233" s="5">
        <v>1000</v>
      </c>
      <c r="E2233" s="7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70"/>
        <v>120</v>
      </c>
      <c r="P2233">
        <f t="shared" si="171"/>
        <v>31.5</v>
      </c>
      <c r="Q2233" s="12" t="s">
        <v>8323</v>
      </c>
      <c r="R2233" t="s">
        <v>8326</v>
      </c>
      <c r="S2233" s="17">
        <f t="shared" si="172"/>
        <v>41808.198518518519</v>
      </c>
      <c r="T2233" s="17">
        <f t="shared" si="173"/>
        <v>41838.198518518519</v>
      </c>
      <c r="U2233">
        <f t="shared" si="174"/>
        <v>2014</v>
      </c>
    </row>
    <row r="2234" spans="1:21" ht="43.2" x14ac:dyDescent="0.3">
      <c r="A2234">
        <v>3596</v>
      </c>
      <c r="B2234" s="9" t="s">
        <v>3595</v>
      </c>
      <c r="C2234" s="3" t="s">
        <v>7706</v>
      </c>
      <c r="D2234" s="5">
        <v>1100</v>
      </c>
      <c r="E2234" s="7">
        <v>1185</v>
      </c>
      <c r="F2234" t="s">
        <v>8218</v>
      </c>
      <c r="G2234" t="s">
        <v>8228</v>
      </c>
      <c r="H2234" t="s">
        <v>8250</v>
      </c>
      <c r="I2234">
        <v>1409072982</v>
      </c>
      <c r="J2234">
        <v>1407258582</v>
      </c>
      <c r="K2234" t="b">
        <v>0</v>
      </c>
      <c r="L2234">
        <v>15</v>
      </c>
      <c r="M2234" t="b">
        <v>1</v>
      </c>
      <c r="N2234" t="s">
        <v>8269</v>
      </c>
      <c r="O2234">
        <f t="shared" si="170"/>
        <v>108</v>
      </c>
      <c r="P2234">
        <f t="shared" si="171"/>
        <v>79</v>
      </c>
      <c r="Q2234" s="12" t="s">
        <v>8323</v>
      </c>
      <c r="R2234" t="s">
        <v>8326</v>
      </c>
      <c r="S2234" s="17">
        <f t="shared" si="172"/>
        <v>41856.715069444443</v>
      </c>
      <c r="T2234" s="17">
        <f t="shared" si="173"/>
        <v>41877.715069444443</v>
      </c>
      <c r="U2234">
        <f t="shared" si="174"/>
        <v>2014</v>
      </c>
    </row>
    <row r="2235" spans="1:21" ht="43.2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2" t="s">
        <v>8323</v>
      </c>
      <c r="R2235" t="s">
        <v>8324</v>
      </c>
      <c r="S2235" s="17">
        <f t="shared" si="172"/>
        <v>42006.908692129626</v>
      </c>
      <c r="T2235" s="17">
        <f t="shared" si="173"/>
        <v>42038.083333333328</v>
      </c>
      <c r="U2235">
        <f t="shared" si="174"/>
        <v>2015</v>
      </c>
    </row>
    <row r="2236" spans="1:21" ht="43.2" x14ac:dyDescent="0.3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2" t="s">
        <v>8327</v>
      </c>
      <c r="R2236" t="s">
        <v>8328</v>
      </c>
      <c r="S2236" s="17">
        <f t="shared" si="172"/>
        <v>41025.874201388891</v>
      </c>
      <c r="T2236" s="17">
        <f t="shared" si="173"/>
        <v>41039.708333333336</v>
      </c>
      <c r="U2236">
        <f t="shared" si="174"/>
        <v>2012</v>
      </c>
    </row>
    <row r="2237" spans="1:21" ht="43.2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2" t="s">
        <v>8323</v>
      </c>
      <c r="R2237" t="s">
        <v>8324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2" t="s">
        <v>8327</v>
      </c>
      <c r="R2238" t="s">
        <v>8331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43.2" x14ac:dyDescent="0.3">
      <c r="A2239">
        <v>3565</v>
      </c>
      <c r="B2239" s="9" t="s">
        <v>3564</v>
      </c>
      <c r="C2239" s="3" t="s">
        <v>7675</v>
      </c>
      <c r="D2239" s="5">
        <v>900</v>
      </c>
      <c r="E2239" s="7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 t="shared" si="170"/>
        <v>131</v>
      </c>
      <c r="P2239">
        <f t="shared" si="171"/>
        <v>97.92</v>
      </c>
      <c r="Q2239" s="12" t="s">
        <v>8323</v>
      </c>
      <c r="R2239" t="s">
        <v>8326</v>
      </c>
      <c r="S2239" s="17">
        <f t="shared" si="172"/>
        <v>41974.743148148147</v>
      </c>
      <c r="T2239" s="17">
        <f t="shared" si="173"/>
        <v>42004.743148148147</v>
      </c>
      <c r="U2239">
        <f t="shared" si="174"/>
        <v>2014</v>
      </c>
    </row>
    <row r="2240" spans="1:21" ht="28.8" x14ac:dyDescent="0.3">
      <c r="A2240">
        <v>1680</v>
      </c>
      <c r="B2240" s="9" t="s">
        <v>1681</v>
      </c>
      <c r="C2240" s="3" t="s">
        <v>5790</v>
      </c>
      <c r="D2240" s="5">
        <v>1000</v>
      </c>
      <c r="E2240" s="7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 t="shared" si="170"/>
        <v>118</v>
      </c>
      <c r="P2240">
        <f t="shared" si="171"/>
        <v>47</v>
      </c>
      <c r="Q2240" s="12" t="s">
        <v>8327</v>
      </c>
      <c r="R2240" t="s">
        <v>8338</v>
      </c>
      <c r="S2240" s="17">
        <f t="shared" si="172"/>
        <v>41802.757719907408</v>
      </c>
      <c r="T2240" s="17">
        <f t="shared" si="173"/>
        <v>41832.757719907408</v>
      </c>
      <c r="U2240">
        <f t="shared" si="174"/>
        <v>2014</v>
      </c>
    </row>
    <row r="2241" spans="1:21" ht="28.8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2" t="s">
        <v>8316</v>
      </c>
      <c r="R2241" t="s">
        <v>8334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2" t="s">
        <v>8319</v>
      </c>
      <c r="R2242" t="s">
        <v>8345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IFERROR(ROUND(E2243/L2243,2),0)</f>
        <v>44.92</v>
      </c>
      <c r="Q2243" s="12" t="s">
        <v>8323</v>
      </c>
      <c r="R2243" t="s">
        <v>8326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2" t="s">
        <v>8316</v>
      </c>
      <c r="R2244" t="s">
        <v>8317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2" t="s">
        <v>8308</v>
      </c>
      <c r="R2245" t="s">
        <v>8310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2" t="s">
        <v>8323</v>
      </c>
      <c r="R2246" t="s">
        <v>8326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2" t="s">
        <v>8319</v>
      </c>
      <c r="R2247" t="s">
        <v>8345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43.2" x14ac:dyDescent="0.3">
      <c r="A2248">
        <v>3784</v>
      </c>
      <c r="B2248" s="9" t="s">
        <v>3781</v>
      </c>
      <c r="C2248" s="3" t="s">
        <v>7894</v>
      </c>
      <c r="D2248" s="5">
        <v>1000</v>
      </c>
      <c r="E2248" s="7">
        <v>1150</v>
      </c>
      <c r="F2248" t="s">
        <v>8218</v>
      </c>
      <c r="G2248" t="s">
        <v>8228</v>
      </c>
      <c r="H2248" t="s">
        <v>8250</v>
      </c>
      <c r="I2248">
        <v>1468193532</v>
      </c>
      <c r="J2248">
        <v>1465601532</v>
      </c>
      <c r="K2248" t="b">
        <v>0</v>
      </c>
      <c r="L2248">
        <v>10</v>
      </c>
      <c r="M2248" t="b">
        <v>1</v>
      </c>
      <c r="N2248" t="s">
        <v>8303</v>
      </c>
      <c r="O2248">
        <f t="shared" si="175"/>
        <v>115</v>
      </c>
      <c r="P2248">
        <f t="shared" si="176"/>
        <v>115</v>
      </c>
      <c r="Q2248" s="12" t="s">
        <v>8323</v>
      </c>
      <c r="R2248" t="s">
        <v>8335</v>
      </c>
      <c r="S2248" s="17">
        <f t="shared" si="177"/>
        <v>42531.980694444443</v>
      </c>
      <c r="T2248" s="17">
        <f t="shared" si="178"/>
        <v>42561.980694444443</v>
      </c>
      <c r="U2248">
        <f t="shared" si="179"/>
        <v>2016</v>
      </c>
    </row>
    <row r="2249" spans="1:21" ht="43.2" x14ac:dyDescent="0.3">
      <c r="A2249">
        <v>2804</v>
      </c>
      <c r="B2249" s="9" t="s">
        <v>2804</v>
      </c>
      <c r="C2249" s="3" t="s">
        <v>6914</v>
      </c>
      <c r="D2249" s="5">
        <v>1000</v>
      </c>
      <c r="E2249" s="7">
        <v>1150</v>
      </c>
      <c r="F2249" t="s">
        <v>8218</v>
      </c>
      <c r="G2249" t="s">
        <v>8224</v>
      </c>
      <c r="H2249" t="s">
        <v>8246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8269</v>
      </c>
      <c r="O2249">
        <f t="shared" si="175"/>
        <v>115</v>
      </c>
      <c r="P2249">
        <f t="shared" si="176"/>
        <v>50</v>
      </c>
      <c r="Q2249" s="12" t="s">
        <v>8323</v>
      </c>
      <c r="R2249" t="s">
        <v>8326</v>
      </c>
      <c r="S2249" s="17">
        <f t="shared" si="177"/>
        <v>41881.453587962962</v>
      </c>
      <c r="T2249" s="17">
        <f t="shared" si="178"/>
        <v>41911.453587962962</v>
      </c>
      <c r="U2249">
        <f t="shared" si="179"/>
        <v>2014</v>
      </c>
    </row>
    <row r="2250" spans="1:21" ht="43.2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2" t="s">
        <v>8313</v>
      </c>
      <c r="R2250" t="s">
        <v>8314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2" t="s">
        <v>8313</v>
      </c>
      <c r="R2251" t="s">
        <v>8314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28.8" x14ac:dyDescent="0.3">
      <c r="A2252">
        <v>3197</v>
      </c>
      <c r="B2252" s="9" t="s">
        <v>3197</v>
      </c>
      <c r="C2252" s="3" t="s">
        <v>7307</v>
      </c>
      <c r="D2252" s="5">
        <v>10000</v>
      </c>
      <c r="E2252" s="7">
        <v>1145</v>
      </c>
      <c r="F2252" t="s">
        <v>8220</v>
      </c>
      <c r="G2252" t="s">
        <v>8233</v>
      </c>
      <c r="H2252" t="s">
        <v>8253</v>
      </c>
      <c r="I2252">
        <v>1423050618</v>
      </c>
      <c r="J2252">
        <v>1420458618</v>
      </c>
      <c r="K2252" t="b">
        <v>0</v>
      </c>
      <c r="L2252">
        <v>4</v>
      </c>
      <c r="M2252" t="b">
        <v>0</v>
      </c>
      <c r="N2252" t="s">
        <v>8303</v>
      </c>
      <c r="O2252">
        <f t="shared" si="175"/>
        <v>11</v>
      </c>
      <c r="P2252">
        <f t="shared" si="176"/>
        <v>286.25</v>
      </c>
      <c r="Q2252" s="12" t="s">
        <v>8323</v>
      </c>
      <c r="R2252" t="s">
        <v>8335</v>
      </c>
      <c r="S2252" s="17">
        <f t="shared" si="177"/>
        <v>42009.493263888886</v>
      </c>
      <c r="T2252" s="17">
        <f t="shared" si="178"/>
        <v>42039.493263888886</v>
      </c>
      <c r="U2252">
        <f t="shared" si="179"/>
        <v>2015</v>
      </c>
    </row>
    <row r="2253" spans="1:21" ht="43.2" x14ac:dyDescent="0.3">
      <c r="A2253">
        <v>2783</v>
      </c>
      <c r="B2253" s="9" t="s">
        <v>2783</v>
      </c>
      <c r="C2253" s="3" t="s">
        <v>6893</v>
      </c>
      <c r="D2253" s="5">
        <v>1000</v>
      </c>
      <c r="E2253" s="7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 t="shared" si="175"/>
        <v>115</v>
      </c>
      <c r="P2253">
        <f t="shared" si="176"/>
        <v>18.77</v>
      </c>
      <c r="Q2253" s="12" t="s">
        <v>8323</v>
      </c>
      <c r="R2253" t="s">
        <v>8326</v>
      </c>
      <c r="S2253" s="17">
        <f t="shared" si="177"/>
        <v>42103.535254629634</v>
      </c>
      <c r="T2253" s="17">
        <f t="shared" si="178"/>
        <v>42117.535254629634</v>
      </c>
      <c r="U2253">
        <f t="shared" si="179"/>
        <v>2015</v>
      </c>
    </row>
    <row r="2254" spans="1:21" ht="43.2" x14ac:dyDescent="0.3">
      <c r="A2254">
        <v>2704</v>
      </c>
      <c r="B2254" s="9" t="s">
        <v>2704</v>
      </c>
      <c r="C2254" s="3" t="s">
        <v>6814</v>
      </c>
      <c r="D2254" s="5">
        <v>19000</v>
      </c>
      <c r="E2254" s="7">
        <v>1145</v>
      </c>
      <c r="F2254" t="s">
        <v>8221</v>
      </c>
      <c r="G2254" t="s">
        <v>8223</v>
      </c>
      <c r="H2254" t="s">
        <v>8245</v>
      </c>
      <c r="I2254">
        <v>1491421314</v>
      </c>
      <c r="J2254">
        <v>1487709714</v>
      </c>
      <c r="K2254" t="b">
        <v>0</v>
      </c>
      <c r="L2254">
        <v>7</v>
      </c>
      <c r="M2254" t="b">
        <v>0</v>
      </c>
      <c r="N2254" t="s">
        <v>8301</v>
      </c>
      <c r="O2254">
        <f t="shared" si="175"/>
        <v>6</v>
      </c>
      <c r="P2254">
        <f t="shared" si="176"/>
        <v>163.57</v>
      </c>
      <c r="Q2254" s="12" t="s">
        <v>8323</v>
      </c>
      <c r="R2254" t="s">
        <v>8324</v>
      </c>
      <c r="S2254" s="17">
        <f t="shared" si="177"/>
        <v>42787.862430555557</v>
      </c>
      <c r="T2254" s="17">
        <f t="shared" si="178"/>
        <v>42830.820763888885</v>
      </c>
      <c r="U2254">
        <f t="shared" si="179"/>
        <v>2017</v>
      </c>
    </row>
    <row r="2255" spans="1:21" ht="28.8" x14ac:dyDescent="0.3">
      <c r="A2255">
        <v>1894</v>
      </c>
      <c r="B2255" s="9" t="s">
        <v>1895</v>
      </c>
      <c r="C2255" s="3" t="s">
        <v>6004</v>
      </c>
      <c r="D2255" s="5">
        <v>1000</v>
      </c>
      <c r="E2255" s="7">
        <v>1145</v>
      </c>
      <c r="F2255" t="s">
        <v>8218</v>
      </c>
      <c r="G2255" t="s">
        <v>8223</v>
      </c>
      <c r="H2255" t="s">
        <v>8245</v>
      </c>
      <c r="I2255">
        <v>1329082983</v>
      </c>
      <c r="J2255">
        <v>1326404583</v>
      </c>
      <c r="K2255" t="b">
        <v>0</v>
      </c>
      <c r="L2255">
        <v>20</v>
      </c>
      <c r="M2255" t="b">
        <v>1</v>
      </c>
      <c r="N2255" t="s">
        <v>8277</v>
      </c>
      <c r="O2255">
        <f t="shared" si="175"/>
        <v>115</v>
      </c>
      <c r="P2255">
        <f t="shared" si="176"/>
        <v>57.25</v>
      </c>
      <c r="Q2255" s="12" t="s">
        <v>8327</v>
      </c>
      <c r="R2255" t="s">
        <v>8328</v>
      </c>
      <c r="S2255" s="17">
        <f t="shared" si="177"/>
        <v>40920.904895833337</v>
      </c>
      <c r="T2255" s="17">
        <f t="shared" si="178"/>
        <v>40951.904895833337</v>
      </c>
      <c r="U2255">
        <f t="shared" si="179"/>
        <v>2012</v>
      </c>
    </row>
    <row r="2256" spans="1:21" ht="57.6" x14ac:dyDescent="0.3">
      <c r="A2256">
        <v>3532</v>
      </c>
      <c r="B2256" s="9" t="s">
        <v>3531</v>
      </c>
      <c r="C2256" s="3" t="s">
        <v>7642</v>
      </c>
      <c r="D2256" s="5">
        <v>960</v>
      </c>
      <c r="E2256" s="7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 t="shared" si="175"/>
        <v>119</v>
      </c>
      <c r="P2256">
        <f t="shared" si="176"/>
        <v>42.3</v>
      </c>
      <c r="Q2256" s="12" t="s">
        <v>8323</v>
      </c>
      <c r="R2256" t="s">
        <v>8326</v>
      </c>
      <c r="S2256" s="17">
        <f t="shared" si="177"/>
        <v>41884.599849537037</v>
      </c>
      <c r="T2256" s="17">
        <f t="shared" si="178"/>
        <v>41900.165972222225</v>
      </c>
      <c r="U2256">
        <f t="shared" si="179"/>
        <v>2014</v>
      </c>
    </row>
    <row r="2257" spans="1:21" ht="43.2" x14ac:dyDescent="0.3">
      <c r="A2257">
        <v>2889</v>
      </c>
      <c r="B2257" s="9" t="s">
        <v>2889</v>
      </c>
      <c r="C2257" s="3" t="s">
        <v>6999</v>
      </c>
      <c r="D2257" s="5">
        <v>3000</v>
      </c>
      <c r="E2257" s="7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75"/>
        <v>38</v>
      </c>
      <c r="P2257">
        <f t="shared" si="176"/>
        <v>81.569999999999993</v>
      </c>
      <c r="Q2257" s="12" t="s">
        <v>8323</v>
      </c>
      <c r="R2257" t="s">
        <v>8326</v>
      </c>
      <c r="S2257" s="17">
        <f t="shared" si="177"/>
        <v>41850.863252314812</v>
      </c>
      <c r="T2257" s="17">
        <f t="shared" si="178"/>
        <v>41880.863252314812</v>
      </c>
      <c r="U2257">
        <f t="shared" si="179"/>
        <v>2014</v>
      </c>
    </row>
    <row r="2258" spans="1:21" ht="43.2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2" t="s">
        <v>8327</v>
      </c>
      <c r="R2258" t="s">
        <v>8329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2" t="s">
        <v>8308</v>
      </c>
      <c r="R2259" t="s">
        <v>8310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43.2" x14ac:dyDescent="0.3">
      <c r="A2260">
        <v>3619</v>
      </c>
      <c r="B2260" s="9" t="s">
        <v>3617</v>
      </c>
      <c r="C2260" s="3" t="s">
        <v>7729</v>
      </c>
      <c r="D2260" s="5">
        <v>1000</v>
      </c>
      <c r="E2260" s="7">
        <v>1130</v>
      </c>
      <c r="F2260" t="s">
        <v>8218</v>
      </c>
      <c r="G2260" t="s">
        <v>8223</v>
      </c>
      <c r="H2260" t="s">
        <v>8245</v>
      </c>
      <c r="I2260">
        <v>1479592800</v>
      </c>
      <c r="J2260">
        <v>1476760226</v>
      </c>
      <c r="K2260" t="b">
        <v>0</v>
      </c>
      <c r="L2260">
        <v>17</v>
      </c>
      <c r="M2260" t="b">
        <v>1</v>
      </c>
      <c r="N2260" t="s">
        <v>8269</v>
      </c>
      <c r="O2260">
        <f t="shared" si="175"/>
        <v>113</v>
      </c>
      <c r="P2260">
        <f t="shared" si="176"/>
        <v>66.47</v>
      </c>
      <c r="Q2260" s="12" t="s">
        <v>8323</v>
      </c>
      <c r="R2260" t="s">
        <v>8326</v>
      </c>
      <c r="S2260" s="17">
        <f t="shared" si="177"/>
        <v>42661.132245370376</v>
      </c>
      <c r="T2260" s="17">
        <f t="shared" si="178"/>
        <v>42693.916666666672</v>
      </c>
      <c r="U2260">
        <f t="shared" si="179"/>
        <v>2016</v>
      </c>
    </row>
    <row r="2261" spans="1:21" ht="43.2" x14ac:dyDescent="0.3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2" t="s">
        <v>8327</v>
      </c>
      <c r="R2261" t="s">
        <v>8329</v>
      </c>
      <c r="S2261" s="17">
        <f t="shared" si="177"/>
        <v>40997.257222222222</v>
      </c>
      <c r="T2261" s="17">
        <f t="shared" si="178"/>
        <v>41015.257222222222</v>
      </c>
      <c r="U2261">
        <f t="shared" si="179"/>
        <v>2012</v>
      </c>
    </row>
    <row r="2262" spans="1:21" ht="28.8" x14ac:dyDescent="0.3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2" t="s">
        <v>8327</v>
      </c>
      <c r="R2262" t="s">
        <v>8331</v>
      </c>
      <c r="S2262" s="17">
        <f t="shared" si="177"/>
        <v>41321.339583333334</v>
      </c>
      <c r="T2262" s="17">
        <f t="shared" si="178"/>
        <v>41328.339583333334</v>
      </c>
      <c r="U2262">
        <f t="shared" si="179"/>
        <v>2013</v>
      </c>
    </row>
    <row r="2263" spans="1:21" ht="43.2" x14ac:dyDescent="0.3">
      <c r="A2263">
        <v>1326</v>
      </c>
      <c r="B2263" s="9" t="s">
        <v>1327</v>
      </c>
      <c r="C2263" s="3" t="s">
        <v>5436</v>
      </c>
      <c r="D2263" s="5">
        <v>100000</v>
      </c>
      <c r="E2263" s="7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75"/>
        <v>1</v>
      </c>
      <c r="P2263">
        <f t="shared" si="176"/>
        <v>102.73</v>
      </c>
      <c r="Q2263" s="12" t="s">
        <v>8308</v>
      </c>
      <c r="R2263" t="s">
        <v>8310</v>
      </c>
      <c r="S2263" s="17">
        <f t="shared" si="177"/>
        <v>41974.791990740734</v>
      </c>
      <c r="T2263" s="17">
        <f t="shared" si="178"/>
        <v>42019.791990740734</v>
      </c>
      <c r="U2263">
        <f t="shared" si="179"/>
        <v>2014</v>
      </c>
    </row>
    <row r="2264" spans="1:21" ht="57.6" x14ac:dyDescent="0.3">
      <c r="A2264">
        <v>4052</v>
      </c>
      <c r="B2264" s="9" t="s">
        <v>4048</v>
      </c>
      <c r="C2264" s="3" t="s">
        <v>8156</v>
      </c>
      <c r="D2264" s="5">
        <v>3000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 t="shared" si="175"/>
        <v>38</v>
      </c>
      <c r="P2264">
        <f t="shared" si="176"/>
        <v>86.62</v>
      </c>
      <c r="Q2264" s="12" t="s">
        <v>8323</v>
      </c>
      <c r="R2264" t="s">
        <v>8326</v>
      </c>
      <c r="S2264" s="17">
        <f t="shared" si="177"/>
        <v>41865.878657407404</v>
      </c>
      <c r="T2264" s="17">
        <f t="shared" si="178"/>
        <v>41925.878657407404</v>
      </c>
      <c r="U2264">
        <f t="shared" si="179"/>
        <v>2014</v>
      </c>
    </row>
    <row r="2265" spans="1:21" ht="43.2" x14ac:dyDescent="0.3">
      <c r="A2265">
        <v>2405</v>
      </c>
      <c r="B2265" s="9" t="s">
        <v>2406</v>
      </c>
      <c r="C2265" s="3" t="s">
        <v>6515</v>
      </c>
      <c r="D2265" s="5">
        <v>5000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 t="shared" si="175"/>
        <v>23</v>
      </c>
      <c r="P2265">
        <f t="shared" si="176"/>
        <v>56.3</v>
      </c>
      <c r="Q2265" s="12" t="s">
        <v>8319</v>
      </c>
      <c r="R2265" t="s">
        <v>8345</v>
      </c>
      <c r="S2265" s="17">
        <f t="shared" si="177"/>
        <v>42595.585358796292</v>
      </c>
      <c r="T2265" s="17">
        <f t="shared" si="178"/>
        <v>42616.585358796292</v>
      </c>
      <c r="U2265">
        <f t="shared" si="179"/>
        <v>2016</v>
      </c>
    </row>
    <row r="2266" spans="1:21" ht="43.2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2" t="s">
        <v>8323</v>
      </c>
      <c r="R2266" t="s">
        <v>8326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2" t="s">
        <v>8327</v>
      </c>
      <c r="R2267" t="s">
        <v>8328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2" t="s">
        <v>8323</v>
      </c>
      <c r="R2268" t="s">
        <v>8326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2" t="s">
        <v>8323</v>
      </c>
      <c r="R2269" t="s">
        <v>8326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3.2" x14ac:dyDescent="0.3">
      <c r="A2270">
        <v>3391</v>
      </c>
      <c r="B2270" s="9" t="s">
        <v>3390</v>
      </c>
      <c r="C2270" s="3" t="s">
        <v>7501</v>
      </c>
      <c r="D2270" s="5">
        <v>500</v>
      </c>
      <c r="E2270" s="7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223</v>
      </c>
      <c r="P2270">
        <f t="shared" si="176"/>
        <v>61.94</v>
      </c>
      <c r="Q2270" s="12" t="s">
        <v>8323</v>
      </c>
      <c r="R2270" t="s">
        <v>8326</v>
      </c>
      <c r="S2270" s="17">
        <f t="shared" si="177"/>
        <v>41830.545694444445</v>
      </c>
      <c r="T2270" s="17">
        <f t="shared" si="178"/>
        <v>41859.936111111114</v>
      </c>
      <c r="U2270">
        <f t="shared" si="179"/>
        <v>2014</v>
      </c>
    </row>
    <row r="2271" spans="1:21" ht="43.2" x14ac:dyDescent="0.3">
      <c r="A2271">
        <v>3317</v>
      </c>
      <c r="B2271" s="9" t="s">
        <v>3317</v>
      </c>
      <c r="C2271" s="3" t="s">
        <v>7427</v>
      </c>
      <c r="D2271" s="5">
        <v>1050</v>
      </c>
      <c r="E2271" s="7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106</v>
      </c>
      <c r="P2271">
        <f t="shared" si="176"/>
        <v>61.94</v>
      </c>
      <c r="Q2271" s="12" t="s">
        <v>8323</v>
      </c>
      <c r="R2271" t="s">
        <v>8326</v>
      </c>
      <c r="S2271" s="17">
        <f t="shared" si="177"/>
        <v>42499.039629629624</v>
      </c>
      <c r="T2271" s="17">
        <f t="shared" si="178"/>
        <v>42529.039629629624</v>
      </c>
      <c r="U2271">
        <f t="shared" si="179"/>
        <v>2016</v>
      </c>
    </row>
    <row r="2272" spans="1:21" ht="43.2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2" t="s">
        <v>8327</v>
      </c>
      <c r="R2272" t="s">
        <v>8328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2" t="s">
        <v>8323</v>
      </c>
      <c r="R2273" t="s">
        <v>8326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2" t="s">
        <v>8308</v>
      </c>
      <c r="R2274" t="s">
        <v>8310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2" t="s">
        <v>8321</v>
      </c>
      <c r="R2275" t="s">
        <v>8343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2" t="s">
        <v>8323</v>
      </c>
      <c r="R2276" t="s">
        <v>8326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2" t="s">
        <v>8323</v>
      </c>
      <c r="R2277" t="s">
        <v>8326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3.2" x14ac:dyDescent="0.3">
      <c r="A2278">
        <v>3598</v>
      </c>
      <c r="B2278" s="9" t="s">
        <v>3597</v>
      </c>
      <c r="C2278" s="3" t="s">
        <v>7708</v>
      </c>
      <c r="D2278" s="5">
        <v>1000</v>
      </c>
      <c r="E2278" s="7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75"/>
        <v>110</v>
      </c>
      <c r="P2278">
        <f t="shared" si="176"/>
        <v>40.78</v>
      </c>
      <c r="Q2278" s="12" t="s">
        <v>8323</v>
      </c>
      <c r="R2278" t="s">
        <v>8326</v>
      </c>
      <c r="S2278" s="17">
        <f t="shared" si="177"/>
        <v>41866.79886574074</v>
      </c>
      <c r="T2278" s="17">
        <f t="shared" si="178"/>
        <v>41885.207638888889</v>
      </c>
      <c r="U2278">
        <f t="shared" si="179"/>
        <v>2014</v>
      </c>
    </row>
    <row r="2279" spans="1:21" ht="43.2" x14ac:dyDescent="0.3">
      <c r="A2279">
        <v>2359</v>
      </c>
      <c r="B2279" s="9" t="s">
        <v>2360</v>
      </c>
      <c r="C2279" s="3" t="s">
        <v>6469</v>
      </c>
      <c r="D2279" s="5">
        <v>7500</v>
      </c>
      <c r="E2279" s="7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75"/>
        <v>15</v>
      </c>
      <c r="P2279">
        <f t="shared" si="176"/>
        <v>367</v>
      </c>
      <c r="Q2279" s="12" t="s">
        <v>8308</v>
      </c>
      <c r="R2279" t="s">
        <v>8342</v>
      </c>
      <c r="S2279" s="17">
        <f t="shared" si="177"/>
        <v>42159.649583333332</v>
      </c>
      <c r="T2279" s="17">
        <f t="shared" si="178"/>
        <v>42219.649583333332</v>
      </c>
      <c r="U2279">
        <f t="shared" si="179"/>
        <v>2015</v>
      </c>
    </row>
    <row r="2280" spans="1:21" ht="43.2" x14ac:dyDescent="0.3">
      <c r="A2280">
        <v>3769</v>
      </c>
      <c r="B2280" s="9" t="s">
        <v>3766</v>
      </c>
      <c r="C2280" s="3" t="s">
        <v>7879</v>
      </c>
      <c r="D2280" s="5">
        <v>1100</v>
      </c>
      <c r="E2280" s="7">
        <v>1100</v>
      </c>
      <c r="F2280" t="s">
        <v>8218</v>
      </c>
      <c r="G2280" t="s">
        <v>8223</v>
      </c>
      <c r="H2280" t="s">
        <v>8245</v>
      </c>
      <c r="I2280">
        <v>1460730079</v>
      </c>
      <c r="J2280">
        <v>1458138079</v>
      </c>
      <c r="K2280" t="b">
        <v>0</v>
      </c>
      <c r="L2280">
        <v>15</v>
      </c>
      <c r="M2280" t="b">
        <v>1</v>
      </c>
      <c r="N2280" t="s">
        <v>8303</v>
      </c>
      <c r="O2280">
        <f t="shared" si="175"/>
        <v>100</v>
      </c>
      <c r="P2280">
        <f t="shared" si="176"/>
        <v>73.33</v>
      </c>
      <c r="Q2280" s="12" t="s">
        <v>8323</v>
      </c>
      <c r="R2280" t="s">
        <v>8335</v>
      </c>
      <c r="S2280" s="17">
        <f t="shared" si="177"/>
        <v>42445.598136574074</v>
      </c>
      <c r="T2280" s="17">
        <f t="shared" si="178"/>
        <v>42475.598136574074</v>
      </c>
      <c r="U2280">
        <f t="shared" si="179"/>
        <v>2016</v>
      </c>
    </row>
    <row r="2281" spans="1:21" ht="43.2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2" t="s">
        <v>8308</v>
      </c>
      <c r="R2281" t="s">
        <v>8340</v>
      </c>
      <c r="S2281" s="17">
        <f t="shared" si="177"/>
        <v>42241.798206018517</v>
      </c>
      <c r="T2281" s="17">
        <f t="shared" si="178"/>
        <v>42271.798206018517</v>
      </c>
      <c r="U2281">
        <f t="shared" si="179"/>
        <v>2015</v>
      </c>
    </row>
    <row r="2282" spans="1:21" ht="43.2" x14ac:dyDescent="0.3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2" t="s">
        <v>8327</v>
      </c>
      <c r="R2282" t="s">
        <v>8341</v>
      </c>
      <c r="S2282" s="17">
        <f t="shared" si="177"/>
        <v>40696.648784722223</v>
      </c>
      <c r="T2282" s="17">
        <f t="shared" si="178"/>
        <v>40756.648784722223</v>
      </c>
      <c r="U2282">
        <f t="shared" si="179"/>
        <v>2011</v>
      </c>
    </row>
    <row r="2283" spans="1:21" ht="43.2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2" t="s">
        <v>8323</v>
      </c>
      <c r="R2283" t="s">
        <v>8326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2" t="s">
        <v>8323</v>
      </c>
      <c r="R2284" t="s">
        <v>8324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2" t="s">
        <v>8311</v>
      </c>
      <c r="R2285" t="s">
        <v>8333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2" t="s">
        <v>8323</v>
      </c>
      <c r="R2286" t="s">
        <v>8326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2" t="s">
        <v>8323</v>
      </c>
      <c r="R2287" t="s">
        <v>8326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2" t="s">
        <v>8323</v>
      </c>
      <c r="R2288" t="s">
        <v>8326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43.2" x14ac:dyDescent="0.3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2" t="s">
        <v>8323</v>
      </c>
      <c r="R2289" t="s">
        <v>8326</v>
      </c>
      <c r="S2289" s="17">
        <f t="shared" si="177"/>
        <v>42016.832465277781</v>
      </c>
      <c r="T2289" s="17">
        <f t="shared" si="178"/>
        <v>42040.513888888891</v>
      </c>
      <c r="U2289">
        <f t="shared" si="179"/>
        <v>2015</v>
      </c>
    </row>
    <row r="2290" spans="1:21" ht="43.2" x14ac:dyDescent="0.3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2" t="s">
        <v>8327</v>
      </c>
      <c r="R2290" t="s">
        <v>8331</v>
      </c>
      <c r="S2290" s="17">
        <f t="shared" si="177"/>
        <v>41547.662997685184</v>
      </c>
      <c r="T2290" s="17">
        <f t="shared" si="178"/>
        <v>41576.662997685184</v>
      </c>
      <c r="U2290">
        <f t="shared" si="179"/>
        <v>2013</v>
      </c>
    </row>
    <row r="2291" spans="1:21" ht="43.2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2" t="s">
        <v>8313</v>
      </c>
      <c r="R2291" t="s">
        <v>8314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28.8" x14ac:dyDescent="0.3">
      <c r="A2292">
        <v>3007</v>
      </c>
      <c r="B2292" s="9" t="s">
        <v>3007</v>
      </c>
      <c r="C2292" s="3" t="s">
        <v>7117</v>
      </c>
      <c r="D2292" s="5">
        <v>600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 t="shared" si="175"/>
        <v>180</v>
      </c>
      <c r="P2292">
        <f t="shared" si="176"/>
        <v>54</v>
      </c>
      <c r="Q2292" s="12" t="s">
        <v>8323</v>
      </c>
      <c r="R2292" t="s">
        <v>8324</v>
      </c>
      <c r="S2292" s="17">
        <f t="shared" si="177"/>
        <v>42098.216238425928</v>
      </c>
      <c r="T2292" s="17">
        <f t="shared" si="178"/>
        <v>42119.216238425928</v>
      </c>
      <c r="U2292">
        <f t="shared" si="179"/>
        <v>2015</v>
      </c>
    </row>
    <row r="2293" spans="1:21" ht="43.2" x14ac:dyDescent="0.3">
      <c r="A2293">
        <v>1663</v>
      </c>
      <c r="B2293" s="9" t="s">
        <v>1664</v>
      </c>
      <c r="C2293" s="3" t="s">
        <v>5773</v>
      </c>
      <c r="D2293" s="5">
        <v>1000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 t="shared" si="175"/>
        <v>108</v>
      </c>
      <c r="P2293">
        <f t="shared" si="176"/>
        <v>33.75</v>
      </c>
      <c r="Q2293" s="12" t="s">
        <v>8327</v>
      </c>
      <c r="R2293" t="s">
        <v>8338</v>
      </c>
      <c r="S2293" s="17">
        <f t="shared" si="177"/>
        <v>42006.02207175926</v>
      </c>
      <c r="T2293" s="17">
        <f t="shared" si="178"/>
        <v>42036.02207175926</v>
      </c>
      <c r="U2293">
        <f t="shared" si="179"/>
        <v>2015</v>
      </c>
    </row>
    <row r="2294" spans="1:21" ht="28.8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2" t="s">
        <v>8323</v>
      </c>
      <c r="R2294" t="s">
        <v>8326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2" t="s">
        <v>8323</v>
      </c>
      <c r="R2295" t="s">
        <v>8326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2" t="s">
        <v>8323</v>
      </c>
      <c r="R2296" t="s">
        <v>8324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2" t="s">
        <v>8316</v>
      </c>
      <c r="R2297" t="s">
        <v>8317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2" t="s">
        <v>8323</v>
      </c>
      <c r="R2298" t="s">
        <v>8326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57.6" x14ac:dyDescent="0.3">
      <c r="A2299">
        <v>3037</v>
      </c>
      <c r="B2299" s="9" t="s">
        <v>3037</v>
      </c>
      <c r="C2299" s="3" t="s">
        <v>7147</v>
      </c>
      <c r="D2299" s="5">
        <v>500</v>
      </c>
      <c r="E2299" s="7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 t="shared" si="175"/>
        <v>213</v>
      </c>
      <c r="P2299">
        <f t="shared" si="176"/>
        <v>33.31</v>
      </c>
      <c r="Q2299" s="12" t="s">
        <v>8323</v>
      </c>
      <c r="R2299" t="s">
        <v>8324</v>
      </c>
      <c r="S2299" s="17">
        <f t="shared" si="177"/>
        <v>40378.893206018518</v>
      </c>
      <c r="T2299" s="17">
        <f t="shared" si="178"/>
        <v>40453.207638888889</v>
      </c>
      <c r="U2299">
        <f t="shared" si="179"/>
        <v>2010</v>
      </c>
    </row>
    <row r="2300" spans="1:21" ht="28.8" x14ac:dyDescent="0.3">
      <c r="A2300">
        <v>2557</v>
      </c>
      <c r="B2300" s="9" t="s">
        <v>2557</v>
      </c>
      <c r="C2300" s="3" t="s">
        <v>6667</v>
      </c>
      <c r="D2300" s="5">
        <v>900</v>
      </c>
      <c r="E2300" s="7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 t="shared" si="175"/>
        <v>118</v>
      </c>
      <c r="P2300">
        <f t="shared" si="176"/>
        <v>29.61</v>
      </c>
      <c r="Q2300" s="12" t="s">
        <v>8327</v>
      </c>
      <c r="R2300" t="s">
        <v>8341</v>
      </c>
      <c r="S2300" s="17">
        <f t="shared" si="177"/>
        <v>41744.745208333334</v>
      </c>
      <c r="T2300" s="17">
        <f t="shared" si="178"/>
        <v>41774.745208333334</v>
      </c>
      <c r="U2300">
        <f t="shared" si="179"/>
        <v>2014</v>
      </c>
    </row>
    <row r="2301" spans="1:21" ht="43.2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2" t="s">
        <v>8327</v>
      </c>
      <c r="R2301" t="s">
        <v>8331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2" t="s">
        <v>8323</v>
      </c>
      <c r="R2302" t="s">
        <v>8326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2" t="s">
        <v>8323</v>
      </c>
      <c r="R2303" t="s">
        <v>8326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2" t="s">
        <v>8323</v>
      </c>
      <c r="R2304" t="s">
        <v>8326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43.2" x14ac:dyDescent="0.3">
      <c r="A2305">
        <v>3860</v>
      </c>
      <c r="B2305" s="9" t="s">
        <v>3857</v>
      </c>
      <c r="C2305" s="3" t="s">
        <v>7969</v>
      </c>
      <c r="D2305" s="5">
        <v>6000</v>
      </c>
      <c r="E2305" s="7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 t="shared" si="175"/>
        <v>18</v>
      </c>
      <c r="P2305">
        <f t="shared" si="176"/>
        <v>81.540000000000006</v>
      </c>
      <c r="Q2305" s="12" t="s">
        <v>8323</v>
      </c>
      <c r="R2305" t="s">
        <v>8326</v>
      </c>
      <c r="S2305" s="17">
        <f t="shared" si="177"/>
        <v>41833.660995370366</v>
      </c>
      <c r="T2305" s="17">
        <f t="shared" si="178"/>
        <v>41863.660995370366</v>
      </c>
      <c r="U2305">
        <f t="shared" si="179"/>
        <v>2014</v>
      </c>
    </row>
    <row r="2306" spans="1:21" ht="28.8" x14ac:dyDescent="0.3">
      <c r="A2306">
        <v>1224</v>
      </c>
      <c r="B2306" s="9" t="s">
        <v>1225</v>
      </c>
      <c r="C2306" s="3" t="s">
        <v>5334</v>
      </c>
      <c r="D2306" s="5">
        <v>15000</v>
      </c>
      <c r="E2306" s="7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 t="shared" ref="O2306:O2369" si="180">ROUND(E2306/D2306*100,0)</f>
        <v>7</v>
      </c>
      <c r="P2306">
        <f t="shared" si="176"/>
        <v>58.89</v>
      </c>
      <c r="Q2306" s="12" t="s">
        <v>8327</v>
      </c>
      <c r="R2306" t="s">
        <v>8354</v>
      </c>
      <c r="S2306" s="17">
        <f t="shared" si="177"/>
        <v>41736.549791666665</v>
      </c>
      <c r="T2306" s="17">
        <f t="shared" si="178"/>
        <v>41796.549791666665</v>
      </c>
      <c r="U2306">
        <f t="shared" si="179"/>
        <v>2014</v>
      </c>
    </row>
    <row r="2307" spans="1:21" ht="43.2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2" t="s">
        <v>8308</v>
      </c>
      <c r="R2307" t="s">
        <v>8340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2" t="s">
        <v>8327</v>
      </c>
      <c r="R2308" t="s">
        <v>8328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2" t="s">
        <v>8308</v>
      </c>
      <c r="R2309" t="s">
        <v>8310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2" t="s">
        <v>8323</v>
      </c>
      <c r="R2310" t="s">
        <v>8326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2" t="s">
        <v>8327</v>
      </c>
      <c r="R2311" t="s">
        <v>8331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43.2" x14ac:dyDescent="0.3">
      <c r="A2312">
        <v>1833</v>
      </c>
      <c r="B2312" s="9" t="s">
        <v>1834</v>
      </c>
      <c r="C2312" s="3" t="s">
        <v>5943</v>
      </c>
      <c r="D2312" s="5">
        <v>400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 t="shared" si="180"/>
        <v>263</v>
      </c>
      <c r="P2312">
        <f t="shared" si="181"/>
        <v>42</v>
      </c>
      <c r="Q2312" s="12" t="s">
        <v>8327</v>
      </c>
      <c r="R2312" t="s">
        <v>8331</v>
      </c>
      <c r="S2312" s="17">
        <f t="shared" si="182"/>
        <v>41303.044016203705</v>
      </c>
      <c r="T2312" s="17">
        <f t="shared" si="183"/>
        <v>41335.332638888889</v>
      </c>
      <c r="U2312">
        <f t="shared" si="184"/>
        <v>2013</v>
      </c>
    </row>
    <row r="2313" spans="1:21" ht="43.2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2" t="s">
        <v>8327</v>
      </c>
      <c r="R2313" t="s">
        <v>8330</v>
      </c>
      <c r="S2313" s="17">
        <f t="shared" si="182"/>
        <v>41852.646226851852</v>
      </c>
      <c r="T2313" s="17">
        <f t="shared" si="183"/>
        <v>41883.646226851852</v>
      </c>
      <c r="U2313">
        <f t="shared" si="184"/>
        <v>2014</v>
      </c>
    </row>
    <row r="2314" spans="1:21" ht="28.8" x14ac:dyDescent="0.3">
      <c r="A2314">
        <v>1638</v>
      </c>
      <c r="B2314" s="9" t="s">
        <v>1639</v>
      </c>
      <c r="C2314" s="3" t="s">
        <v>5748</v>
      </c>
      <c r="D2314" s="5">
        <v>1000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1362086700</v>
      </c>
      <c r="J2314">
        <v>1358180968</v>
      </c>
      <c r="K2314" t="b">
        <v>0</v>
      </c>
      <c r="L2314">
        <v>27</v>
      </c>
      <c r="M2314" t="b">
        <v>1</v>
      </c>
      <c r="N2314" t="s">
        <v>8274</v>
      </c>
      <c r="O2314">
        <f t="shared" si="180"/>
        <v>105</v>
      </c>
      <c r="P2314">
        <f t="shared" si="181"/>
        <v>38.89</v>
      </c>
      <c r="Q2314" s="12" t="s">
        <v>8327</v>
      </c>
      <c r="R2314" t="s">
        <v>8331</v>
      </c>
      <c r="S2314" s="17">
        <f t="shared" si="182"/>
        <v>41288.68712962963</v>
      </c>
      <c r="T2314" s="17">
        <f t="shared" si="183"/>
        <v>41333.892361111109</v>
      </c>
      <c r="U2314">
        <f t="shared" si="184"/>
        <v>2013</v>
      </c>
    </row>
    <row r="2315" spans="1:21" ht="43.2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2" t="s">
        <v>8311</v>
      </c>
      <c r="R2315" t="s">
        <v>8356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2" t="s">
        <v>8327</v>
      </c>
      <c r="R2316" t="s">
        <v>8328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2" t="s">
        <v>8323</v>
      </c>
      <c r="R2317" t="s">
        <v>8326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2" t="s">
        <v>8323</v>
      </c>
      <c r="R2318" t="s">
        <v>8326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2" t="s">
        <v>8321</v>
      </c>
      <c r="R2319" t="s">
        <v>8322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72" x14ac:dyDescent="0.3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2" t="s">
        <v>8323</v>
      </c>
      <c r="R2320" t="s">
        <v>8324</v>
      </c>
      <c r="S2320" s="17">
        <f t="shared" si="182"/>
        <v>42427.01807870371</v>
      </c>
      <c r="T2320" s="17">
        <f t="shared" si="183"/>
        <v>42456.976412037038</v>
      </c>
      <c r="U2320">
        <f t="shared" si="184"/>
        <v>2016</v>
      </c>
    </row>
    <row r="2321" spans="1:21" ht="57.6" x14ac:dyDescent="0.3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2" t="s">
        <v>8327</v>
      </c>
      <c r="R2321" t="s">
        <v>8350</v>
      </c>
      <c r="S2321" s="17">
        <f t="shared" si="182"/>
        <v>41342.845567129632</v>
      </c>
      <c r="T2321" s="17">
        <f t="shared" si="183"/>
        <v>41372.803900462961</v>
      </c>
      <c r="U2321">
        <f t="shared" si="184"/>
        <v>2013</v>
      </c>
    </row>
    <row r="2322" spans="1:21" ht="28.8" x14ac:dyDescent="0.3">
      <c r="A2322">
        <v>811</v>
      </c>
      <c r="B2322" s="9" t="s">
        <v>812</v>
      </c>
      <c r="C2322" s="3" t="s">
        <v>4921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8274</v>
      </c>
      <c r="O2322">
        <f t="shared" si="180"/>
        <v>104</v>
      </c>
      <c r="P2322">
        <f t="shared" si="181"/>
        <v>86.67</v>
      </c>
      <c r="Q2322" s="12" t="s">
        <v>8327</v>
      </c>
      <c r="R2322" t="s">
        <v>8331</v>
      </c>
      <c r="S2322" s="17">
        <f t="shared" si="182"/>
        <v>41443.643541666665</v>
      </c>
      <c r="T2322" s="17">
        <f t="shared" si="183"/>
        <v>41465.702777777777</v>
      </c>
      <c r="U2322">
        <f t="shared" si="184"/>
        <v>2013</v>
      </c>
    </row>
    <row r="2323" spans="1:21" ht="43.2" x14ac:dyDescent="0.3">
      <c r="A2323">
        <v>780</v>
      </c>
      <c r="B2323" s="9" t="s">
        <v>781</v>
      </c>
      <c r="C2323" s="3" t="s">
        <v>4890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1304439025</v>
      </c>
      <c r="J2323">
        <v>1301847025</v>
      </c>
      <c r="K2323" t="b">
        <v>0</v>
      </c>
      <c r="L2323">
        <v>27</v>
      </c>
      <c r="M2323" t="b">
        <v>1</v>
      </c>
      <c r="N2323" t="s">
        <v>8274</v>
      </c>
      <c r="O2323">
        <f t="shared" si="180"/>
        <v>104</v>
      </c>
      <c r="P2323">
        <f t="shared" si="181"/>
        <v>38.520000000000003</v>
      </c>
      <c r="Q2323" s="12" t="s">
        <v>8327</v>
      </c>
      <c r="R2323" t="s">
        <v>8331</v>
      </c>
      <c r="S2323" s="17">
        <f t="shared" si="182"/>
        <v>40636.673900462964</v>
      </c>
      <c r="T2323" s="17">
        <f t="shared" si="183"/>
        <v>40666.673900462964</v>
      </c>
      <c r="U2323">
        <f t="shared" si="184"/>
        <v>2011</v>
      </c>
    </row>
    <row r="2324" spans="1:21" ht="43.2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2" t="s">
        <v>8327</v>
      </c>
      <c r="R2324" t="s">
        <v>8328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43.2" x14ac:dyDescent="0.3">
      <c r="A2325">
        <v>3668</v>
      </c>
      <c r="B2325" s="9" t="s">
        <v>3665</v>
      </c>
      <c r="C2325" s="3" t="s">
        <v>7778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1437676380</v>
      </c>
      <c r="J2325">
        <v>1435670452</v>
      </c>
      <c r="K2325" t="b">
        <v>0</v>
      </c>
      <c r="L2325">
        <v>28</v>
      </c>
      <c r="M2325" t="b">
        <v>1</v>
      </c>
      <c r="N2325" t="s">
        <v>8269</v>
      </c>
      <c r="O2325">
        <f t="shared" si="180"/>
        <v>104</v>
      </c>
      <c r="P2325">
        <f t="shared" si="181"/>
        <v>36.96</v>
      </c>
      <c r="Q2325" s="12" t="s">
        <v>8323</v>
      </c>
      <c r="R2325" t="s">
        <v>8326</v>
      </c>
      <c r="S2325" s="17">
        <f t="shared" si="182"/>
        <v>42185.556157407409</v>
      </c>
      <c r="T2325" s="17">
        <f t="shared" si="183"/>
        <v>42208.772916666669</v>
      </c>
      <c r="U2325">
        <f t="shared" si="184"/>
        <v>2015</v>
      </c>
    </row>
    <row r="2326" spans="1:21" ht="57.6" x14ac:dyDescent="0.3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2" t="s">
        <v>8323</v>
      </c>
      <c r="R2326" t="s">
        <v>8326</v>
      </c>
      <c r="S2326" s="17">
        <f t="shared" si="182"/>
        <v>42194.096157407403</v>
      </c>
      <c r="T2326" s="17">
        <f t="shared" si="183"/>
        <v>42216.373611111107</v>
      </c>
      <c r="U2326">
        <f t="shared" si="184"/>
        <v>2015</v>
      </c>
    </row>
    <row r="2327" spans="1:21" ht="43.2" x14ac:dyDescent="0.3">
      <c r="A2327">
        <v>3372</v>
      </c>
      <c r="B2327" s="9" t="s">
        <v>3371</v>
      </c>
      <c r="C2327" s="3" t="s">
        <v>7482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8269</v>
      </c>
      <c r="O2327">
        <f t="shared" si="180"/>
        <v>104</v>
      </c>
      <c r="P2327">
        <f t="shared" si="181"/>
        <v>38.33</v>
      </c>
      <c r="Q2327" s="12" t="s">
        <v>8323</v>
      </c>
      <c r="R2327" t="s">
        <v>8326</v>
      </c>
      <c r="S2327" s="17">
        <f t="shared" si="182"/>
        <v>41855.548101851848</v>
      </c>
      <c r="T2327" s="17">
        <f t="shared" si="183"/>
        <v>41876.207638888889</v>
      </c>
      <c r="U2327">
        <f t="shared" si="184"/>
        <v>2014</v>
      </c>
    </row>
    <row r="2328" spans="1:21" ht="43.2" x14ac:dyDescent="0.3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2" t="s">
        <v>8313</v>
      </c>
      <c r="R2328" t="s">
        <v>8314</v>
      </c>
      <c r="S2328" s="17">
        <f t="shared" si="182"/>
        <v>42772.776076388895</v>
      </c>
      <c r="T2328" s="17">
        <f t="shared" si="183"/>
        <v>42805.561805555553</v>
      </c>
      <c r="U2328">
        <f t="shared" si="184"/>
        <v>2017</v>
      </c>
    </row>
    <row r="2329" spans="1:21" ht="43.2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2" t="s">
        <v>8327</v>
      </c>
      <c r="R2329" t="s">
        <v>8328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3.2" x14ac:dyDescent="0.3">
      <c r="A2330">
        <v>3676</v>
      </c>
      <c r="B2330" s="9" t="s">
        <v>3673</v>
      </c>
      <c r="C2330" s="3" t="s">
        <v>7786</v>
      </c>
      <c r="D2330" s="5">
        <v>800</v>
      </c>
      <c r="E2330" s="7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80"/>
        <v>129</v>
      </c>
      <c r="P2330">
        <f t="shared" si="181"/>
        <v>64.38</v>
      </c>
      <c r="Q2330" s="12" t="s">
        <v>8323</v>
      </c>
      <c r="R2330" t="s">
        <v>8326</v>
      </c>
      <c r="S2330" s="17">
        <f t="shared" si="182"/>
        <v>41876.815787037034</v>
      </c>
      <c r="T2330" s="17">
        <f t="shared" si="183"/>
        <v>41894.815787037034</v>
      </c>
      <c r="U2330">
        <f t="shared" si="184"/>
        <v>2014</v>
      </c>
    </row>
    <row r="2331" spans="1:21" ht="43.2" x14ac:dyDescent="0.3">
      <c r="A2331">
        <v>1831</v>
      </c>
      <c r="B2331" s="9" t="s">
        <v>1832</v>
      </c>
      <c r="C2331" s="3" t="s">
        <v>5941</v>
      </c>
      <c r="D2331" s="5">
        <v>1000</v>
      </c>
      <c r="E2331" s="7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80"/>
        <v>103</v>
      </c>
      <c r="P2331">
        <f t="shared" si="181"/>
        <v>73.569999999999993</v>
      </c>
      <c r="Q2331" s="12" t="s">
        <v>8327</v>
      </c>
      <c r="R2331" t="s">
        <v>8331</v>
      </c>
      <c r="S2331" s="17">
        <f t="shared" si="182"/>
        <v>41026.996099537035</v>
      </c>
      <c r="T2331" s="17">
        <f t="shared" si="183"/>
        <v>41041.996099537035</v>
      </c>
      <c r="U2331">
        <f t="shared" si="184"/>
        <v>2012</v>
      </c>
    </row>
    <row r="2332" spans="1:21" ht="43.2" x14ac:dyDescent="0.3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2" t="s">
        <v>8308</v>
      </c>
      <c r="R2332" t="s">
        <v>8342</v>
      </c>
      <c r="S2332" s="17">
        <f t="shared" si="182"/>
        <v>42528.626620370371</v>
      </c>
      <c r="T2332" s="17">
        <f t="shared" si="183"/>
        <v>42573.626620370371</v>
      </c>
      <c r="U2332">
        <f t="shared" si="184"/>
        <v>2016</v>
      </c>
    </row>
    <row r="2333" spans="1:21" ht="57.6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2" t="s">
        <v>8327</v>
      </c>
      <c r="R2333" t="s">
        <v>8338</v>
      </c>
      <c r="S2333" s="17">
        <f t="shared" si="182"/>
        <v>40313.930543981485</v>
      </c>
      <c r="T2333" s="17">
        <f t="shared" si="183"/>
        <v>40364.166666666664</v>
      </c>
      <c r="U2333">
        <f t="shared" si="184"/>
        <v>2010</v>
      </c>
    </row>
    <row r="2334" spans="1:21" ht="43.2" x14ac:dyDescent="0.3">
      <c r="A2334">
        <v>1085</v>
      </c>
      <c r="B2334" s="9" t="s">
        <v>1086</v>
      </c>
      <c r="C2334" s="3" t="s">
        <v>5195</v>
      </c>
      <c r="D2334" s="5">
        <v>30000</v>
      </c>
      <c r="E2334" s="7">
        <v>1026</v>
      </c>
      <c r="F2334" t="s">
        <v>8220</v>
      </c>
      <c r="G2334" t="s">
        <v>8228</v>
      </c>
      <c r="H2334" t="s">
        <v>8250</v>
      </c>
      <c r="I2334">
        <v>1457967975</v>
      </c>
      <c r="J2334">
        <v>1455379575</v>
      </c>
      <c r="K2334" t="b">
        <v>0</v>
      </c>
      <c r="L2334">
        <v>9</v>
      </c>
      <c r="M2334" t="b">
        <v>0</v>
      </c>
      <c r="N2334" t="s">
        <v>8280</v>
      </c>
      <c r="O2334">
        <f t="shared" si="180"/>
        <v>3</v>
      </c>
      <c r="P2334">
        <f t="shared" si="181"/>
        <v>114</v>
      </c>
      <c r="Q2334" s="12" t="s">
        <v>8316</v>
      </c>
      <c r="R2334" t="s">
        <v>8334</v>
      </c>
      <c r="S2334" s="17">
        <f t="shared" si="182"/>
        <v>42413.671006944445</v>
      </c>
      <c r="T2334" s="17">
        <f t="shared" si="183"/>
        <v>42443.629340277781</v>
      </c>
      <c r="U2334">
        <f t="shared" si="184"/>
        <v>2016</v>
      </c>
    </row>
    <row r="2335" spans="1:21" ht="43.2" x14ac:dyDescent="0.3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2" t="s">
        <v>8323</v>
      </c>
      <c r="R2335" t="s">
        <v>8335</v>
      </c>
      <c r="S2335" s="17">
        <f t="shared" si="182"/>
        <v>41831.722777777781</v>
      </c>
      <c r="T2335" s="17">
        <f t="shared" si="183"/>
        <v>41861.722777777781</v>
      </c>
      <c r="U2335">
        <f t="shared" si="184"/>
        <v>2014</v>
      </c>
    </row>
    <row r="2336" spans="1:21" ht="43.2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2" t="s">
        <v>8323</v>
      </c>
      <c r="R2336" t="s">
        <v>8326</v>
      </c>
      <c r="S2336" s="17">
        <f t="shared" si="182"/>
        <v>42026.176180555558</v>
      </c>
      <c r="T2336" s="17">
        <f t="shared" si="183"/>
        <v>42064.207638888889</v>
      </c>
      <c r="U2336">
        <f t="shared" si="184"/>
        <v>2015</v>
      </c>
    </row>
    <row r="2337" spans="1:21" ht="43.2" x14ac:dyDescent="0.3">
      <c r="A2337">
        <v>784</v>
      </c>
      <c r="B2337" s="9" t="s">
        <v>785</v>
      </c>
      <c r="C2337" s="3" t="s">
        <v>4894</v>
      </c>
      <c r="D2337" s="5">
        <v>1000</v>
      </c>
      <c r="E2337" s="7">
        <v>1025</v>
      </c>
      <c r="F2337" t="s">
        <v>8218</v>
      </c>
      <c r="G2337" t="s">
        <v>8223</v>
      </c>
      <c r="H2337" t="s">
        <v>8245</v>
      </c>
      <c r="I2337">
        <v>1395023719</v>
      </c>
      <c r="J2337">
        <v>1391571319</v>
      </c>
      <c r="K2337" t="b">
        <v>0</v>
      </c>
      <c r="L2337">
        <v>10</v>
      </c>
      <c r="M2337" t="b">
        <v>1</v>
      </c>
      <c r="N2337" t="s">
        <v>8274</v>
      </c>
      <c r="O2337">
        <f t="shared" si="180"/>
        <v>103</v>
      </c>
      <c r="P2337">
        <f t="shared" si="181"/>
        <v>102.5</v>
      </c>
      <c r="Q2337" s="12" t="s">
        <v>8327</v>
      </c>
      <c r="R2337" t="s">
        <v>8331</v>
      </c>
      <c r="S2337" s="17">
        <f t="shared" si="182"/>
        <v>41675.149525462963</v>
      </c>
      <c r="T2337" s="17">
        <f t="shared" si="183"/>
        <v>41715.107858796298</v>
      </c>
      <c r="U2337">
        <f t="shared" si="184"/>
        <v>2014</v>
      </c>
    </row>
    <row r="2338" spans="1:21" ht="43.2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2" t="s">
        <v>8327</v>
      </c>
      <c r="R2338" t="s">
        <v>8329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t="43.2" x14ac:dyDescent="0.3">
      <c r="A2339">
        <v>3549</v>
      </c>
      <c r="B2339" s="9" t="s">
        <v>3548</v>
      </c>
      <c r="C2339" s="3" t="s">
        <v>7659</v>
      </c>
      <c r="D2339" s="5">
        <v>1000</v>
      </c>
      <c r="E2339" s="7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 t="shared" si="180"/>
        <v>102</v>
      </c>
      <c r="P2339">
        <f t="shared" si="181"/>
        <v>24.29</v>
      </c>
      <c r="Q2339" s="12" t="s">
        <v>8323</v>
      </c>
      <c r="R2339" t="s">
        <v>8326</v>
      </c>
      <c r="S2339" s="17">
        <f t="shared" si="182"/>
        <v>42223.394363425927</v>
      </c>
      <c r="T2339" s="17">
        <f t="shared" si="183"/>
        <v>42251.394363425927</v>
      </c>
      <c r="U2339">
        <f t="shared" si="184"/>
        <v>2015</v>
      </c>
    </row>
    <row r="2340" spans="1:21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2" t="s">
        <v>8313</v>
      </c>
      <c r="R2340" t="s">
        <v>8351</v>
      </c>
      <c r="S2340" s="17">
        <f t="shared" si="182"/>
        <v>42240.857222222221</v>
      </c>
      <c r="T2340" s="17">
        <f t="shared" si="183"/>
        <v>42270.857222222221</v>
      </c>
      <c r="U2340">
        <f t="shared" si="184"/>
        <v>2015</v>
      </c>
    </row>
    <row r="2341" spans="1:21" ht="43.2" x14ac:dyDescent="0.3">
      <c r="A2341">
        <v>1168</v>
      </c>
      <c r="B2341" s="9" t="s">
        <v>1169</v>
      </c>
      <c r="C2341" s="3" t="s">
        <v>5278</v>
      </c>
      <c r="D2341" s="5">
        <v>18000</v>
      </c>
      <c r="E2341" s="7">
        <v>1020</v>
      </c>
      <c r="F2341" t="s">
        <v>8220</v>
      </c>
      <c r="G2341" t="s">
        <v>8223</v>
      </c>
      <c r="H2341" t="s">
        <v>8245</v>
      </c>
      <c r="I2341">
        <v>1474507065</v>
      </c>
      <c r="J2341">
        <v>1471915065</v>
      </c>
      <c r="K2341" t="b">
        <v>0</v>
      </c>
      <c r="L2341">
        <v>3</v>
      </c>
      <c r="M2341" t="b">
        <v>0</v>
      </c>
      <c r="N2341" t="s">
        <v>8282</v>
      </c>
      <c r="O2341">
        <f t="shared" si="180"/>
        <v>6</v>
      </c>
      <c r="P2341">
        <f t="shared" si="181"/>
        <v>340</v>
      </c>
      <c r="Q2341" s="12" t="s">
        <v>8319</v>
      </c>
      <c r="R2341" t="s">
        <v>8345</v>
      </c>
      <c r="S2341" s="17">
        <f t="shared" si="182"/>
        <v>42605.053993055553</v>
      </c>
      <c r="T2341" s="17">
        <f t="shared" si="183"/>
        <v>42635.053993055553</v>
      </c>
      <c r="U2341">
        <f t="shared" si="184"/>
        <v>2016</v>
      </c>
    </row>
    <row r="2342" spans="1:21" ht="43.2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2" t="s">
        <v>8327</v>
      </c>
      <c r="R2342" t="s">
        <v>8329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43.2" x14ac:dyDescent="0.3">
      <c r="A2343">
        <v>2219</v>
      </c>
      <c r="B2343" s="9" t="s">
        <v>2220</v>
      </c>
      <c r="C2343" s="3" t="s">
        <v>6329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1440004512</v>
      </c>
      <c r="J2343">
        <v>1437412512</v>
      </c>
      <c r="K2343" t="b">
        <v>0</v>
      </c>
      <c r="L2343">
        <v>19</v>
      </c>
      <c r="M2343" t="b">
        <v>1</v>
      </c>
      <c r="N2343" t="s">
        <v>8278</v>
      </c>
      <c r="O2343">
        <f t="shared" si="180"/>
        <v>102</v>
      </c>
      <c r="P2343">
        <f t="shared" si="181"/>
        <v>53.42</v>
      </c>
      <c r="Q2343" s="12" t="s">
        <v>8327</v>
      </c>
      <c r="R2343" t="s">
        <v>8329</v>
      </c>
      <c r="S2343" s="17">
        <f t="shared" si="182"/>
        <v>42205.718888888892</v>
      </c>
      <c r="T2343" s="17">
        <f t="shared" si="183"/>
        <v>42235.718888888892</v>
      </c>
      <c r="U2343">
        <f t="shared" si="184"/>
        <v>2015</v>
      </c>
    </row>
    <row r="2344" spans="1:21" ht="43.2" x14ac:dyDescent="0.3">
      <c r="A2344">
        <v>1613</v>
      </c>
      <c r="B2344" s="9" t="s">
        <v>1614</v>
      </c>
      <c r="C2344" s="3" t="s">
        <v>5723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8274</v>
      </c>
      <c r="O2344">
        <f t="shared" si="180"/>
        <v>102</v>
      </c>
      <c r="P2344">
        <f t="shared" si="181"/>
        <v>39.04</v>
      </c>
      <c r="Q2344" s="12" t="s">
        <v>8327</v>
      </c>
      <c r="R2344" t="s">
        <v>8331</v>
      </c>
      <c r="S2344" s="17">
        <f t="shared" si="182"/>
        <v>41082.069467592592</v>
      </c>
      <c r="T2344" s="17">
        <f t="shared" si="183"/>
        <v>41112.069467592592</v>
      </c>
      <c r="U2344">
        <f t="shared" si="184"/>
        <v>2012</v>
      </c>
    </row>
    <row r="2345" spans="1:21" ht="43.2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2" t="s">
        <v>8313</v>
      </c>
      <c r="R2345" t="s">
        <v>8314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2" t="s">
        <v>8323</v>
      </c>
      <c r="R2346" t="s">
        <v>8326</v>
      </c>
      <c r="S2346" s="17">
        <f t="shared" si="182"/>
        <v>42143.917743055557</v>
      </c>
      <c r="T2346" s="17">
        <f t="shared" si="183"/>
        <v>42181.559027777781</v>
      </c>
      <c r="U2346">
        <f t="shared" si="184"/>
        <v>2015</v>
      </c>
    </row>
    <row r="2347" spans="1:21" ht="43.2" x14ac:dyDescent="0.3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2" t="s">
        <v>8323</v>
      </c>
      <c r="R2347" t="s">
        <v>8326</v>
      </c>
      <c r="S2347" s="17">
        <f t="shared" si="182"/>
        <v>42220.79487268519</v>
      </c>
      <c r="T2347" s="17">
        <f t="shared" si="183"/>
        <v>42246</v>
      </c>
      <c r="U2347">
        <f t="shared" si="184"/>
        <v>2015</v>
      </c>
    </row>
    <row r="2348" spans="1:21" ht="28.8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2" t="s">
        <v>8327</v>
      </c>
      <c r="R2348" t="s">
        <v>8331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28.8" x14ac:dyDescent="0.3">
      <c r="A2349">
        <v>3564</v>
      </c>
      <c r="B2349" s="9" t="s">
        <v>3563</v>
      </c>
      <c r="C2349" s="3" t="s">
        <v>7674</v>
      </c>
      <c r="D2349" s="5">
        <v>1000</v>
      </c>
      <c r="E2349" s="7">
        <v>1005</v>
      </c>
      <c r="F2349" t="s">
        <v>8218</v>
      </c>
      <c r="G2349" t="s">
        <v>8224</v>
      </c>
      <c r="H2349" t="s">
        <v>8246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8269</v>
      </c>
      <c r="O2349">
        <f t="shared" si="180"/>
        <v>101</v>
      </c>
      <c r="P2349">
        <f t="shared" si="181"/>
        <v>59.12</v>
      </c>
      <c r="Q2349" s="12" t="s">
        <v>8323</v>
      </c>
      <c r="R2349" t="s">
        <v>8326</v>
      </c>
      <c r="S2349" s="17">
        <f t="shared" si="182"/>
        <v>42236.623252314821</v>
      </c>
      <c r="T2349" s="17">
        <f t="shared" si="183"/>
        <v>42282.666666666672</v>
      </c>
      <c r="U2349">
        <f t="shared" si="184"/>
        <v>2015</v>
      </c>
    </row>
    <row r="2350" spans="1:21" ht="43.2" x14ac:dyDescent="0.3">
      <c r="A2350">
        <v>3038</v>
      </c>
      <c r="B2350" s="9" t="s">
        <v>3038</v>
      </c>
      <c r="C2350" s="3" t="s">
        <v>7148</v>
      </c>
      <c r="D2350" s="5">
        <v>1000</v>
      </c>
      <c r="E2350" s="7">
        <v>1005</v>
      </c>
      <c r="F2350" t="s">
        <v>8218</v>
      </c>
      <c r="G2350" t="s">
        <v>8223</v>
      </c>
      <c r="H2350" t="s">
        <v>8245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8301</v>
      </c>
      <c r="O2350">
        <f t="shared" si="180"/>
        <v>101</v>
      </c>
      <c r="P2350">
        <f t="shared" si="181"/>
        <v>37.22</v>
      </c>
      <c r="Q2350" s="12" t="s">
        <v>8323</v>
      </c>
      <c r="R2350" t="s">
        <v>8324</v>
      </c>
      <c r="S2350" s="17">
        <f t="shared" si="182"/>
        <v>42373.252280092594</v>
      </c>
      <c r="T2350" s="17">
        <f t="shared" si="183"/>
        <v>42433.252280092594</v>
      </c>
      <c r="U2350">
        <f t="shared" si="184"/>
        <v>2016</v>
      </c>
    </row>
    <row r="2351" spans="1:21" ht="28.8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2" t="s">
        <v>8316</v>
      </c>
      <c r="R2351" t="s">
        <v>8344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x14ac:dyDescent="0.3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2" t="s">
        <v>8323</v>
      </c>
      <c r="R2352" t="s">
        <v>8324</v>
      </c>
      <c r="S2352" s="17">
        <f t="shared" si="182"/>
        <v>42390.838738425926</v>
      </c>
      <c r="T2352" s="17">
        <f t="shared" si="183"/>
        <v>42420.838738425926</v>
      </c>
      <c r="U2352">
        <f t="shared" si="184"/>
        <v>2016</v>
      </c>
    </row>
    <row r="2353" spans="1:21" ht="57.6" x14ac:dyDescent="0.3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2" t="s">
        <v>8327</v>
      </c>
      <c r="R2353" t="s">
        <v>8338</v>
      </c>
      <c r="S2353" s="17">
        <f t="shared" si="182"/>
        <v>42459.693865740745</v>
      </c>
      <c r="T2353" s="17">
        <f t="shared" si="183"/>
        <v>42490.915972222225</v>
      </c>
      <c r="U2353">
        <f t="shared" si="184"/>
        <v>2016</v>
      </c>
    </row>
    <row r="2354" spans="1:21" ht="43.2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2" t="s">
        <v>8311</v>
      </c>
      <c r="R2354" t="s">
        <v>8356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2" t="s">
        <v>8327</v>
      </c>
      <c r="R2355" t="s">
        <v>8331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ht="43.2" x14ac:dyDescent="0.3">
      <c r="A2356">
        <v>2669</v>
      </c>
      <c r="B2356" s="9" t="s">
        <v>2669</v>
      </c>
      <c r="C2356" s="3" t="s">
        <v>6779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1452387096</v>
      </c>
      <c r="J2356">
        <v>1447203096</v>
      </c>
      <c r="K2356" t="b">
        <v>0</v>
      </c>
      <c r="L2356">
        <v>11</v>
      </c>
      <c r="M2356" t="b">
        <v>1</v>
      </c>
      <c r="N2356" t="s">
        <v>8300</v>
      </c>
      <c r="O2356">
        <f t="shared" si="180"/>
        <v>125</v>
      </c>
      <c r="P2356">
        <f t="shared" si="181"/>
        <v>91</v>
      </c>
      <c r="Q2356" s="12" t="s">
        <v>8308</v>
      </c>
      <c r="R2356" t="s">
        <v>8340</v>
      </c>
      <c r="S2356" s="17">
        <f t="shared" si="182"/>
        <v>42319.035833333335</v>
      </c>
      <c r="T2356" s="17">
        <f t="shared" si="183"/>
        <v>42379.035833333335</v>
      </c>
      <c r="U2356">
        <f t="shared" si="184"/>
        <v>2015</v>
      </c>
    </row>
    <row r="2357" spans="1:21" ht="43.2" x14ac:dyDescent="0.3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2" t="s">
        <v>8327</v>
      </c>
      <c r="R2357" t="s">
        <v>8328</v>
      </c>
      <c r="S2357" s="17">
        <f t="shared" si="182"/>
        <v>40711.782210648147</v>
      </c>
      <c r="T2357" s="17">
        <f t="shared" si="183"/>
        <v>40756.782210648147</v>
      </c>
      <c r="U2357">
        <f t="shared" si="184"/>
        <v>2011</v>
      </c>
    </row>
    <row r="2358" spans="1:21" ht="43.2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2" t="s">
        <v>8327</v>
      </c>
      <c r="R2358" t="s">
        <v>8331</v>
      </c>
      <c r="S2358" s="17">
        <f t="shared" si="182"/>
        <v>41067.827418981484</v>
      </c>
      <c r="T2358" s="17">
        <f t="shared" si="183"/>
        <v>41086.75</v>
      </c>
      <c r="U2358">
        <f t="shared" si="184"/>
        <v>2012</v>
      </c>
    </row>
    <row r="2359" spans="1:21" ht="43.2" x14ac:dyDescent="0.3">
      <c r="A2359">
        <v>1860</v>
      </c>
      <c r="B2359" s="9" t="s">
        <v>1861</v>
      </c>
      <c r="C2359" s="3" t="s">
        <v>5970</v>
      </c>
      <c r="D2359" s="5">
        <v>750</v>
      </c>
      <c r="E2359" s="7">
        <v>1001</v>
      </c>
      <c r="F2359" t="s">
        <v>8218</v>
      </c>
      <c r="G2359" t="s">
        <v>8223</v>
      </c>
      <c r="H2359" t="s">
        <v>8245</v>
      </c>
      <c r="I2359">
        <v>1391706084</v>
      </c>
      <c r="J2359">
        <v>1389891684</v>
      </c>
      <c r="K2359" t="b">
        <v>0</v>
      </c>
      <c r="L2359">
        <v>19</v>
      </c>
      <c r="M2359" t="b">
        <v>1</v>
      </c>
      <c r="N2359" t="s">
        <v>8274</v>
      </c>
      <c r="O2359">
        <f t="shared" si="180"/>
        <v>133</v>
      </c>
      <c r="P2359">
        <f t="shared" si="181"/>
        <v>52.68</v>
      </c>
      <c r="Q2359" s="12" t="s">
        <v>8327</v>
      </c>
      <c r="R2359" t="s">
        <v>8331</v>
      </c>
      <c r="S2359" s="17">
        <f t="shared" si="182"/>
        <v>41655.709305555552</v>
      </c>
      <c r="T2359" s="17">
        <f t="shared" si="183"/>
        <v>41676.709305555552</v>
      </c>
      <c r="U2359">
        <f t="shared" si="184"/>
        <v>2014</v>
      </c>
    </row>
    <row r="2360" spans="1:21" x14ac:dyDescent="0.3">
      <c r="A2360">
        <v>1611</v>
      </c>
      <c r="B2360" s="9" t="s">
        <v>1612</v>
      </c>
      <c r="C2360" s="3" t="s">
        <v>5721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1370390432</v>
      </c>
      <c r="J2360">
        <v>1368576032</v>
      </c>
      <c r="K2360" t="b">
        <v>0</v>
      </c>
      <c r="L2360">
        <v>27</v>
      </c>
      <c r="M2360" t="b">
        <v>1</v>
      </c>
      <c r="N2360" t="s">
        <v>8274</v>
      </c>
      <c r="O2360">
        <f t="shared" si="180"/>
        <v>125</v>
      </c>
      <c r="P2360">
        <f t="shared" si="181"/>
        <v>37.07</v>
      </c>
      <c r="Q2360" s="12" t="s">
        <v>8327</v>
      </c>
      <c r="R2360" t="s">
        <v>8331</v>
      </c>
      <c r="S2360" s="17">
        <f t="shared" si="182"/>
        <v>41409.00037037037</v>
      </c>
      <c r="T2360" s="17">
        <f t="shared" si="183"/>
        <v>41430.00037037037</v>
      </c>
      <c r="U2360">
        <f t="shared" si="184"/>
        <v>2013</v>
      </c>
    </row>
    <row r="2361" spans="1:21" ht="28.8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2" t="s">
        <v>8323</v>
      </c>
      <c r="R2361" t="s">
        <v>8326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2" t="s">
        <v>8323</v>
      </c>
      <c r="R2362" t="s">
        <v>8326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43.2" x14ac:dyDescent="0.3">
      <c r="A2363">
        <v>3913</v>
      </c>
      <c r="B2363" s="9" t="s">
        <v>3910</v>
      </c>
      <c r="C2363" s="3" t="s">
        <v>8021</v>
      </c>
      <c r="D2363" s="5">
        <v>10000</v>
      </c>
      <c r="E2363" s="7">
        <v>1000</v>
      </c>
      <c r="F2363" t="s">
        <v>8220</v>
      </c>
      <c r="G2363" t="s">
        <v>8223</v>
      </c>
      <c r="H2363" t="s">
        <v>8245</v>
      </c>
      <c r="I2363">
        <v>1448863449</v>
      </c>
      <c r="J2363">
        <v>1446267849</v>
      </c>
      <c r="K2363" t="b">
        <v>0</v>
      </c>
      <c r="L2363">
        <v>7</v>
      </c>
      <c r="M2363" t="b">
        <v>0</v>
      </c>
      <c r="N2363" t="s">
        <v>8269</v>
      </c>
      <c r="O2363">
        <f t="shared" si="180"/>
        <v>10</v>
      </c>
      <c r="P2363">
        <f t="shared" si="181"/>
        <v>142.86000000000001</v>
      </c>
      <c r="Q2363" s="12" t="s">
        <v>8323</v>
      </c>
      <c r="R2363" t="s">
        <v>8326</v>
      </c>
      <c r="S2363" s="17">
        <f t="shared" si="182"/>
        <v>42308.211215277777</v>
      </c>
      <c r="T2363" s="17">
        <f t="shared" si="183"/>
        <v>42338.252881944441</v>
      </c>
      <c r="U2363">
        <f t="shared" si="184"/>
        <v>2015</v>
      </c>
    </row>
    <row r="2364" spans="1:21" ht="43.2" x14ac:dyDescent="0.3">
      <c r="A2364">
        <v>3808</v>
      </c>
      <c r="B2364" s="9" t="s">
        <v>3805</v>
      </c>
      <c r="C2364" s="3" t="s">
        <v>7918</v>
      </c>
      <c r="D2364" s="5">
        <v>1000</v>
      </c>
      <c r="E2364" s="7">
        <v>1000</v>
      </c>
      <c r="F2364" t="s">
        <v>8218</v>
      </c>
      <c r="G2364" t="s">
        <v>8224</v>
      </c>
      <c r="H2364" t="s">
        <v>8246</v>
      </c>
      <c r="I2364">
        <v>1429955619</v>
      </c>
      <c r="J2364">
        <v>1424775219</v>
      </c>
      <c r="K2364" t="b">
        <v>0</v>
      </c>
      <c r="L2364">
        <v>24</v>
      </c>
      <c r="M2364" t="b">
        <v>1</v>
      </c>
      <c r="N2364" t="s">
        <v>8269</v>
      </c>
      <c r="O2364">
        <f t="shared" si="180"/>
        <v>100</v>
      </c>
      <c r="P2364">
        <f t="shared" si="181"/>
        <v>41.67</v>
      </c>
      <c r="Q2364" s="12" t="s">
        <v>8323</v>
      </c>
      <c r="R2364" t="s">
        <v>8326</v>
      </c>
      <c r="S2364" s="17">
        <f t="shared" si="182"/>
        <v>42059.453923611116</v>
      </c>
      <c r="T2364" s="17">
        <f t="shared" si="183"/>
        <v>42119.412256944444</v>
      </c>
      <c r="U2364">
        <f t="shared" si="184"/>
        <v>2015</v>
      </c>
    </row>
    <row r="2365" spans="1:21" ht="43.2" x14ac:dyDescent="0.3">
      <c r="A2365">
        <v>3512</v>
      </c>
      <c r="B2365" s="9" t="s">
        <v>3511</v>
      </c>
      <c r="C2365" s="3" t="s">
        <v>7622</v>
      </c>
      <c r="D2365" s="5">
        <v>1000</v>
      </c>
      <c r="E2365" s="7">
        <v>1000</v>
      </c>
      <c r="F2365" t="s">
        <v>8218</v>
      </c>
      <c r="G2365" t="s">
        <v>8224</v>
      </c>
      <c r="H2365" t="s">
        <v>8246</v>
      </c>
      <c r="I2365">
        <v>1429789992</v>
      </c>
      <c r="J2365">
        <v>1424609592</v>
      </c>
      <c r="K2365" t="b">
        <v>0</v>
      </c>
      <c r="L2365">
        <v>17</v>
      </c>
      <c r="M2365" t="b">
        <v>1</v>
      </c>
      <c r="N2365" t="s">
        <v>8269</v>
      </c>
      <c r="O2365">
        <f t="shared" si="180"/>
        <v>100</v>
      </c>
      <c r="P2365">
        <f t="shared" si="181"/>
        <v>58.82</v>
      </c>
      <c r="Q2365" s="12" t="s">
        <v>8323</v>
      </c>
      <c r="R2365" t="s">
        <v>8326</v>
      </c>
      <c r="S2365" s="17">
        <f t="shared" si="182"/>
        <v>42057.536944444444</v>
      </c>
      <c r="T2365" s="17">
        <f t="shared" si="183"/>
        <v>42117.49527777778</v>
      </c>
      <c r="U2365">
        <f t="shared" si="184"/>
        <v>2015</v>
      </c>
    </row>
    <row r="2366" spans="1:21" ht="43.2" x14ac:dyDescent="0.3">
      <c r="A2366">
        <v>3504</v>
      </c>
      <c r="B2366" s="9" t="s">
        <v>3503</v>
      </c>
      <c r="C2366" s="3" t="s">
        <v>7614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1447959491</v>
      </c>
      <c r="J2366">
        <v>1445363891</v>
      </c>
      <c r="K2366" t="b">
        <v>0</v>
      </c>
      <c r="L2366">
        <v>8</v>
      </c>
      <c r="M2366" t="b">
        <v>1</v>
      </c>
      <c r="N2366" t="s">
        <v>8269</v>
      </c>
      <c r="O2366">
        <f t="shared" si="180"/>
        <v>100</v>
      </c>
      <c r="P2366">
        <f t="shared" si="181"/>
        <v>125</v>
      </c>
      <c r="Q2366" s="12" t="s">
        <v>8323</v>
      </c>
      <c r="R2366" t="s">
        <v>8326</v>
      </c>
      <c r="S2366" s="17">
        <f t="shared" si="182"/>
        <v>42297.748738425929</v>
      </c>
      <c r="T2366" s="17">
        <f t="shared" si="183"/>
        <v>42327.790405092594</v>
      </c>
      <c r="U2366">
        <f t="shared" si="184"/>
        <v>2015</v>
      </c>
    </row>
    <row r="2367" spans="1:21" ht="43.2" x14ac:dyDescent="0.3">
      <c r="A2367">
        <v>3185</v>
      </c>
      <c r="B2367" s="9" t="s">
        <v>3185</v>
      </c>
      <c r="C2367" s="3" t="s">
        <v>7295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1405553241</v>
      </c>
      <c r="J2367">
        <v>1404948441</v>
      </c>
      <c r="K2367" t="b">
        <v>1</v>
      </c>
      <c r="L2367">
        <v>24</v>
      </c>
      <c r="M2367" t="b">
        <v>1</v>
      </c>
      <c r="N2367" t="s">
        <v>8269</v>
      </c>
      <c r="O2367">
        <f t="shared" si="180"/>
        <v>100</v>
      </c>
      <c r="P2367">
        <f t="shared" si="181"/>
        <v>41.67</v>
      </c>
      <c r="Q2367" s="12" t="s">
        <v>8323</v>
      </c>
      <c r="R2367" t="s">
        <v>8326</v>
      </c>
      <c r="S2367" s="17">
        <f t="shared" si="182"/>
        <v>41829.977326388893</v>
      </c>
      <c r="T2367" s="17">
        <f t="shared" si="183"/>
        <v>41836.977326388893</v>
      </c>
      <c r="U2367">
        <f t="shared" si="184"/>
        <v>2014</v>
      </c>
    </row>
    <row r="2368" spans="1:21" ht="43.2" x14ac:dyDescent="0.3">
      <c r="A2368">
        <v>2988</v>
      </c>
      <c r="B2368" s="9" t="s">
        <v>2988</v>
      </c>
      <c r="C2368" s="3" t="s">
        <v>7098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 t="shared" si="180"/>
        <v>100</v>
      </c>
      <c r="P2368">
        <f t="shared" si="181"/>
        <v>35.71</v>
      </c>
      <c r="Q2368" s="12" t="s">
        <v>8323</v>
      </c>
      <c r="R2368" t="s">
        <v>8324</v>
      </c>
      <c r="S2368" s="17">
        <f t="shared" si="182"/>
        <v>42511.362048611118</v>
      </c>
      <c r="T2368" s="17">
        <f t="shared" si="183"/>
        <v>42541.362048611118</v>
      </c>
      <c r="U2368">
        <f t="shared" si="184"/>
        <v>2016</v>
      </c>
    </row>
    <row r="2369" spans="1:21" ht="28.8" x14ac:dyDescent="0.3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2" t="s">
        <v>8323</v>
      </c>
      <c r="R2369" t="s">
        <v>8335</v>
      </c>
      <c r="S2369" s="17">
        <f t="shared" si="182"/>
        <v>42403.998217592598</v>
      </c>
      <c r="T2369" s="17">
        <f t="shared" si="183"/>
        <v>42433.998217592598</v>
      </c>
      <c r="U2369">
        <f t="shared" si="184"/>
        <v>2016</v>
      </c>
    </row>
    <row r="2370" spans="1:21" ht="57.6" x14ac:dyDescent="0.3">
      <c r="A2370">
        <v>2821</v>
      </c>
      <c r="B2370" s="9" t="s">
        <v>2821</v>
      </c>
      <c r="C2370" s="3" t="s">
        <v>6931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1411510135</v>
      </c>
      <c r="J2370">
        <v>1408918135</v>
      </c>
      <c r="K2370" t="b">
        <v>0</v>
      </c>
      <c r="L2370">
        <v>35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28.57</v>
      </c>
      <c r="Q2370" s="12" t="s">
        <v>8323</v>
      </c>
      <c r="R2370" t="s">
        <v>8326</v>
      </c>
      <c r="S2370" s="17">
        <f t="shared" si="182"/>
        <v>41875.922858796301</v>
      </c>
      <c r="T2370" s="17">
        <f t="shared" si="183"/>
        <v>41905.922858796301</v>
      </c>
      <c r="U2370">
        <f t="shared" si="184"/>
        <v>2014</v>
      </c>
    </row>
    <row r="2371" spans="1:21" ht="43.2" x14ac:dyDescent="0.3">
      <c r="A2371">
        <v>2509</v>
      </c>
      <c r="B2371" s="9" t="s">
        <v>2509</v>
      </c>
      <c r="C2371" s="3" t="s">
        <v>6619</v>
      </c>
      <c r="D2371" s="5">
        <v>95000</v>
      </c>
      <c r="E2371" s="7">
        <v>1000</v>
      </c>
      <c r="F2371" t="s">
        <v>8220</v>
      </c>
      <c r="G2371" t="s">
        <v>8224</v>
      </c>
      <c r="H2371" t="s">
        <v>8246</v>
      </c>
      <c r="I2371">
        <v>1429554349</v>
      </c>
      <c r="J2371">
        <v>1424719549</v>
      </c>
      <c r="K2371" t="b">
        <v>0</v>
      </c>
      <c r="L2371">
        <v>28</v>
      </c>
      <c r="M2371" t="b">
        <v>0</v>
      </c>
      <c r="N2371" t="s">
        <v>8297</v>
      </c>
      <c r="O2371">
        <f t="shared" si="185"/>
        <v>1</v>
      </c>
      <c r="P2371">
        <f t="shared" ref="P2371:P2434" si="186">IFERROR(ROUND(E2371/L2371,2),0)</f>
        <v>35.71</v>
      </c>
      <c r="Q2371" s="12" t="s">
        <v>8319</v>
      </c>
      <c r="R2371" t="s">
        <v>8357</v>
      </c>
      <c r="S2371" s="17">
        <f t="shared" ref="S2371:S2434" si="187">(((J2371/60)/60)/24)+DATE(1970,1,1)</f>
        <v>42058.809594907405</v>
      </c>
      <c r="T2371" s="17">
        <f t="shared" ref="T2371:T2434" si="188">(((I2371/60)/60)/24)+DATE(1970,1,1)</f>
        <v>42114.767928240741</v>
      </c>
      <c r="U2371">
        <f t="shared" ref="U2371:U2434" si="189">YEAR(S2371)</f>
        <v>2015</v>
      </c>
    </row>
    <row r="2372" spans="1:21" ht="43.2" x14ac:dyDescent="0.3">
      <c r="A2372">
        <v>2172</v>
      </c>
      <c r="B2372" s="9" t="s">
        <v>2173</v>
      </c>
      <c r="C2372" s="3" t="s">
        <v>6282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1429365320</v>
      </c>
      <c r="J2372">
        <v>1426773320</v>
      </c>
      <c r="K2372" t="b">
        <v>0</v>
      </c>
      <c r="L2372">
        <v>13</v>
      </c>
      <c r="M2372" t="b">
        <v>1</v>
      </c>
      <c r="N2372" t="s">
        <v>8274</v>
      </c>
      <c r="O2372">
        <f t="shared" si="185"/>
        <v>100</v>
      </c>
      <c r="P2372">
        <f t="shared" si="186"/>
        <v>76.92</v>
      </c>
      <c r="Q2372" s="12" t="s">
        <v>8327</v>
      </c>
      <c r="R2372" t="s">
        <v>8331</v>
      </c>
      <c r="S2372" s="17">
        <f t="shared" si="187"/>
        <v>42082.580092592587</v>
      </c>
      <c r="T2372" s="17">
        <f t="shared" si="188"/>
        <v>42112.580092592587</v>
      </c>
      <c r="U2372">
        <f t="shared" si="189"/>
        <v>2015</v>
      </c>
    </row>
    <row r="2373" spans="1:21" ht="86.4" x14ac:dyDescent="0.3">
      <c r="A2373">
        <v>1845</v>
      </c>
      <c r="B2373" s="9" t="s">
        <v>1846</v>
      </c>
      <c r="C2373" s="3" t="s">
        <v>5955</v>
      </c>
      <c r="D2373" s="5">
        <v>1000</v>
      </c>
      <c r="E2373" s="7">
        <v>1000</v>
      </c>
      <c r="F2373" t="s">
        <v>8218</v>
      </c>
      <c r="G2373" t="s">
        <v>8223</v>
      </c>
      <c r="H2373" t="s">
        <v>8245</v>
      </c>
      <c r="I2373">
        <v>1466139300</v>
      </c>
      <c r="J2373">
        <v>1464854398</v>
      </c>
      <c r="K2373" t="b">
        <v>0</v>
      </c>
      <c r="L2373">
        <v>19</v>
      </c>
      <c r="M2373" t="b">
        <v>1</v>
      </c>
      <c r="N2373" t="s">
        <v>8274</v>
      </c>
      <c r="O2373">
        <f t="shared" si="185"/>
        <v>100</v>
      </c>
      <c r="P2373">
        <f t="shared" si="186"/>
        <v>52.63</v>
      </c>
      <c r="Q2373" s="12" t="s">
        <v>8327</v>
      </c>
      <c r="R2373" t="s">
        <v>8331</v>
      </c>
      <c r="S2373" s="17">
        <f t="shared" si="187"/>
        <v>42523.333310185189</v>
      </c>
      <c r="T2373" s="17">
        <f t="shared" si="188"/>
        <v>42538.204861111109</v>
      </c>
      <c r="U2373">
        <f t="shared" si="189"/>
        <v>2016</v>
      </c>
    </row>
    <row r="2374" spans="1:21" ht="43.2" x14ac:dyDescent="0.3">
      <c r="A2374">
        <v>390</v>
      </c>
      <c r="B2374" s="9" t="s">
        <v>391</v>
      </c>
      <c r="C2374" s="3" t="s">
        <v>4500</v>
      </c>
      <c r="D2374" s="5">
        <v>1000</v>
      </c>
      <c r="E2374" s="7">
        <v>1000</v>
      </c>
      <c r="F2374" t="s">
        <v>8218</v>
      </c>
      <c r="G2374" t="s">
        <v>8223</v>
      </c>
      <c r="H2374" t="s">
        <v>8245</v>
      </c>
      <c r="I2374">
        <v>1431046372</v>
      </c>
      <c r="J2374">
        <v>1429318372</v>
      </c>
      <c r="K2374" t="b">
        <v>0</v>
      </c>
      <c r="L2374">
        <v>14</v>
      </c>
      <c r="M2374" t="b">
        <v>1</v>
      </c>
      <c r="N2374" t="s">
        <v>8267</v>
      </c>
      <c r="O2374">
        <f t="shared" si="185"/>
        <v>100</v>
      </c>
      <c r="P2374">
        <f t="shared" si="186"/>
        <v>71.430000000000007</v>
      </c>
      <c r="Q2374" s="12" t="s">
        <v>8321</v>
      </c>
      <c r="R2374" t="s">
        <v>8322</v>
      </c>
      <c r="S2374" s="17">
        <f t="shared" si="187"/>
        <v>42112.036712962959</v>
      </c>
      <c r="T2374" s="17">
        <f t="shared" si="188"/>
        <v>42132.036712962959</v>
      </c>
      <c r="U2374">
        <f t="shared" si="189"/>
        <v>2015</v>
      </c>
    </row>
    <row r="2375" spans="1:21" ht="43.2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2" t="s">
        <v>8313</v>
      </c>
      <c r="R2375" t="s">
        <v>8314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2" t="s">
        <v>8313</v>
      </c>
      <c r="R2376" t="s">
        <v>8314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2" t="s">
        <v>8308</v>
      </c>
      <c r="R2377" t="s">
        <v>8310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2" t="s">
        <v>8308</v>
      </c>
      <c r="R2378" t="s">
        <v>8315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43.2" x14ac:dyDescent="0.3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2" t="s">
        <v>8323</v>
      </c>
      <c r="R2379" t="s">
        <v>8335</v>
      </c>
      <c r="S2379" s="17">
        <f t="shared" si="187"/>
        <v>41815.815046296295</v>
      </c>
      <c r="T2379" s="17">
        <f t="shared" si="188"/>
        <v>41850.958333333336</v>
      </c>
      <c r="U2379">
        <f t="shared" si="189"/>
        <v>2014</v>
      </c>
    </row>
    <row r="2380" spans="1:21" ht="43.2" x14ac:dyDescent="0.3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2" t="s">
        <v>8327</v>
      </c>
      <c r="R2380" t="s">
        <v>8331</v>
      </c>
      <c r="S2380" s="17">
        <f t="shared" si="187"/>
        <v>41382.096180555556</v>
      </c>
      <c r="T2380" s="17">
        <f t="shared" si="188"/>
        <v>41401.207638888889</v>
      </c>
      <c r="U2380">
        <f t="shared" si="189"/>
        <v>2013</v>
      </c>
    </row>
    <row r="2381" spans="1:21" ht="43.2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2" t="s">
        <v>8319</v>
      </c>
      <c r="R2381" t="s">
        <v>8345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2" t="s">
        <v>8308</v>
      </c>
      <c r="R2382" t="s">
        <v>8310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2" t="s">
        <v>8323</v>
      </c>
      <c r="R2383" t="s">
        <v>8326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2" t="s">
        <v>8308</v>
      </c>
      <c r="R2384" t="s">
        <v>8315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2" t="s">
        <v>8323</v>
      </c>
      <c r="R2385" t="s">
        <v>8326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2" t="s">
        <v>8323</v>
      </c>
      <c r="R2386" t="s">
        <v>8326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2" t="s">
        <v>8323</v>
      </c>
      <c r="R2387" t="s">
        <v>8326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2" t="s">
        <v>8319</v>
      </c>
      <c r="R2388" t="s">
        <v>8357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57.6" x14ac:dyDescent="0.3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2" t="s">
        <v>8323</v>
      </c>
      <c r="R2389" t="s">
        <v>8335</v>
      </c>
      <c r="S2389" s="17">
        <f t="shared" si="187"/>
        <v>41975.700636574074</v>
      </c>
      <c r="T2389" s="17">
        <f t="shared" si="188"/>
        <v>42005.700636574074</v>
      </c>
      <c r="U2389">
        <f t="shared" si="189"/>
        <v>2014</v>
      </c>
    </row>
    <row r="2390" spans="1:21" ht="43.2" x14ac:dyDescent="0.3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2" t="s">
        <v>8308</v>
      </c>
      <c r="R2390" t="s">
        <v>8315</v>
      </c>
      <c r="S2390" s="17">
        <f t="shared" si="187"/>
        <v>41953.966053240743</v>
      </c>
      <c r="T2390" s="17">
        <f t="shared" si="188"/>
        <v>41973.966053240743</v>
      </c>
      <c r="U2390">
        <f t="shared" si="189"/>
        <v>2014</v>
      </c>
    </row>
    <row r="2391" spans="1:21" ht="43.2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2" t="s">
        <v>8323</v>
      </c>
      <c r="R2391" t="s">
        <v>8326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28.8" x14ac:dyDescent="0.3">
      <c r="A2392">
        <v>3395</v>
      </c>
      <c r="B2392" s="9" t="s">
        <v>3394</v>
      </c>
      <c r="C2392" s="3" t="s">
        <v>7505</v>
      </c>
      <c r="D2392" s="5">
        <v>500</v>
      </c>
      <c r="E2392" s="7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85"/>
        <v>184</v>
      </c>
      <c r="P2392">
        <f t="shared" si="186"/>
        <v>24.21</v>
      </c>
      <c r="Q2392" s="12" t="s">
        <v>8323</v>
      </c>
      <c r="R2392" t="s">
        <v>8326</v>
      </c>
      <c r="S2392" s="17">
        <f t="shared" si="187"/>
        <v>42140.712314814817</v>
      </c>
      <c r="T2392" s="17">
        <f t="shared" si="188"/>
        <v>42154.756944444445</v>
      </c>
      <c r="U2392">
        <f t="shared" si="189"/>
        <v>2015</v>
      </c>
    </row>
    <row r="2393" spans="1:21" ht="28.8" x14ac:dyDescent="0.3">
      <c r="A2393">
        <v>2293</v>
      </c>
      <c r="B2393" s="9" t="s">
        <v>2294</v>
      </c>
      <c r="C2393" s="3" t="s">
        <v>6403</v>
      </c>
      <c r="D2393" s="5">
        <v>850</v>
      </c>
      <c r="E2393" s="7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85"/>
        <v>108</v>
      </c>
      <c r="P2393">
        <f t="shared" si="186"/>
        <v>34.07</v>
      </c>
      <c r="Q2393" s="12" t="s">
        <v>8327</v>
      </c>
      <c r="R2393" t="s">
        <v>8331</v>
      </c>
      <c r="S2393" s="17">
        <f t="shared" si="187"/>
        <v>41151.708321759259</v>
      </c>
      <c r="T2393" s="17">
        <f t="shared" si="188"/>
        <v>41177.165972222225</v>
      </c>
      <c r="U2393">
        <f t="shared" si="189"/>
        <v>2012</v>
      </c>
    </row>
    <row r="2394" spans="1:21" ht="43.2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2" t="s">
        <v>8327</v>
      </c>
      <c r="R2394" t="s">
        <v>8331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x14ac:dyDescent="0.3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2" t="s">
        <v>8319</v>
      </c>
      <c r="R2395" t="s">
        <v>8345</v>
      </c>
      <c r="S2395" s="17">
        <f t="shared" si="187"/>
        <v>42109.709629629629</v>
      </c>
      <c r="T2395" s="17">
        <f t="shared" si="188"/>
        <v>42139.709629629629</v>
      </c>
      <c r="U2395">
        <f t="shared" si="189"/>
        <v>2015</v>
      </c>
    </row>
    <row r="2396" spans="1:21" ht="43.2" x14ac:dyDescent="0.3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2" t="s">
        <v>8327</v>
      </c>
      <c r="R2396" t="s">
        <v>8331</v>
      </c>
      <c r="S2396" s="17">
        <f t="shared" si="187"/>
        <v>41282.017962962964</v>
      </c>
      <c r="T2396" s="17">
        <f t="shared" si="188"/>
        <v>41334.581944444442</v>
      </c>
      <c r="U2396">
        <f t="shared" si="189"/>
        <v>2013</v>
      </c>
    </row>
    <row r="2397" spans="1:21" ht="57.6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2" t="s">
        <v>8323</v>
      </c>
      <c r="R2397" t="s">
        <v>8324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43.2" x14ac:dyDescent="0.3">
      <c r="A2398">
        <v>3914</v>
      </c>
      <c r="B2398" s="9" t="s">
        <v>3911</v>
      </c>
      <c r="C2398" s="3" t="s">
        <v>8022</v>
      </c>
      <c r="D2398" s="5">
        <v>2500</v>
      </c>
      <c r="E2398" s="7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85"/>
        <v>36</v>
      </c>
      <c r="P2398">
        <f t="shared" si="186"/>
        <v>33.67</v>
      </c>
      <c r="Q2398" s="12" t="s">
        <v>8323</v>
      </c>
      <c r="R2398" t="s">
        <v>8326</v>
      </c>
      <c r="S2398" s="17">
        <f t="shared" si="187"/>
        <v>42114.818935185183</v>
      </c>
      <c r="T2398" s="17">
        <f t="shared" si="188"/>
        <v>42134.957638888889</v>
      </c>
      <c r="U2398">
        <f t="shared" si="189"/>
        <v>2015</v>
      </c>
    </row>
    <row r="2399" spans="1:21" ht="43.2" x14ac:dyDescent="0.3">
      <c r="A2399">
        <v>977</v>
      </c>
      <c r="B2399" s="9" t="s">
        <v>978</v>
      </c>
      <c r="C2399" s="3" t="s">
        <v>5087</v>
      </c>
      <c r="D2399" s="5">
        <v>2700</v>
      </c>
      <c r="E2399" s="7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85"/>
        <v>34</v>
      </c>
      <c r="P2399">
        <f t="shared" si="186"/>
        <v>75.75</v>
      </c>
      <c r="Q2399" s="12" t="s">
        <v>8308</v>
      </c>
      <c r="R2399" t="s">
        <v>8310</v>
      </c>
      <c r="S2399" s="17">
        <f t="shared" si="187"/>
        <v>42391.942094907412</v>
      </c>
      <c r="T2399" s="17">
        <f t="shared" si="188"/>
        <v>42421.942094907412</v>
      </c>
      <c r="U2399">
        <f t="shared" si="189"/>
        <v>2016</v>
      </c>
    </row>
    <row r="2400" spans="1:21" ht="57.6" x14ac:dyDescent="0.3">
      <c r="A2400">
        <v>3510</v>
      </c>
      <c r="B2400" s="9" t="s">
        <v>3509</v>
      </c>
      <c r="C2400" s="3" t="s">
        <v>7620</v>
      </c>
      <c r="D2400" s="5">
        <v>900</v>
      </c>
      <c r="E2400" s="7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 t="shared" si="185"/>
        <v>101</v>
      </c>
      <c r="P2400">
        <f t="shared" si="186"/>
        <v>60.33</v>
      </c>
      <c r="Q2400" s="12" t="s">
        <v>8323</v>
      </c>
      <c r="R2400" t="s">
        <v>8326</v>
      </c>
      <c r="S2400" s="17">
        <f t="shared" si="187"/>
        <v>41802.62090277778</v>
      </c>
      <c r="T2400" s="17">
        <f t="shared" si="188"/>
        <v>41822.62090277778</v>
      </c>
      <c r="U2400">
        <f t="shared" si="189"/>
        <v>2014</v>
      </c>
    </row>
    <row r="2401" spans="1:21" ht="43.2" x14ac:dyDescent="0.3">
      <c r="A2401">
        <v>1786</v>
      </c>
      <c r="B2401" s="9" t="s">
        <v>1787</v>
      </c>
      <c r="C2401" s="3" t="s">
        <v>5896</v>
      </c>
      <c r="D2401" s="5">
        <v>1900</v>
      </c>
      <c r="E2401" s="7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 t="shared" si="185"/>
        <v>48</v>
      </c>
      <c r="P2401">
        <f t="shared" si="186"/>
        <v>31.21</v>
      </c>
      <c r="Q2401" s="12" t="s">
        <v>8313</v>
      </c>
      <c r="R2401" t="s">
        <v>8314</v>
      </c>
      <c r="S2401" s="17">
        <f t="shared" si="187"/>
        <v>41958.550659722227</v>
      </c>
      <c r="T2401" s="17">
        <f t="shared" si="188"/>
        <v>41988.550659722227</v>
      </c>
      <c r="U2401">
        <f t="shared" si="189"/>
        <v>2014</v>
      </c>
    </row>
    <row r="2402" spans="1:21" ht="43.2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2" t="s">
        <v>8308</v>
      </c>
      <c r="R2402" t="s">
        <v>8310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2" t="s">
        <v>8327</v>
      </c>
      <c r="R2403" t="s">
        <v>8331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43.2" x14ac:dyDescent="0.3">
      <c r="A2404">
        <v>3836</v>
      </c>
      <c r="B2404" s="9" t="s">
        <v>3833</v>
      </c>
      <c r="C2404" s="3" t="s">
        <v>7945</v>
      </c>
      <c r="D2404" s="5">
        <v>800</v>
      </c>
      <c r="E2404" s="7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 t="shared" si="185"/>
        <v>113</v>
      </c>
      <c r="P2404">
        <f t="shared" si="186"/>
        <v>64.290000000000006</v>
      </c>
      <c r="Q2404" s="12" t="s">
        <v>8323</v>
      </c>
      <c r="R2404" t="s">
        <v>8326</v>
      </c>
      <c r="S2404" s="17">
        <f t="shared" si="187"/>
        <v>42553.926527777774</v>
      </c>
      <c r="T2404" s="17">
        <f t="shared" si="188"/>
        <v>42585.172916666663</v>
      </c>
      <c r="U2404">
        <f t="shared" si="189"/>
        <v>2016</v>
      </c>
    </row>
    <row r="2405" spans="1:21" ht="43.2" x14ac:dyDescent="0.3">
      <c r="A2405">
        <v>73</v>
      </c>
      <c r="B2405" s="9" t="s">
        <v>75</v>
      </c>
      <c r="C2405" s="3" t="s">
        <v>4184</v>
      </c>
      <c r="D2405" s="5">
        <v>900</v>
      </c>
      <c r="E2405" s="7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 t="shared" si="185"/>
        <v>100</v>
      </c>
      <c r="P2405">
        <f t="shared" si="186"/>
        <v>50</v>
      </c>
      <c r="Q2405" s="12" t="s">
        <v>8321</v>
      </c>
      <c r="R2405" t="s">
        <v>8343</v>
      </c>
      <c r="S2405" s="17">
        <f t="shared" si="187"/>
        <v>40587.75675925926</v>
      </c>
      <c r="T2405" s="17">
        <f t="shared" si="188"/>
        <v>40666.165972222225</v>
      </c>
      <c r="U2405">
        <f t="shared" si="189"/>
        <v>2011</v>
      </c>
    </row>
    <row r="2406" spans="1:21" ht="43.2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2" t="s">
        <v>8316</v>
      </c>
      <c r="R2406" t="s">
        <v>8317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43.2" x14ac:dyDescent="0.3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2" t="s">
        <v>8313</v>
      </c>
      <c r="R2407" t="s">
        <v>8314</v>
      </c>
      <c r="S2407" s="17">
        <f t="shared" si="187"/>
        <v>41905.979629629634</v>
      </c>
      <c r="T2407" s="17">
        <f t="shared" si="188"/>
        <v>41935.979629629634</v>
      </c>
      <c r="U2407">
        <f t="shared" si="189"/>
        <v>2014</v>
      </c>
    </row>
    <row r="2408" spans="1:21" ht="43.2" x14ac:dyDescent="0.3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2" t="s">
        <v>8311</v>
      </c>
      <c r="R2408" t="s">
        <v>8352</v>
      </c>
      <c r="S2408" s="17">
        <f t="shared" si="187"/>
        <v>41520.561041666668</v>
      </c>
      <c r="T2408" s="17">
        <f t="shared" si="188"/>
        <v>41549.561041666668</v>
      </c>
      <c r="U2408">
        <f t="shared" si="189"/>
        <v>2013</v>
      </c>
    </row>
    <row r="2409" spans="1:21" ht="43.2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2" t="s">
        <v>8308</v>
      </c>
      <c r="R2409" t="s">
        <v>8310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43.2" x14ac:dyDescent="0.3">
      <c r="A2410">
        <v>3367</v>
      </c>
      <c r="B2410" s="9" t="s">
        <v>3366</v>
      </c>
      <c r="C2410" s="3" t="s">
        <v>7477</v>
      </c>
      <c r="D2410" s="5">
        <v>750</v>
      </c>
      <c r="E2410" s="7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 t="shared" si="185"/>
        <v>119</v>
      </c>
      <c r="P2410">
        <f t="shared" si="186"/>
        <v>29.67</v>
      </c>
      <c r="Q2410" s="12" t="s">
        <v>8323</v>
      </c>
      <c r="R2410" t="s">
        <v>8326</v>
      </c>
      <c r="S2410" s="17">
        <f t="shared" si="187"/>
        <v>42192.933958333335</v>
      </c>
      <c r="T2410" s="17">
        <f t="shared" si="188"/>
        <v>42217.933958333335</v>
      </c>
      <c r="U2410">
        <f t="shared" si="189"/>
        <v>2015</v>
      </c>
    </row>
    <row r="2411" spans="1:21" ht="43.2" x14ac:dyDescent="0.3">
      <c r="A2411">
        <v>2559</v>
      </c>
      <c r="B2411" s="9" t="s">
        <v>2559</v>
      </c>
      <c r="C2411" s="3" t="s">
        <v>6669</v>
      </c>
      <c r="D2411" s="5">
        <v>800</v>
      </c>
      <c r="E2411" s="7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 t="shared" si="185"/>
        <v>111</v>
      </c>
      <c r="P2411">
        <f t="shared" si="186"/>
        <v>35.6</v>
      </c>
      <c r="Q2411" s="12" t="s">
        <v>8327</v>
      </c>
      <c r="R2411" t="s">
        <v>8341</v>
      </c>
      <c r="S2411" s="17">
        <f t="shared" si="187"/>
        <v>40829.873657407406</v>
      </c>
      <c r="T2411" s="17">
        <f t="shared" si="188"/>
        <v>40862.817361111112</v>
      </c>
      <c r="U2411">
        <f t="shared" si="189"/>
        <v>2011</v>
      </c>
    </row>
    <row r="2412" spans="1:21" ht="43.2" x14ac:dyDescent="0.3">
      <c r="A2412">
        <v>1463</v>
      </c>
      <c r="B2412" s="9" t="s">
        <v>1464</v>
      </c>
      <c r="C2412" s="3" t="s">
        <v>5573</v>
      </c>
      <c r="D2412" s="5">
        <v>600</v>
      </c>
      <c r="E2412" s="7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 t="shared" si="185"/>
        <v>148</v>
      </c>
      <c r="P2412">
        <f t="shared" si="186"/>
        <v>35.44</v>
      </c>
      <c r="Q2412" s="12" t="s">
        <v>8311</v>
      </c>
      <c r="R2412" t="s">
        <v>8312</v>
      </c>
      <c r="S2412" s="17">
        <f t="shared" si="187"/>
        <v>41326.911319444444</v>
      </c>
      <c r="T2412" s="17">
        <f t="shared" si="188"/>
        <v>41371.869652777779</v>
      </c>
      <c r="U2412">
        <f t="shared" si="189"/>
        <v>2013</v>
      </c>
    </row>
    <row r="2413" spans="1:21" ht="43.2" x14ac:dyDescent="0.3">
      <c r="A2413">
        <v>1174</v>
      </c>
      <c r="B2413" s="9" t="s">
        <v>1175</v>
      </c>
      <c r="C2413" s="3" t="s">
        <v>5284</v>
      </c>
      <c r="D2413" s="5">
        <v>15000</v>
      </c>
      <c r="E2413" s="7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 t="shared" si="185"/>
        <v>6</v>
      </c>
      <c r="P2413">
        <f t="shared" si="186"/>
        <v>46.63</v>
      </c>
      <c r="Q2413" s="12" t="s">
        <v>8319</v>
      </c>
      <c r="R2413" t="s">
        <v>8345</v>
      </c>
      <c r="S2413" s="17">
        <f t="shared" si="187"/>
        <v>42468.84174768519</v>
      </c>
      <c r="T2413" s="17">
        <f t="shared" si="188"/>
        <v>42498.84174768519</v>
      </c>
      <c r="U2413">
        <f t="shared" si="189"/>
        <v>2016</v>
      </c>
    </row>
    <row r="2414" spans="1:21" ht="43.2" x14ac:dyDescent="0.3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2" t="s">
        <v>8308</v>
      </c>
      <c r="R2414" t="s">
        <v>8315</v>
      </c>
      <c r="S2414" s="17">
        <f t="shared" si="187"/>
        <v>41953.158854166672</v>
      </c>
      <c r="T2414" s="17">
        <f t="shared" si="188"/>
        <v>41983.158854166672</v>
      </c>
      <c r="U2414">
        <f t="shared" si="189"/>
        <v>2014</v>
      </c>
    </row>
    <row r="2415" spans="1:21" ht="28.8" x14ac:dyDescent="0.3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2" t="s">
        <v>8313</v>
      </c>
      <c r="R2415" t="s">
        <v>8314</v>
      </c>
      <c r="S2415" s="17">
        <f t="shared" si="187"/>
        <v>42410.982002314813</v>
      </c>
      <c r="T2415" s="17">
        <f t="shared" si="188"/>
        <v>42440.982002314813</v>
      </c>
      <c r="U2415">
        <f t="shared" si="189"/>
        <v>2016</v>
      </c>
    </row>
    <row r="2416" spans="1:21" ht="43.2" x14ac:dyDescent="0.3">
      <c r="A2416">
        <v>4055</v>
      </c>
      <c r="B2416" s="9" t="s">
        <v>4051</v>
      </c>
      <c r="C2416" s="3" t="s">
        <v>8159</v>
      </c>
      <c r="D2416" s="5">
        <v>5000</v>
      </c>
      <c r="E2416" s="7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 t="shared" si="185"/>
        <v>18</v>
      </c>
      <c r="P2416">
        <f t="shared" si="186"/>
        <v>41.95</v>
      </c>
      <c r="Q2416" s="12" t="s">
        <v>8323</v>
      </c>
      <c r="R2416" t="s">
        <v>8326</v>
      </c>
      <c r="S2416" s="17">
        <f t="shared" si="187"/>
        <v>41779.648506944446</v>
      </c>
      <c r="T2416" s="17">
        <f t="shared" si="188"/>
        <v>41809.648506944446</v>
      </c>
      <c r="U2416">
        <f t="shared" si="189"/>
        <v>2014</v>
      </c>
    </row>
    <row r="2417" spans="1:21" ht="43.2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2" t="s">
        <v>8323</v>
      </c>
      <c r="R2417" t="s">
        <v>8335</v>
      </c>
      <c r="S2417" s="17">
        <f t="shared" si="187"/>
        <v>41982.737071759257</v>
      </c>
      <c r="T2417" s="17">
        <f t="shared" si="188"/>
        <v>42015.207638888889</v>
      </c>
      <c r="U2417">
        <f t="shared" si="189"/>
        <v>2014</v>
      </c>
    </row>
    <row r="2418" spans="1:21" ht="57.6" x14ac:dyDescent="0.3">
      <c r="A2418">
        <v>958</v>
      </c>
      <c r="B2418" s="9" t="s">
        <v>959</v>
      </c>
      <c r="C2418" s="3" t="s">
        <v>5068</v>
      </c>
      <c r="D2418" s="5">
        <v>7777</v>
      </c>
      <c r="E2418" s="7">
        <v>881</v>
      </c>
      <c r="F2418" t="s">
        <v>8220</v>
      </c>
      <c r="G2418" t="s">
        <v>8223</v>
      </c>
      <c r="H2418" t="s">
        <v>8245</v>
      </c>
      <c r="I2418">
        <v>1428641940</v>
      </c>
      <c r="J2418">
        <v>1426792563</v>
      </c>
      <c r="K2418" t="b">
        <v>0</v>
      </c>
      <c r="L2418">
        <v>17</v>
      </c>
      <c r="M2418" t="b">
        <v>0</v>
      </c>
      <c r="N2418" t="s">
        <v>8271</v>
      </c>
      <c r="O2418">
        <f t="shared" si="185"/>
        <v>11</v>
      </c>
      <c r="P2418">
        <f t="shared" si="186"/>
        <v>51.82</v>
      </c>
      <c r="Q2418" s="12" t="s">
        <v>8308</v>
      </c>
      <c r="R2418" t="s">
        <v>8310</v>
      </c>
      <c r="S2418" s="17">
        <f t="shared" si="187"/>
        <v>42082.802812499998</v>
      </c>
      <c r="T2418" s="17">
        <f t="shared" si="188"/>
        <v>42104.207638888889</v>
      </c>
      <c r="U2418">
        <f t="shared" si="189"/>
        <v>2015</v>
      </c>
    </row>
    <row r="2419" spans="1:21" ht="43.2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2" t="s">
        <v>8323</v>
      </c>
      <c r="R2419" t="s">
        <v>8326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2" t="s">
        <v>8308</v>
      </c>
      <c r="R2420" t="s">
        <v>8310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2" t="s">
        <v>8308</v>
      </c>
      <c r="R2421" t="s">
        <v>8310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2" t="s">
        <v>8323</v>
      </c>
      <c r="R2422" t="s">
        <v>8326</v>
      </c>
      <c r="S2422" s="17">
        <f t="shared" si="187"/>
        <v>42523.248715277776</v>
      </c>
      <c r="T2422" s="17">
        <f t="shared" si="188"/>
        <v>42537.248715277776</v>
      </c>
      <c r="U2422">
        <f t="shared" si="189"/>
        <v>2016</v>
      </c>
    </row>
    <row r="2423" spans="1:21" ht="28.8" x14ac:dyDescent="0.3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2" t="s">
        <v>8327</v>
      </c>
      <c r="R2423" t="s">
        <v>8331</v>
      </c>
      <c r="S2423" s="17">
        <f t="shared" si="187"/>
        <v>42184.646863425922</v>
      </c>
      <c r="T2423" s="17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2" t="s">
        <v>8323</v>
      </c>
      <c r="R2424" t="s">
        <v>8326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2" t="s">
        <v>8323</v>
      </c>
      <c r="R2425" t="s">
        <v>8326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2" t="s">
        <v>8313</v>
      </c>
      <c r="R2426" t="s">
        <v>8314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57.6" x14ac:dyDescent="0.3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2" t="s">
        <v>8308</v>
      </c>
      <c r="R2427" t="s">
        <v>8310</v>
      </c>
      <c r="S2427" s="17">
        <f t="shared" si="187"/>
        <v>42060.913877314815</v>
      </c>
      <c r="T2427" s="17">
        <f t="shared" si="188"/>
        <v>42120.872210648144</v>
      </c>
      <c r="U2427">
        <f t="shared" si="189"/>
        <v>2015</v>
      </c>
    </row>
    <row r="2428" spans="1:21" ht="43.2" x14ac:dyDescent="0.3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2" t="s">
        <v>8321</v>
      </c>
      <c r="R2428" t="s">
        <v>8339</v>
      </c>
      <c r="S2428" s="17">
        <f t="shared" si="187"/>
        <v>41869.698136574072</v>
      </c>
      <c r="T2428" s="17">
        <f t="shared" si="188"/>
        <v>41899.698136574072</v>
      </c>
      <c r="U2428">
        <f t="shared" si="189"/>
        <v>2014</v>
      </c>
    </row>
    <row r="2429" spans="1:21" ht="28.8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2" t="s">
        <v>8327</v>
      </c>
      <c r="R2429" t="s">
        <v>8329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2" t="s">
        <v>8313</v>
      </c>
      <c r="R2430" t="s">
        <v>8314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2" t="s">
        <v>8327</v>
      </c>
      <c r="R2431" t="s">
        <v>8330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3.2" x14ac:dyDescent="0.3">
      <c r="A2432">
        <v>3851</v>
      </c>
      <c r="B2432" s="9" t="s">
        <v>3848</v>
      </c>
      <c r="C2432" s="3" t="s">
        <v>7960</v>
      </c>
      <c r="D2432" s="5">
        <v>2500</v>
      </c>
      <c r="E2432" s="7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 t="shared" si="185"/>
        <v>34</v>
      </c>
      <c r="P2432">
        <f t="shared" si="186"/>
        <v>35.5</v>
      </c>
      <c r="Q2432" s="12" t="s">
        <v>8323</v>
      </c>
      <c r="R2432" t="s">
        <v>8326</v>
      </c>
      <c r="S2432" s="17">
        <f t="shared" si="187"/>
        <v>42172.439571759256</v>
      </c>
      <c r="T2432" s="17">
        <f t="shared" si="188"/>
        <v>42202.439571759256</v>
      </c>
      <c r="U2432">
        <f t="shared" si="189"/>
        <v>2015</v>
      </c>
    </row>
    <row r="2433" spans="1:21" ht="43.2" x14ac:dyDescent="0.3">
      <c r="A2433">
        <v>2125</v>
      </c>
      <c r="B2433" s="9" t="s">
        <v>2126</v>
      </c>
      <c r="C2433" s="3" t="s">
        <v>6235</v>
      </c>
      <c r="D2433" s="5">
        <v>60000</v>
      </c>
      <c r="E2433" s="7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 t="shared" si="185"/>
        <v>1</v>
      </c>
      <c r="P2433">
        <f t="shared" si="186"/>
        <v>31.56</v>
      </c>
      <c r="Q2433" s="12" t="s">
        <v>8316</v>
      </c>
      <c r="R2433" t="s">
        <v>8334</v>
      </c>
      <c r="S2433" s="17">
        <f t="shared" si="187"/>
        <v>42191.023530092592</v>
      </c>
      <c r="T2433" s="17">
        <f t="shared" si="188"/>
        <v>42221.023530092592</v>
      </c>
      <c r="U2433">
        <f t="shared" si="189"/>
        <v>2015</v>
      </c>
    </row>
    <row r="2434" spans="1:21" ht="57.6" x14ac:dyDescent="0.3">
      <c r="A2434">
        <v>2837</v>
      </c>
      <c r="B2434" s="9" t="s">
        <v>2837</v>
      </c>
      <c r="C2434" s="3" t="s">
        <v>6947</v>
      </c>
      <c r="D2434" s="5">
        <v>850</v>
      </c>
      <c r="E2434" s="7">
        <v>850</v>
      </c>
      <c r="F2434" t="s">
        <v>8218</v>
      </c>
      <c r="G2434" t="s">
        <v>8228</v>
      </c>
      <c r="H2434" t="s">
        <v>8250</v>
      </c>
      <c r="I2434">
        <v>1449701284</v>
      </c>
      <c r="J2434">
        <v>1446241684</v>
      </c>
      <c r="K2434" t="b">
        <v>0</v>
      </c>
      <c r="L2434">
        <v>21</v>
      </c>
      <c r="M2434" t="b">
        <v>1</v>
      </c>
      <c r="N2434" t="s">
        <v>8269</v>
      </c>
      <c r="O2434">
        <f t="shared" ref="O2434:O2497" si="190">ROUND(E2434/D2434*100,0)</f>
        <v>100</v>
      </c>
      <c r="P2434">
        <f t="shared" si="186"/>
        <v>40.479999999999997</v>
      </c>
      <c r="Q2434" s="12" t="s">
        <v>8323</v>
      </c>
      <c r="R2434" t="s">
        <v>8326</v>
      </c>
      <c r="S2434" s="17">
        <f t="shared" si="187"/>
        <v>42307.908379629633</v>
      </c>
      <c r="T2434" s="17">
        <f t="shared" si="188"/>
        <v>42347.950046296297</v>
      </c>
      <c r="U2434">
        <f t="shared" si="189"/>
        <v>2015</v>
      </c>
    </row>
    <row r="2435" spans="1:21" ht="43.2" x14ac:dyDescent="0.3">
      <c r="A2435">
        <v>2083</v>
      </c>
      <c r="B2435" s="9" t="s">
        <v>2084</v>
      </c>
      <c r="C2435" s="3" t="s">
        <v>6193</v>
      </c>
      <c r="D2435" s="5">
        <v>750</v>
      </c>
      <c r="E2435" s="7">
        <v>850</v>
      </c>
      <c r="F2435" t="s">
        <v>8218</v>
      </c>
      <c r="G2435" t="s">
        <v>8223</v>
      </c>
      <c r="H2435" t="s">
        <v>8245</v>
      </c>
      <c r="I2435">
        <v>1338830395</v>
      </c>
      <c r="J2435">
        <v>1336238395</v>
      </c>
      <c r="K2435" t="b">
        <v>0</v>
      </c>
      <c r="L2435">
        <v>25</v>
      </c>
      <c r="M2435" t="b">
        <v>1</v>
      </c>
      <c r="N2435" t="s">
        <v>8277</v>
      </c>
      <c r="O2435">
        <f t="shared" si="190"/>
        <v>113</v>
      </c>
      <c r="P2435">
        <f t="shared" ref="P2435:P2498" si="191">IFERROR(ROUND(E2435/L2435,2),0)</f>
        <v>34</v>
      </c>
      <c r="Q2435" s="12" t="s">
        <v>8327</v>
      </c>
      <c r="R2435" t="s">
        <v>8328</v>
      </c>
      <c r="S2435" s="17">
        <f t="shared" ref="S2435:S2498" si="192">(((J2435/60)/60)/24)+DATE(1970,1,1)</f>
        <v>41034.72216435185</v>
      </c>
      <c r="T2435" s="17">
        <f t="shared" ref="T2435:T2498" si="193">(((I2435/60)/60)/24)+DATE(1970,1,1)</f>
        <v>41064.72216435185</v>
      </c>
      <c r="U2435">
        <f t="shared" ref="U2435:U2498" si="194">YEAR(S2435)</f>
        <v>2012</v>
      </c>
    </row>
    <row r="2436" spans="1:21" ht="43.2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2" t="s">
        <v>8327</v>
      </c>
      <c r="R2436" t="s">
        <v>8330</v>
      </c>
      <c r="S2436" s="17">
        <f t="shared" si="192"/>
        <v>42175.948981481488</v>
      </c>
      <c r="T2436" s="17">
        <f t="shared" si="193"/>
        <v>42205.948981481488</v>
      </c>
      <c r="U2436">
        <f t="shared" si="194"/>
        <v>2015</v>
      </c>
    </row>
    <row r="2437" spans="1:21" ht="43.2" x14ac:dyDescent="0.3">
      <c r="A2437">
        <v>1069</v>
      </c>
      <c r="B2437" s="9" t="s">
        <v>1070</v>
      </c>
      <c r="C2437" s="3" t="s">
        <v>5179</v>
      </c>
      <c r="D2437" s="5">
        <v>2200</v>
      </c>
      <c r="E2437" s="7">
        <v>850</v>
      </c>
      <c r="F2437" t="s">
        <v>8220</v>
      </c>
      <c r="G2437" t="s">
        <v>8223</v>
      </c>
      <c r="H2437" t="s">
        <v>8245</v>
      </c>
      <c r="I2437">
        <v>1385447459</v>
      </c>
      <c r="J2437">
        <v>1382679059</v>
      </c>
      <c r="K2437" t="b">
        <v>0</v>
      </c>
      <c r="L2437">
        <v>21</v>
      </c>
      <c r="M2437" t="b">
        <v>0</v>
      </c>
      <c r="N2437" t="s">
        <v>8280</v>
      </c>
      <c r="O2437">
        <f t="shared" si="190"/>
        <v>39</v>
      </c>
      <c r="P2437">
        <f t="shared" si="191"/>
        <v>40.479999999999997</v>
      </c>
      <c r="Q2437" s="12" t="s">
        <v>8316</v>
      </c>
      <c r="R2437" t="s">
        <v>8334</v>
      </c>
      <c r="S2437" s="17">
        <f t="shared" si="192"/>
        <v>41572.229849537034</v>
      </c>
      <c r="T2437" s="17">
        <f t="shared" si="193"/>
        <v>41604.271516203706</v>
      </c>
      <c r="U2437">
        <f t="shared" si="194"/>
        <v>2013</v>
      </c>
    </row>
    <row r="2438" spans="1:21" ht="28.8" x14ac:dyDescent="0.3">
      <c r="A2438">
        <v>598</v>
      </c>
      <c r="B2438" s="9" t="s">
        <v>599</v>
      </c>
      <c r="C2438" s="3" t="s">
        <v>4708</v>
      </c>
      <c r="D2438" s="5">
        <v>2500</v>
      </c>
      <c r="E2438" s="7">
        <v>850</v>
      </c>
      <c r="F2438" t="s">
        <v>8220</v>
      </c>
      <c r="G2438" t="s">
        <v>8223</v>
      </c>
      <c r="H2438" t="s">
        <v>8245</v>
      </c>
      <c r="I2438">
        <v>1417737781</v>
      </c>
      <c r="J2438">
        <v>1415145781</v>
      </c>
      <c r="K2438" t="b">
        <v>0</v>
      </c>
      <c r="L2438">
        <v>7</v>
      </c>
      <c r="M2438" t="b">
        <v>0</v>
      </c>
      <c r="N2438" t="s">
        <v>8270</v>
      </c>
      <c r="O2438">
        <f t="shared" si="190"/>
        <v>34</v>
      </c>
      <c r="P2438">
        <f t="shared" si="191"/>
        <v>121.43</v>
      </c>
      <c r="Q2438" s="12" t="s">
        <v>8308</v>
      </c>
      <c r="R2438" t="s">
        <v>8342</v>
      </c>
      <c r="S2438" s="17">
        <f t="shared" si="192"/>
        <v>41948.00209490741</v>
      </c>
      <c r="T2438" s="17">
        <f t="shared" si="193"/>
        <v>41978.00209490741</v>
      </c>
      <c r="U2438">
        <f t="shared" si="194"/>
        <v>2014</v>
      </c>
    </row>
    <row r="2439" spans="1:21" ht="57.6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2" t="s">
        <v>8323</v>
      </c>
      <c r="R2439" t="s">
        <v>8326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2" t="s">
        <v>8323</v>
      </c>
      <c r="R2440" t="s">
        <v>8326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2" t="s">
        <v>8308</v>
      </c>
      <c r="R2441" t="s">
        <v>8310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2" t="s">
        <v>8311</v>
      </c>
      <c r="R2442" t="s">
        <v>8356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2" t="s">
        <v>8308</v>
      </c>
      <c r="R2443" t="s">
        <v>8315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2" t="s">
        <v>8323</v>
      </c>
      <c r="R2444" t="s">
        <v>8324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2" t="s">
        <v>8323</v>
      </c>
      <c r="R2445" t="s">
        <v>8326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2" t="s">
        <v>8311</v>
      </c>
      <c r="R2446" t="s">
        <v>8333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3.2" x14ac:dyDescent="0.3">
      <c r="A2447">
        <v>3644</v>
      </c>
      <c r="B2447" s="9" t="s">
        <v>3642</v>
      </c>
      <c r="C2447" s="3" t="s">
        <v>7754</v>
      </c>
      <c r="D2447" s="5">
        <v>5000</v>
      </c>
      <c r="E2447" s="7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 t="shared" si="190"/>
        <v>16</v>
      </c>
      <c r="P2447">
        <f t="shared" si="191"/>
        <v>68.42</v>
      </c>
      <c r="Q2447" s="12" t="s">
        <v>8323</v>
      </c>
      <c r="R2447" t="s">
        <v>8335</v>
      </c>
      <c r="S2447" s="17">
        <f t="shared" si="192"/>
        <v>42409.241747685184</v>
      </c>
      <c r="T2447" s="17">
        <f t="shared" si="193"/>
        <v>42437.207638888889</v>
      </c>
      <c r="U2447">
        <f t="shared" si="194"/>
        <v>2016</v>
      </c>
    </row>
    <row r="2448" spans="1:21" ht="43.2" x14ac:dyDescent="0.3">
      <c r="A2448">
        <v>458</v>
      </c>
      <c r="B2448" s="9" t="s">
        <v>459</v>
      </c>
      <c r="C2448" s="3" t="s">
        <v>4568</v>
      </c>
      <c r="D2448" s="5">
        <v>10000</v>
      </c>
      <c r="E2448" s="7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 t="shared" si="190"/>
        <v>8</v>
      </c>
      <c r="P2448">
        <f t="shared" si="191"/>
        <v>16.760000000000002</v>
      </c>
      <c r="Q2448" s="12" t="s">
        <v>8321</v>
      </c>
      <c r="R2448" t="s">
        <v>8339</v>
      </c>
      <c r="S2448" s="17">
        <f t="shared" si="192"/>
        <v>41378.69976851852</v>
      </c>
      <c r="T2448" s="17">
        <f t="shared" si="193"/>
        <v>41408.69976851852</v>
      </c>
      <c r="U2448">
        <f t="shared" si="194"/>
        <v>2013</v>
      </c>
    </row>
    <row r="2449" spans="1:21" ht="43.2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2" t="s">
        <v>8327</v>
      </c>
      <c r="R2449" t="s">
        <v>8328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2" t="s">
        <v>8327</v>
      </c>
      <c r="R2450" t="s">
        <v>8331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2" t="s">
        <v>8323</v>
      </c>
      <c r="R2451" t="s">
        <v>8326</v>
      </c>
      <c r="S2451" s="17">
        <f t="shared" si="192"/>
        <v>42193.482291666667</v>
      </c>
      <c r="T2451" s="17">
        <f t="shared" si="193"/>
        <v>42233.666666666672</v>
      </c>
      <c r="U2451">
        <f t="shared" si="194"/>
        <v>2015</v>
      </c>
    </row>
    <row r="2452" spans="1:21" ht="43.2" x14ac:dyDescent="0.3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2" t="s">
        <v>8311</v>
      </c>
      <c r="R2452" t="s">
        <v>8333</v>
      </c>
      <c r="S2452" s="17">
        <f t="shared" si="192"/>
        <v>40990.709317129629</v>
      </c>
      <c r="T2452" s="17">
        <f t="shared" si="193"/>
        <v>41015.875</v>
      </c>
      <c r="U2452">
        <f t="shared" si="194"/>
        <v>2012</v>
      </c>
    </row>
    <row r="2453" spans="1:21" ht="43.2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2" t="s">
        <v>8316</v>
      </c>
      <c r="R2453" t="s">
        <v>8317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2" t="s">
        <v>8327</v>
      </c>
      <c r="R2454" t="s">
        <v>8331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3.2" x14ac:dyDescent="0.3">
      <c r="A2455">
        <v>3327</v>
      </c>
      <c r="B2455" s="9" t="s">
        <v>3327</v>
      </c>
      <c r="C2455" s="3" t="s">
        <v>7437</v>
      </c>
      <c r="D2455" s="5">
        <v>800</v>
      </c>
      <c r="E2455" s="7">
        <v>810</v>
      </c>
      <c r="F2455" t="s">
        <v>8218</v>
      </c>
      <c r="G2455" t="s">
        <v>8224</v>
      </c>
      <c r="H2455" t="s">
        <v>8246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8269</v>
      </c>
      <c r="O2455">
        <f t="shared" si="190"/>
        <v>101</v>
      </c>
      <c r="P2455">
        <f t="shared" si="191"/>
        <v>24.55</v>
      </c>
      <c r="Q2455" s="12" t="s">
        <v>8323</v>
      </c>
      <c r="R2455" t="s">
        <v>8326</v>
      </c>
      <c r="S2455" s="17">
        <f t="shared" si="192"/>
        <v>42468.374606481477</v>
      </c>
      <c r="T2455" s="17">
        <f t="shared" si="193"/>
        <v>42498.374606481477</v>
      </c>
      <c r="U2455">
        <f t="shared" si="194"/>
        <v>2016</v>
      </c>
    </row>
    <row r="2456" spans="1:21" ht="43.2" x14ac:dyDescent="0.3">
      <c r="A2456">
        <v>2300</v>
      </c>
      <c r="B2456" s="9" t="s">
        <v>2301</v>
      </c>
      <c r="C2456" s="3" t="s">
        <v>6410</v>
      </c>
      <c r="D2456" s="5">
        <v>800</v>
      </c>
      <c r="E2456" s="7">
        <v>810</v>
      </c>
      <c r="F2456" t="s">
        <v>8218</v>
      </c>
      <c r="G2456" t="s">
        <v>8223</v>
      </c>
      <c r="H2456" t="s">
        <v>8245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8274</v>
      </c>
      <c r="O2456">
        <f t="shared" si="190"/>
        <v>101</v>
      </c>
      <c r="P2456">
        <f t="shared" si="191"/>
        <v>115.71</v>
      </c>
      <c r="Q2456" s="12" t="s">
        <v>8327</v>
      </c>
      <c r="R2456" t="s">
        <v>8331</v>
      </c>
      <c r="S2456" s="17">
        <f t="shared" si="192"/>
        <v>41074.727037037039</v>
      </c>
      <c r="T2456" s="17">
        <f t="shared" si="193"/>
        <v>41088.727037037039</v>
      </c>
      <c r="U2456">
        <f t="shared" si="194"/>
        <v>2012</v>
      </c>
    </row>
    <row r="2457" spans="1:21" ht="57.6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2" t="s">
        <v>8311</v>
      </c>
      <c r="R2457" t="s">
        <v>8348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2" t="s">
        <v>8308</v>
      </c>
      <c r="R2458" t="s">
        <v>8309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43.2" x14ac:dyDescent="0.3">
      <c r="A2459">
        <v>3739</v>
      </c>
      <c r="B2459" s="9" t="s">
        <v>3736</v>
      </c>
      <c r="C2459" s="3" t="s">
        <v>7849</v>
      </c>
      <c r="D2459" s="5">
        <v>4000</v>
      </c>
      <c r="E2459" s="7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 t="shared" si="190"/>
        <v>20</v>
      </c>
      <c r="P2459">
        <f t="shared" si="191"/>
        <v>100.63</v>
      </c>
      <c r="Q2459" s="12" t="s">
        <v>8323</v>
      </c>
      <c r="R2459" t="s">
        <v>8326</v>
      </c>
      <c r="S2459" s="17">
        <f t="shared" si="192"/>
        <v>42548.449861111112</v>
      </c>
      <c r="T2459" s="17">
        <f t="shared" si="193"/>
        <v>42568.449861111112</v>
      </c>
      <c r="U2459">
        <f t="shared" si="194"/>
        <v>2016</v>
      </c>
    </row>
    <row r="2460" spans="1:21" ht="43.2" x14ac:dyDescent="0.3">
      <c r="A2460">
        <v>1433</v>
      </c>
      <c r="B2460" s="9" t="s">
        <v>1434</v>
      </c>
      <c r="C2460" s="3" t="s">
        <v>5543</v>
      </c>
      <c r="D2460" s="5">
        <v>12000</v>
      </c>
      <c r="E2460" s="7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 t="shared" si="190"/>
        <v>7</v>
      </c>
      <c r="P2460">
        <f t="shared" si="191"/>
        <v>80.5</v>
      </c>
      <c r="Q2460" s="12" t="s">
        <v>8311</v>
      </c>
      <c r="R2460" t="s">
        <v>8348</v>
      </c>
      <c r="S2460" s="17">
        <f t="shared" si="192"/>
        <v>42673.625868055555</v>
      </c>
      <c r="T2460" s="17">
        <f t="shared" si="193"/>
        <v>42714.458333333328</v>
      </c>
      <c r="U2460">
        <f t="shared" si="194"/>
        <v>2016</v>
      </c>
    </row>
    <row r="2461" spans="1:21" ht="43.2" x14ac:dyDescent="0.3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2" t="s">
        <v>8311</v>
      </c>
      <c r="R2461" t="s">
        <v>8356</v>
      </c>
      <c r="S2461" s="17">
        <f t="shared" si="192"/>
        <v>41850.781377314815</v>
      </c>
      <c r="T2461" s="17">
        <f t="shared" si="193"/>
        <v>41880.781377314815</v>
      </c>
      <c r="U2461">
        <f t="shared" si="194"/>
        <v>2014</v>
      </c>
    </row>
    <row r="2462" spans="1:21" ht="43.2" x14ac:dyDescent="0.3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2" t="s">
        <v>8319</v>
      </c>
      <c r="R2462" t="s">
        <v>8320</v>
      </c>
      <c r="S2462" s="17">
        <f t="shared" si="192"/>
        <v>42338.84375</v>
      </c>
      <c r="T2462" s="17">
        <f t="shared" si="193"/>
        <v>42367.958333333328</v>
      </c>
      <c r="U2462">
        <f t="shared" si="194"/>
        <v>2015</v>
      </c>
    </row>
    <row r="2463" spans="1:21" ht="43.2" x14ac:dyDescent="0.3">
      <c r="A2463">
        <v>4095</v>
      </c>
      <c r="B2463" s="9" t="s">
        <v>4091</v>
      </c>
      <c r="C2463" s="3" t="s">
        <v>8198</v>
      </c>
      <c r="D2463" s="5">
        <v>30000</v>
      </c>
      <c r="E2463" s="7">
        <v>800</v>
      </c>
      <c r="F2463" t="s">
        <v>8220</v>
      </c>
      <c r="G2463" t="s">
        <v>8237</v>
      </c>
      <c r="H2463" t="s">
        <v>8255</v>
      </c>
      <c r="I2463">
        <v>1482108350</v>
      </c>
      <c r="J2463">
        <v>1479516350</v>
      </c>
      <c r="K2463" t="b">
        <v>0</v>
      </c>
      <c r="L2463">
        <v>1</v>
      </c>
      <c r="M2463" t="b">
        <v>0</v>
      </c>
      <c r="N2463" t="s">
        <v>8269</v>
      </c>
      <c r="O2463">
        <f t="shared" si="190"/>
        <v>3</v>
      </c>
      <c r="P2463">
        <f t="shared" si="191"/>
        <v>800</v>
      </c>
      <c r="Q2463" s="12" t="s">
        <v>8323</v>
      </c>
      <c r="R2463" t="s">
        <v>8326</v>
      </c>
      <c r="S2463" s="17">
        <f t="shared" si="192"/>
        <v>42693.031828703708</v>
      </c>
      <c r="T2463" s="17">
        <f t="shared" si="193"/>
        <v>42723.031828703708</v>
      </c>
      <c r="U2463">
        <f t="shared" si="194"/>
        <v>2016</v>
      </c>
    </row>
    <row r="2464" spans="1:21" ht="43.2" x14ac:dyDescent="0.3">
      <c r="A2464">
        <v>3608</v>
      </c>
      <c r="B2464" s="9" t="s">
        <v>3607</v>
      </c>
      <c r="C2464" s="3" t="s">
        <v>7718</v>
      </c>
      <c r="D2464" s="5">
        <v>800</v>
      </c>
      <c r="E2464" s="7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 t="shared" si="190"/>
        <v>100</v>
      </c>
      <c r="P2464">
        <f t="shared" si="191"/>
        <v>29.63</v>
      </c>
      <c r="Q2464" s="12" t="s">
        <v>8323</v>
      </c>
      <c r="R2464" t="s">
        <v>8326</v>
      </c>
      <c r="S2464" s="17">
        <f t="shared" si="192"/>
        <v>42506.709375000006</v>
      </c>
      <c r="T2464" s="17">
        <f t="shared" si="193"/>
        <v>42538.583333333328</v>
      </c>
      <c r="U2464">
        <f t="shared" si="194"/>
        <v>2016</v>
      </c>
    </row>
    <row r="2465" spans="1:21" ht="43.2" x14ac:dyDescent="0.3">
      <c r="A2465">
        <v>2684</v>
      </c>
      <c r="B2465" s="9" t="s">
        <v>2684</v>
      </c>
      <c r="C2465" s="3" t="s">
        <v>6794</v>
      </c>
      <c r="D2465" s="5">
        <v>70000</v>
      </c>
      <c r="E2465" s="7">
        <v>800</v>
      </c>
      <c r="F2465" t="s">
        <v>8220</v>
      </c>
      <c r="G2465" t="s">
        <v>8223</v>
      </c>
      <c r="H2465" t="s">
        <v>8245</v>
      </c>
      <c r="I2465">
        <v>1407621425</v>
      </c>
      <c r="J2465">
        <v>1404165425</v>
      </c>
      <c r="K2465" t="b">
        <v>0</v>
      </c>
      <c r="L2465">
        <v>4</v>
      </c>
      <c r="M2465" t="b">
        <v>0</v>
      </c>
      <c r="N2465" t="s">
        <v>8282</v>
      </c>
      <c r="O2465">
        <f t="shared" si="190"/>
        <v>1</v>
      </c>
      <c r="P2465">
        <f t="shared" si="191"/>
        <v>200</v>
      </c>
      <c r="Q2465" s="12" t="s">
        <v>8319</v>
      </c>
      <c r="R2465" t="s">
        <v>8345</v>
      </c>
      <c r="S2465" s="17">
        <f t="shared" si="192"/>
        <v>41820.914641203701</v>
      </c>
      <c r="T2465" s="17">
        <f t="shared" si="193"/>
        <v>41860.914641203701</v>
      </c>
      <c r="U2465">
        <f t="shared" si="194"/>
        <v>2014</v>
      </c>
    </row>
    <row r="2466" spans="1:21" ht="43.2" x14ac:dyDescent="0.3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2" t="s">
        <v>8311</v>
      </c>
      <c r="R2466" t="s">
        <v>8348</v>
      </c>
      <c r="S2466" s="17">
        <f t="shared" si="192"/>
        <v>42192.675821759258</v>
      </c>
      <c r="T2466" s="17">
        <f t="shared" si="193"/>
        <v>42232.675821759258</v>
      </c>
      <c r="U2466">
        <f t="shared" si="194"/>
        <v>2015</v>
      </c>
    </row>
    <row r="2467" spans="1:21" ht="43.2" x14ac:dyDescent="0.3">
      <c r="A2467">
        <v>187</v>
      </c>
      <c r="B2467" s="9" t="s">
        <v>189</v>
      </c>
      <c r="C2467" s="3" t="s">
        <v>4297</v>
      </c>
      <c r="D2467" s="5">
        <v>5000</v>
      </c>
      <c r="E2467" s="7">
        <v>800</v>
      </c>
      <c r="F2467" t="s">
        <v>8220</v>
      </c>
      <c r="G2467" t="s">
        <v>8223</v>
      </c>
      <c r="H2467" t="s">
        <v>8245</v>
      </c>
      <c r="I2467">
        <v>1437461940</v>
      </c>
      <c r="J2467">
        <v>1435383457</v>
      </c>
      <c r="K2467" t="b">
        <v>0</v>
      </c>
      <c r="L2467">
        <v>5</v>
      </c>
      <c r="M2467" t="b">
        <v>0</v>
      </c>
      <c r="N2467" t="s">
        <v>8266</v>
      </c>
      <c r="O2467">
        <f t="shared" si="190"/>
        <v>16</v>
      </c>
      <c r="P2467">
        <f t="shared" si="191"/>
        <v>160</v>
      </c>
      <c r="Q2467" s="12" t="s">
        <v>8321</v>
      </c>
      <c r="R2467" t="s">
        <v>8325</v>
      </c>
      <c r="S2467" s="17">
        <f t="shared" si="192"/>
        <v>42182.234456018516</v>
      </c>
      <c r="T2467" s="17">
        <f t="shared" si="193"/>
        <v>42206.290972222225</v>
      </c>
      <c r="U2467">
        <f t="shared" si="194"/>
        <v>2015</v>
      </c>
    </row>
    <row r="2468" spans="1:21" ht="43.2" x14ac:dyDescent="0.3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2" t="s">
        <v>8321</v>
      </c>
      <c r="R2468" t="s">
        <v>8332</v>
      </c>
      <c r="S2468" s="17">
        <f t="shared" si="192"/>
        <v>42318.025011574078</v>
      </c>
      <c r="T2468" s="17">
        <f t="shared" si="193"/>
        <v>42378.025011574078</v>
      </c>
      <c r="U2468">
        <f t="shared" si="194"/>
        <v>2015</v>
      </c>
    </row>
    <row r="2469" spans="1:21" ht="43.2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2" t="s">
        <v>8327</v>
      </c>
      <c r="R2469" t="s">
        <v>8328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2" t="s">
        <v>8323</v>
      </c>
      <c r="R2470" t="s">
        <v>8324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43.2" x14ac:dyDescent="0.3">
      <c r="A2471">
        <v>4056</v>
      </c>
      <c r="B2471" s="9" t="s">
        <v>4052</v>
      </c>
      <c r="C2471" s="3" t="s">
        <v>8160</v>
      </c>
      <c r="D2471" s="5">
        <v>1500</v>
      </c>
      <c r="E2471" s="7">
        <v>795</v>
      </c>
      <c r="F2471" t="s">
        <v>8220</v>
      </c>
      <c r="G2471" t="s">
        <v>8223</v>
      </c>
      <c r="H2471" t="s">
        <v>8245</v>
      </c>
      <c r="I2471">
        <v>1467575940</v>
      </c>
      <c r="J2471">
        <v>1465856639</v>
      </c>
      <c r="K2471" t="b">
        <v>0</v>
      </c>
      <c r="L2471">
        <v>9</v>
      </c>
      <c r="M2471" t="b">
        <v>0</v>
      </c>
      <c r="N2471" t="s">
        <v>8269</v>
      </c>
      <c r="O2471">
        <f t="shared" si="190"/>
        <v>53</v>
      </c>
      <c r="P2471">
        <f t="shared" si="191"/>
        <v>88.33</v>
      </c>
      <c r="Q2471" s="12" t="s">
        <v>8323</v>
      </c>
      <c r="R2471" t="s">
        <v>8326</v>
      </c>
      <c r="S2471" s="17">
        <f t="shared" si="192"/>
        <v>42534.933321759265</v>
      </c>
      <c r="T2471" s="17">
        <f t="shared" si="193"/>
        <v>42554.832638888889</v>
      </c>
      <c r="U2471">
        <f t="shared" si="194"/>
        <v>2016</v>
      </c>
    </row>
    <row r="2472" spans="1:21" ht="43.2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2" t="s">
        <v>8323</v>
      </c>
      <c r="R2472" t="s">
        <v>8324</v>
      </c>
      <c r="S2472" s="17">
        <f t="shared" si="192"/>
        <v>42114.825532407413</v>
      </c>
      <c r="T2472" s="17">
        <f t="shared" si="193"/>
        <v>42144.825532407413</v>
      </c>
      <c r="U2472">
        <f t="shared" si="194"/>
        <v>2015</v>
      </c>
    </row>
    <row r="2473" spans="1:21" ht="43.2" x14ac:dyDescent="0.3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2" t="s">
        <v>8323</v>
      </c>
      <c r="R2473" t="s">
        <v>8335</v>
      </c>
      <c r="S2473" s="17">
        <f t="shared" si="192"/>
        <v>41872.291238425925</v>
      </c>
      <c r="T2473" s="17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2" t="s">
        <v>8323</v>
      </c>
      <c r="R2474" t="s">
        <v>8326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2" t="s">
        <v>8308</v>
      </c>
      <c r="R2475" t="s">
        <v>8342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2" t="s">
        <v>8327</v>
      </c>
      <c r="R2476" t="s">
        <v>8341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2" t="s">
        <v>8323</v>
      </c>
      <c r="R2477" t="s">
        <v>8326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43.2" x14ac:dyDescent="0.3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2" t="s">
        <v>8323</v>
      </c>
      <c r="R2478" t="s">
        <v>8326</v>
      </c>
      <c r="S2478" s="17">
        <f t="shared" si="192"/>
        <v>41780.712893518517</v>
      </c>
      <c r="T2478" s="17">
        <f t="shared" si="193"/>
        <v>41806.712893518517</v>
      </c>
      <c r="U2478">
        <f t="shared" si="194"/>
        <v>2014</v>
      </c>
    </row>
    <row r="2479" spans="1:21" ht="43.2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2" t="s">
        <v>8323</v>
      </c>
      <c r="R2479" t="s">
        <v>8326</v>
      </c>
      <c r="S2479" s="17">
        <f t="shared" si="192"/>
        <v>42093.786840277782</v>
      </c>
      <c r="T2479" s="17">
        <f t="shared" si="193"/>
        <v>42120.26944444445</v>
      </c>
      <c r="U2479">
        <f t="shared" si="194"/>
        <v>2015</v>
      </c>
    </row>
    <row r="2480" spans="1:21" ht="43.2" x14ac:dyDescent="0.3">
      <c r="A2480">
        <v>2817</v>
      </c>
      <c r="B2480" s="9" t="s">
        <v>2817</v>
      </c>
      <c r="C2480" s="3" t="s">
        <v>6927</v>
      </c>
      <c r="D2480" s="5">
        <v>600</v>
      </c>
      <c r="E2480" s="7">
        <v>780</v>
      </c>
      <c r="F2480" t="s">
        <v>8218</v>
      </c>
      <c r="G2480" t="s">
        <v>8224</v>
      </c>
      <c r="H2480" t="s">
        <v>8246</v>
      </c>
      <c r="I2480">
        <v>1425136462</v>
      </c>
      <c r="J2480">
        <v>1421680462</v>
      </c>
      <c r="K2480" t="b">
        <v>0</v>
      </c>
      <c r="L2480">
        <v>33</v>
      </c>
      <c r="M2480" t="b">
        <v>1</v>
      </c>
      <c r="N2480" t="s">
        <v>8269</v>
      </c>
      <c r="O2480">
        <f t="shared" si="190"/>
        <v>130</v>
      </c>
      <c r="P2480">
        <f t="shared" si="191"/>
        <v>23.64</v>
      </c>
      <c r="Q2480" s="12" t="s">
        <v>8323</v>
      </c>
      <c r="R2480" t="s">
        <v>8326</v>
      </c>
      <c r="S2480" s="17">
        <f t="shared" si="192"/>
        <v>42023.634976851856</v>
      </c>
      <c r="T2480" s="17">
        <f t="shared" si="193"/>
        <v>42063.634976851856</v>
      </c>
      <c r="U2480">
        <f t="shared" si="194"/>
        <v>2015</v>
      </c>
    </row>
    <row r="2481" spans="1:21" ht="57.6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2" t="s">
        <v>8323</v>
      </c>
      <c r="R2481" t="s">
        <v>8326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2" t="s">
        <v>8323</v>
      </c>
      <c r="R2482" t="s">
        <v>8326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2" t="s">
        <v>8321</v>
      </c>
      <c r="R2483" t="s">
        <v>8339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2" t="s">
        <v>8311</v>
      </c>
      <c r="R2484" t="s">
        <v>8333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2" t="s">
        <v>8321</v>
      </c>
      <c r="R2485" t="s">
        <v>8343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3.2" x14ac:dyDescent="0.3">
      <c r="A2486">
        <v>3450</v>
      </c>
      <c r="B2486" s="9" t="s">
        <v>3449</v>
      </c>
      <c r="C2486" s="3" t="s">
        <v>7560</v>
      </c>
      <c r="D2486" s="5">
        <v>500</v>
      </c>
      <c r="E2486" s="7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 t="shared" si="190"/>
        <v>152</v>
      </c>
      <c r="P2486">
        <f t="shared" si="191"/>
        <v>19.489999999999998</v>
      </c>
      <c r="Q2486" s="12" t="s">
        <v>8323</v>
      </c>
      <c r="R2486" t="s">
        <v>8326</v>
      </c>
      <c r="S2486" s="17">
        <f t="shared" si="192"/>
        <v>42036.704525462963</v>
      </c>
      <c r="T2486" s="17">
        <f t="shared" si="193"/>
        <v>42096.662858796291</v>
      </c>
      <c r="U2486">
        <f t="shared" si="194"/>
        <v>2015</v>
      </c>
    </row>
    <row r="2487" spans="1:21" ht="43.2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2" t="s">
        <v>8323</v>
      </c>
      <c r="R2487" t="s">
        <v>8326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43.2" x14ac:dyDescent="0.3">
      <c r="A2488">
        <v>1683</v>
      </c>
      <c r="B2488" s="9" t="s">
        <v>1684</v>
      </c>
      <c r="C2488" s="3" t="s">
        <v>5793</v>
      </c>
      <c r="D2488" s="5">
        <v>3500</v>
      </c>
      <c r="E2488" s="7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90"/>
        <v>22</v>
      </c>
      <c r="P2488">
        <f t="shared" si="191"/>
        <v>76</v>
      </c>
      <c r="Q2488" s="12" t="s">
        <v>8327</v>
      </c>
      <c r="R2488" t="s">
        <v>8330</v>
      </c>
      <c r="S2488" s="17">
        <f t="shared" si="192"/>
        <v>42808.781689814816</v>
      </c>
      <c r="T2488" s="17">
        <f t="shared" si="193"/>
        <v>42832.781689814816</v>
      </c>
      <c r="U2488">
        <f t="shared" si="194"/>
        <v>2017</v>
      </c>
    </row>
    <row r="2489" spans="1:21" ht="43.2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2" t="s">
        <v>8323</v>
      </c>
      <c r="R2489" t="s">
        <v>8326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2" t="s">
        <v>8327</v>
      </c>
      <c r="R2490" t="s">
        <v>8331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2" t="s">
        <v>8327</v>
      </c>
      <c r="R2491" t="s">
        <v>8329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2" t="s">
        <v>8323</v>
      </c>
      <c r="R2492" t="s">
        <v>8326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57.6" x14ac:dyDescent="0.3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2" t="s">
        <v>8323</v>
      </c>
      <c r="R2493" t="s">
        <v>8326</v>
      </c>
      <c r="S2493" s="17">
        <f t="shared" si="192"/>
        <v>41746.189409722225</v>
      </c>
      <c r="T2493" s="17">
        <f t="shared" si="193"/>
        <v>41776.189409722225</v>
      </c>
      <c r="U2493">
        <f t="shared" si="194"/>
        <v>2014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8327</v>
      </c>
      <c r="R2494" t="s">
        <v>8328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885</v>
      </c>
      <c r="B2495" s="9" t="s">
        <v>886</v>
      </c>
      <c r="C2495" s="3" t="s">
        <v>4995</v>
      </c>
      <c r="D2495" s="5">
        <v>1000</v>
      </c>
      <c r="E2495" s="7">
        <v>750</v>
      </c>
      <c r="F2495" t="s">
        <v>8220</v>
      </c>
      <c r="G2495" t="s">
        <v>8223</v>
      </c>
      <c r="H2495" t="s">
        <v>8245</v>
      </c>
      <c r="I2495">
        <v>1483137311</v>
      </c>
      <c r="J2495">
        <v>1481322911</v>
      </c>
      <c r="K2495" t="b">
        <v>0</v>
      </c>
      <c r="L2495">
        <v>21</v>
      </c>
      <c r="M2495" t="b">
        <v>0</v>
      </c>
      <c r="N2495" t="s">
        <v>8277</v>
      </c>
      <c r="O2495">
        <f t="shared" si="190"/>
        <v>75</v>
      </c>
      <c r="P2495">
        <f t="shared" si="191"/>
        <v>35.71</v>
      </c>
      <c r="Q2495" s="12" t="s">
        <v>8327</v>
      </c>
      <c r="R2495" t="s">
        <v>8328</v>
      </c>
      <c r="S2495" s="17">
        <f t="shared" si="192"/>
        <v>42713.941099537042</v>
      </c>
      <c r="T2495" s="17">
        <f t="shared" si="193"/>
        <v>42734.941099537042</v>
      </c>
      <c r="U2495">
        <f t="shared" si="194"/>
        <v>2016</v>
      </c>
    </row>
    <row r="2496" spans="1:21" ht="43.2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2" t="s">
        <v>8321</v>
      </c>
      <c r="R2496" t="s">
        <v>8325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2" t="s">
        <v>8323</v>
      </c>
      <c r="R2497" t="s">
        <v>8324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2" t="s">
        <v>8323</v>
      </c>
      <c r="R2498" t="s">
        <v>8326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2" t="s">
        <v>8316</v>
      </c>
      <c r="R2499" t="s">
        <v>8334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2" t="s">
        <v>8311</v>
      </c>
      <c r="R2500" t="s">
        <v>8356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43.2" x14ac:dyDescent="0.3">
      <c r="A2501">
        <v>4094</v>
      </c>
      <c r="B2501" s="9" t="s">
        <v>4090</v>
      </c>
      <c r="C2501" s="3" t="s">
        <v>8197</v>
      </c>
      <c r="D2501" s="5">
        <v>2000</v>
      </c>
      <c r="E2501" s="7">
        <v>730</v>
      </c>
      <c r="F2501" t="s">
        <v>8220</v>
      </c>
      <c r="G2501" t="s">
        <v>8223</v>
      </c>
      <c r="H2501" t="s">
        <v>8245</v>
      </c>
      <c r="I2501">
        <v>1413953940</v>
      </c>
      <c r="J2501">
        <v>1410141900</v>
      </c>
      <c r="K2501" t="b">
        <v>0</v>
      </c>
      <c r="L2501">
        <v>8</v>
      </c>
      <c r="M2501" t="b">
        <v>0</v>
      </c>
      <c r="N2501" t="s">
        <v>8269</v>
      </c>
      <c r="O2501">
        <f t="shared" si="195"/>
        <v>37</v>
      </c>
      <c r="P2501">
        <f t="shared" si="196"/>
        <v>91.25</v>
      </c>
      <c r="Q2501" s="12" t="s">
        <v>8323</v>
      </c>
      <c r="R2501" t="s">
        <v>8326</v>
      </c>
      <c r="S2501" s="17">
        <f t="shared" si="197"/>
        <v>41890.086805555555</v>
      </c>
      <c r="T2501" s="17">
        <f t="shared" si="198"/>
        <v>41934.207638888889</v>
      </c>
      <c r="U2501">
        <f t="shared" si="199"/>
        <v>2014</v>
      </c>
    </row>
    <row r="2502" spans="1:21" ht="43.2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2" t="s">
        <v>8323</v>
      </c>
      <c r="R2502" t="s">
        <v>8326</v>
      </c>
      <c r="S2502" s="17">
        <f t="shared" si="197"/>
        <v>41780.525937500002</v>
      </c>
      <c r="T2502" s="17">
        <f t="shared" si="198"/>
        <v>41796.958333333336</v>
      </c>
      <c r="U2502">
        <f t="shared" si="199"/>
        <v>2014</v>
      </c>
    </row>
    <row r="2503" spans="1:21" ht="57.6" x14ac:dyDescent="0.3">
      <c r="A2503">
        <v>874</v>
      </c>
      <c r="B2503" s="9" t="s">
        <v>875</v>
      </c>
      <c r="C2503" s="3" t="s">
        <v>4984</v>
      </c>
      <c r="D2503" s="5">
        <v>3000</v>
      </c>
      <c r="E2503" s="7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 t="shared" si="195"/>
        <v>24</v>
      </c>
      <c r="P2503">
        <f t="shared" si="196"/>
        <v>34.76</v>
      </c>
      <c r="Q2503" s="12" t="s">
        <v>8327</v>
      </c>
      <c r="R2503" t="s">
        <v>8350</v>
      </c>
      <c r="S2503" s="17">
        <f t="shared" si="197"/>
        <v>41368.583726851852</v>
      </c>
      <c r="T2503" s="17">
        <f t="shared" si="198"/>
        <v>41398.583726851852</v>
      </c>
      <c r="U2503">
        <f t="shared" si="199"/>
        <v>2013</v>
      </c>
    </row>
    <row r="2504" spans="1:21" ht="28.8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2" t="s">
        <v>8327</v>
      </c>
      <c r="R2504" t="s">
        <v>8331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2" t="s">
        <v>8308</v>
      </c>
      <c r="R2505" t="s">
        <v>8310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2" t="s">
        <v>8327</v>
      </c>
      <c r="R2506" t="s">
        <v>8341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2" t="s">
        <v>8321</v>
      </c>
      <c r="R2507" t="s">
        <v>8325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2" t="s">
        <v>8323</v>
      </c>
      <c r="R2508" t="s">
        <v>8324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2" t="s">
        <v>8323</v>
      </c>
      <c r="R2509" t="s">
        <v>8326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2" t="s">
        <v>8323</v>
      </c>
      <c r="R2510" t="s">
        <v>8326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3.2" x14ac:dyDescent="0.3">
      <c r="A2511">
        <v>3998</v>
      </c>
      <c r="B2511" s="9" t="s">
        <v>3994</v>
      </c>
      <c r="C2511" s="3" t="s">
        <v>8104</v>
      </c>
      <c r="D2511" s="5">
        <v>1250</v>
      </c>
      <c r="E2511" s="7">
        <v>715</v>
      </c>
      <c r="F2511" t="s">
        <v>8220</v>
      </c>
      <c r="G2511" t="s">
        <v>8223</v>
      </c>
      <c r="H2511" t="s">
        <v>8245</v>
      </c>
      <c r="I2511">
        <v>1427580426</v>
      </c>
      <c r="J2511">
        <v>1424992026</v>
      </c>
      <c r="K2511" t="b">
        <v>0</v>
      </c>
      <c r="L2511">
        <v>12</v>
      </c>
      <c r="M2511" t="b">
        <v>0</v>
      </c>
      <c r="N2511" t="s">
        <v>8269</v>
      </c>
      <c r="O2511">
        <f t="shared" si="195"/>
        <v>57</v>
      </c>
      <c r="P2511">
        <f t="shared" si="196"/>
        <v>59.58</v>
      </c>
      <c r="Q2511" s="12" t="s">
        <v>8323</v>
      </c>
      <c r="R2511" t="s">
        <v>8326</v>
      </c>
      <c r="S2511" s="17">
        <f t="shared" si="197"/>
        <v>42061.963263888887</v>
      </c>
      <c r="T2511" s="17">
        <f t="shared" si="198"/>
        <v>42091.921597222223</v>
      </c>
      <c r="U2511">
        <f t="shared" si="199"/>
        <v>2015</v>
      </c>
    </row>
    <row r="2512" spans="1:21" ht="28.8" x14ac:dyDescent="0.3">
      <c r="A2512">
        <v>3826</v>
      </c>
      <c r="B2512" s="9" t="s">
        <v>3823</v>
      </c>
      <c r="C2512" s="3" t="s">
        <v>7935</v>
      </c>
      <c r="D2512" s="5">
        <v>600</v>
      </c>
      <c r="E2512" s="7">
        <v>715</v>
      </c>
      <c r="F2512" t="s">
        <v>8218</v>
      </c>
      <c r="G2512" t="s">
        <v>8224</v>
      </c>
      <c r="H2512" t="s">
        <v>8246</v>
      </c>
      <c r="I2512">
        <v>1430993394</v>
      </c>
      <c r="J2512">
        <v>1428401394</v>
      </c>
      <c r="K2512" t="b">
        <v>0</v>
      </c>
      <c r="L2512">
        <v>26</v>
      </c>
      <c r="M2512" t="b">
        <v>1</v>
      </c>
      <c r="N2512" t="s">
        <v>8269</v>
      </c>
      <c r="O2512">
        <f t="shared" si="195"/>
        <v>119</v>
      </c>
      <c r="P2512">
        <f t="shared" si="196"/>
        <v>27.5</v>
      </c>
      <c r="Q2512" s="12" t="s">
        <v>8323</v>
      </c>
      <c r="R2512" t="s">
        <v>8326</v>
      </c>
      <c r="S2512" s="17">
        <f t="shared" si="197"/>
        <v>42101.423541666663</v>
      </c>
      <c r="T2512" s="17">
        <f t="shared" si="198"/>
        <v>42131.423541666663</v>
      </c>
      <c r="U2512">
        <f t="shared" si="199"/>
        <v>2015</v>
      </c>
    </row>
    <row r="2513" spans="1:21" ht="28.8" x14ac:dyDescent="0.3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2" t="s">
        <v>8323</v>
      </c>
      <c r="R2513" t="s">
        <v>8324</v>
      </c>
      <c r="S2513" s="17">
        <f t="shared" si="197"/>
        <v>42141.741307870368</v>
      </c>
      <c r="T2513" s="17">
        <f t="shared" si="198"/>
        <v>42171.741307870368</v>
      </c>
      <c r="U2513">
        <f t="shared" si="199"/>
        <v>2015</v>
      </c>
    </row>
    <row r="2514" spans="1:21" ht="43.2" x14ac:dyDescent="0.3">
      <c r="A2514">
        <v>716</v>
      </c>
      <c r="B2514" s="9" t="s">
        <v>717</v>
      </c>
      <c r="C2514" s="3" t="s">
        <v>4826</v>
      </c>
      <c r="D2514" s="5">
        <v>7000</v>
      </c>
      <c r="E2514" s="7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 t="shared" si="195"/>
        <v>10</v>
      </c>
      <c r="P2514">
        <f t="shared" si="196"/>
        <v>44.69</v>
      </c>
      <c r="Q2514" s="12" t="s">
        <v>8308</v>
      </c>
      <c r="R2514" t="s">
        <v>8310</v>
      </c>
      <c r="S2514" s="17">
        <f t="shared" si="197"/>
        <v>41940.658645833333</v>
      </c>
      <c r="T2514" s="17">
        <f t="shared" si="198"/>
        <v>41974</v>
      </c>
      <c r="U2514">
        <f t="shared" si="199"/>
        <v>2014</v>
      </c>
    </row>
    <row r="2515" spans="1:21" ht="43.2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2" t="s">
        <v>8323</v>
      </c>
      <c r="R2515" t="s">
        <v>8326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2" t="s">
        <v>8323</v>
      </c>
      <c r="R2516" t="s">
        <v>8335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2" t="s">
        <v>8308</v>
      </c>
      <c r="R2517" t="s">
        <v>8310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2" t="s">
        <v>8323</v>
      </c>
      <c r="R2518" t="s">
        <v>8326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2" t="s">
        <v>8323</v>
      </c>
      <c r="R2519" t="s">
        <v>8326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2" t="s">
        <v>8311</v>
      </c>
      <c r="R2520" t="s">
        <v>8352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43.2" x14ac:dyDescent="0.3">
      <c r="A2521">
        <v>782</v>
      </c>
      <c r="B2521" s="9" t="s">
        <v>783</v>
      </c>
      <c r="C2521" s="3" t="s">
        <v>4892</v>
      </c>
      <c r="D2521" s="5">
        <v>700</v>
      </c>
      <c r="E2521" s="7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95"/>
        <v>100</v>
      </c>
      <c r="P2521">
        <f t="shared" si="196"/>
        <v>50</v>
      </c>
      <c r="Q2521" s="12" t="s">
        <v>8327</v>
      </c>
      <c r="R2521" t="s">
        <v>8331</v>
      </c>
      <c r="S2521" s="17">
        <f t="shared" si="197"/>
        <v>41116.758125</v>
      </c>
      <c r="T2521" s="17">
        <f t="shared" si="198"/>
        <v>41146.758125</v>
      </c>
      <c r="U2521">
        <f t="shared" si="199"/>
        <v>2012</v>
      </c>
    </row>
    <row r="2522" spans="1:21" ht="43.2" x14ac:dyDescent="0.3">
      <c r="A2522">
        <v>663</v>
      </c>
      <c r="B2522" s="9" t="s">
        <v>664</v>
      </c>
      <c r="C2522" s="3" t="s">
        <v>4773</v>
      </c>
      <c r="D2522" s="5">
        <v>200000</v>
      </c>
      <c r="E2522" s="7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95"/>
        <v>0</v>
      </c>
      <c r="P2522">
        <f t="shared" si="196"/>
        <v>100</v>
      </c>
      <c r="Q2522" s="12" t="s">
        <v>8308</v>
      </c>
      <c r="R2522" t="s">
        <v>8310</v>
      </c>
      <c r="S2522" s="17">
        <f t="shared" si="197"/>
        <v>42173.843240740738</v>
      </c>
      <c r="T2522" s="17">
        <f t="shared" si="198"/>
        <v>42203.843240740738</v>
      </c>
      <c r="U2522">
        <f t="shared" si="199"/>
        <v>2015</v>
      </c>
    </row>
    <row r="2523" spans="1:21" ht="43.2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2" t="s">
        <v>8323</v>
      </c>
      <c r="R2523" t="s">
        <v>8326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2" t="s">
        <v>8308</v>
      </c>
      <c r="R2524" t="s">
        <v>8342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3.2" x14ac:dyDescent="0.3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2" t="s">
        <v>8308</v>
      </c>
      <c r="R2525" t="s">
        <v>8310</v>
      </c>
      <c r="S2525" s="17">
        <f t="shared" si="197"/>
        <v>42090.831273148149</v>
      </c>
      <c r="T2525" s="17">
        <f t="shared" si="198"/>
        <v>42135.831273148149</v>
      </c>
      <c r="U2525">
        <f t="shared" si="199"/>
        <v>2015</v>
      </c>
    </row>
    <row r="2526" spans="1:21" ht="43.2" x14ac:dyDescent="0.3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2" t="s">
        <v>8321</v>
      </c>
      <c r="R2526" t="s">
        <v>8322</v>
      </c>
      <c r="S2526" s="17">
        <f t="shared" si="197"/>
        <v>42543.862777777773</v>
      </c>
      <c r="T2526" s="17">
        <f t="shared" si="198"/>
        <v>42573.862777777773</v>
      </c>
      <c r="U2526">
        <f t="shared" si="199"/>
        <v>2016</v>
      </c>
    </row>
    <row r="2527" spans="1:21" ht="43.2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2" t="s">
        <v>8327</v>
      </c>
      <c r="R2527" t="s">
        <v>8328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2" t="s">
        <v>8327</v>
      </c>
      <c r="R2528" t="s">
        <v>8328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2" t="s">
        <v>8327</v>
      </c>
      <c r="R2529" t="s">
        <v>8331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2" t="s">
        <v>8316</v>
      </c>
      <c r="R2530" t="s">
        <v>8334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2" t="s">
        <v>8313</v>
      </c>
      <c r="R2531" t="s">
        <v>8355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2" t="s">
        <v>8321</v>
      </c>
      <c r="R2532" t="s">
        <v>8339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2" t="s">
        <v>8313</v>
      </c>
      <c r="R2533" t="s">
        <v>8314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2" t="s">
        <v>8323</v>
      </c>
      <c r="R2534" t="s">
        <v>8326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2" t="s">
        <v>8308</v>
      </c>
      <c r="R2535" t="s">
        <v>8342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2" t="s">
        <v>8308</v>
      </c>
      <c r="R2536" t="s">
        <v>8310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2" t="s">
        <v>8323</v>
      </c>
      <c r="R2537" t="s">
        <v>8326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2" t="s">
        <v>8323</v>
      </c>
      <c r="R2538" t="s">
        <v>8326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2" t="s">
        <v>8323</v>
      </c>
      <c r="R2539" t="s">
        <v>8326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2" t="s">
        <v>8323</v>
      </c>
      <c r="R2540" t="s">
        <v>8326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2" t="s">
        <v>8323</v>
      </c>
      <c r="R2541" t="s">
        <v>8326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2" t="s">
        <v>8313</v>
      </c>
      <c r="R2542" t="s">
        <v>8353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43.2" x14ac:dyDescent="0.3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2" t="s">
        <v>8323</v>
      </c>
      <c r="R2543" t="s">
        <v>8326</v>
      </c>
      <c r="S2543" s="17">
        <f t="shared" si="197"/>
        <v>42265.683182870373</v>
      </c>
      <c r="T2543" s="17">
        <f t="shared" si="198"/>
        <v>42293.207638888889</v>
      </c>
      <c r="U2543">
        <f t="shared" si="199"/>
        <v>2015</v>
      </c>
    </row>
    <row r="2544" spans="1:21" ht="43.2" x14ac:dyDescent="0.3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2" t="s">
        <v>8313</v>
      </c>
      <c r="R2544" t="s">
        <v>8314</v>
      </c>
      <c r="S2544" s="17">
        <f t="shared" si="197"/>
        <v>42025.357094907406</v>
      </c>
      <c r="T2544" s="17">
        <f t="shared" si="198"/>
        <v>42055.357094907406</v>
      </c>
      <c r="U2544">
        <f t="shared" si="199"/>
        <v>2015</v>
      </c>
    </row>
    <row r="2545" spans="1:21" ht="43.2" x14ac:dyDescent="0.3">
      <c r="A2545">
        <v>3865</v>
      </c>
      <c r="B2545" s="9" t="s">
        <v>3862</v>
      </c>
      <c r="C2545" s="3" t="s">
        <v>7974</v>
      </c>
      <c r="D2545" s="5">
        <v>2413</v>
      </c>
      <c r="E2545" s="7">
        <v>650</v>
      </c>
      <c r="F2545" t="s">
        <v>8220</v>
      </c>
      <c r="G2545" t="s">
        <v>8228</v>
      </c>
      <c r="H2545" t="s">
        <v>8250</v>
      </c>
      <c r="I2545">
        <v>1409376600</v>
      </c>
      <c r="J2545">
        <v>1405957098</v>
      </c>
      <c r="K2545" t="b">
        <v>0</v>
      </c>
      <c r="L2545">
        <v>14</v>
      </c>
      <c r="M2545" t="b">
        <v>0</v>
      </c>
      <c r="N2545" t="s">
        <v>8269</v>
      </c>
      <c r="O2545">
        <f t="shared" si="195"/>
        <v>27</v>
      </c>
      <c r="P2545">
        <f t="shared" si="196"/>
        <v>46.43</v>
      </c>
      <c r="Q2545" s="12" t="s">
        <v>8323</v>
      </c>
      <c r="R2545" t="s">
        <v>8326</v>
      </c>
      <c r="S2545" s="17">
        <f t="shared" si="197"/>
        <v>41841.651597222226</v>
      </c>
      <c r="T2545" s="17">
        <f t="shared" si="198"/>
        <v>41881.229166666664</v>
      </c>
      <c r="U2545">
        <f t="shared" si="199"/>
        <v>2014</v>
      </c>
    </row>
    <row r="2546" spans="1:21" ht="57.6" x14ac:dyDescent="0.3">
      <c r="A2546">
        <v>3413</v>
      </c>
      <c r="B2546" s="9" t="s">
        <v>3412</v>
      </c>
      <c r="C2546" s="3" t="s">
        <v>7523</v>
      </c>
      <c r="D2546" s="5">
        <v>500</v>
      </c>
      <c r="E2546" s="7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 t="shared" si="195"/>
        <v>130</v>
      </c>
      <c r="P2546">
        <f t="shared" si="196"/>
        <v>46.43</v>
      </c>
      <c r="Q2546" s="12" t="s">
        <v>8323</v>
      </c>
      <c r="R2546" t="s">
        <v>8326</v>
      </c>
      <c r="S2546" s="17">
        <f t="shared" si="197"/>
        <v>42053.733078703706</v>
      </c>
      <c r="T2546" s="17">
        <f t="shared" si="198"/>
        <v>42063.207638888889</v>
      </c>
      <c r="U2546">
        <f t="shared" si="199"/>
        <v>2015</v>
      </c>
    </row>
    <row r="2547" spans="1:21" ht="43.2" x14ac:dyDescent="0.3">
      <c r="A2547">
        <v>3345</v>
      </c>
      <c r="B2547" s="9" t="s">
        <v>3345</v>
      </c>
      <c r="C2547" s="3" t="s">
        <v>7455</v>
      </c>
      <c r="D2547" s="5">
        <v>500</v>
      </c>
      <c r="E2547" s="7">
        <v>650</v>
      </c>
      <c r="F2547" t="s">
        <v>8218</v>
      </c>
      <c r="G2547" t="s">
        <v>8223</v>
      </c>
      <c r="H2547" t="s">
        <v>8245</v>
      </c>
      <c r="I2547">
        <v>1429317420</v>
      </c>
      <c r="J2547">
        <v>1424226768</v>
      </c>
      <c r="K2547" t="b">
        <v>0</v>
      </c>
      <c r="L2547">
        <v>13</v>
      </c>
      <c r="M2547" t="b">
        <v>1</v>
      </c>
      <c r="N2547" t="s">
        <v>8269</v>
      </c>
      <c r="O2547">
        <f t="shared" si="195"/>
        <v>130</v>
      </c>
      <c r="P2547">
        <f t="shared" si="196"/>
        <v>50</v>
      </c>
      <c r="Q2547" s="12" t="s">
        <v>8323</v>
      </c>
      <c r="R2547" t="s">
        <v>8326</v>
      </c>
      <c r="S2547" s="17">
        <f t="shared" si="197"/>
        <v>42053.106111111112</v>
      </c>
      <c r="T2547" s="17">
        <f t="shared" si="198"/>
        <v>42112.025694444441</v>
      </c>
      <c r="U2547">
        <f t="shared" si="199"/>
        <v>2015</v>
      </c>
    </row>
    <row r="2548" spans="1:21" ht="43.2" x14ac:dyDescent="0.3">
      <c r="A2548">
        <v>2877</v>
      </c>
      <c r="B2548" s="9" t="s">
        <v>2877</v>
      </c>
      <c r="C2548" s="3" t="s">
        <v>6987</v>
      </c>
      <c r="D2548" s="5">
        <v>6000</v>
      </c>
      <c r="E2548" s="7">
        <v>650</v>
      </c>
      <c r="F2548" t="s">
        <v>8220</v>
      </c>
      <c r="G2548" t="s">
        <v>8223</v>
      </c>
      <c r="H2548" t="s">
        <v>8245</v>
      </c>
      <c r="I2548">
        <v>1480525200</v>
      </c>
      <c r="J2548">
        <v>1477781724</v>
      </c>
      <c r="K2548" t="b">
        <v>0</v>
      </c>
      <c r="L2548">
        <v>6</v>
      </c>
      <c r="M2548" t="b">
        <v>0</v>
      </c>
      <c r="N2548" t="s">
        <v>8269</v>
      </c>
      <c r="O2548">
        <f t="shared" si="195"/>
        <v>11</v>
      </c>
      <c r="P2548">
        <f t="shared" si="196"/>
        <v>108.33</v>
      </c>
      <c r="Q2548" s="12" t="s">
        <v>8323</v>
      </c>
      <c r="R2548" t="s">
        <v>8326</v>
      </c>
      <c r="S2548" s="17">
        <f t="shared" si="197"/>
        <v>42672.955138888887</v>
      </c>
      <c r="T2548" s="17">
        <f t="shared" si="198"/>
        <v>42704.708333333328</v>
      </c>
      <c r="U2548">
        <f t="shared" si="199"/>
        <v>2016</v>
      </c>
    </row>
    <row r="2549" spans="1:21" ht="57.6" x14ac:dyDescent="0.3">
      <c r="A2549">
        <v>1723</v>
      </c>
      <c r="B2549" s="9" t="s">
        <v>1724</v>
      </c>
      <c r="C2549" s="3" t="s">
        <v>5833</v>
      </c>
      <c r="D2549" s="5">
        <v>10000</v>
      </c>
      <c r="E2549" s="7">
        <v>650</v>
      </c>
      <c r="F2549" t="s">
        <v>8220</v>
      </c>
      <c r="G2549" t="s">
        <v>8223</v>
      </c>
      <c r="H2549" t="s">
        <v>8245</v>
      </c>
      <c r="I2549">
        <v>1435730400</v>
      </c>
      <c r="J2549">
        <v>1430855315</v>
      </c>
      <c r="K2549" t="b">
        <v>0</v>
      </c>
      <c r="L2549">
        <v>3</v>
      </c>
      <c r="M2549" t="b">
        <v>0</v>
      </c>
      <c r="N2549" t="s">
        <v>8291</v>
      </c>
      <c r="O2549">
        <f t="shared" si="195"/>
        <v>7</v>
      </c>
      <c r="P2549">
        <f t="shared" si="196"/>
        <v>216.67</v>
      </c>
      <c r="Q2549" s="12" t="s">
        <v>8327</v>
      </c>
      <c r="R2549" t="s">
        <v>8330</v>
      </c>
      <c r="S2549" s="17">
        <f t="shared" si="197"/>
        <v>42129.82540509259</v>
      </c>
      <c r="T2549" s="17">
        <f t="shared" si="198"/>
        <v>42186.25</v>
      </c>
      <c r="U2549">
        <f t="shared" si="199"/>
        <v>2015</v>
      </c>
    </row>
    <row r="2550" spans="1:21" ht="28.8" x14ac:dyDescent="0.3">
      <c r="A2550">
        <v>1576</v>
      </c>
      <c r="B2550" s="9" t="s">
        <v>1577</v>
      </c>
      <c r="C2550" s="3" t="s">
        <v>5686</v>
      </c>
      <c r="D2550" s="5">
        <v>5000</v>
      </c>
      <c r="E2550" s="7">
        <v>650</v>
      </c>
      <c r="F2550" t="s">
        <v>8219</v>
      </c>
      <c r="G2550" t="s">
        <v>8223</v>
      </c>
      <c r="H2550" t="s">
        <v>8245</v>
      </c>
      <c r="I2550">
        <v>1435698368</v>
      </c>
      <c r="J2550">
        <v>1431810368</v>
      </c>
      <c r="K2550" t="b">
        <v>0</v>
      </c>
      <c r="L2550">
        <v>10</v>
      </c>
      <c r="M2550" t="b">
        <v>0</v>
      </c>
      <c r="N2550" t="s">
        <v>8288</v>
      </c>
      <c r="O2550">
        <f t="shared" si="195"/>
        <v>13</v>
      </c>
      <c r="P2550">
        <f t="shared" si="196"/>
        <v>65</v>
      </c>
      <c r="Q2550" s="12" t="s">
        <v>8311</v>
      </c>
      <c r="R2550" t="s">
        <v>8349</v>
      </c>
      <c r="S2550" s="17">
        <f t="shared" si="197"/>
        <v>42140.879259259258</v>
      </c>
      <c r="T2550" s="17">
        <f t="shared" si="198"/>
        <v>42185.879259259258</v>
      </c>
      <c r="U2550">
        <f t="shared" si="199"/>
        <v>2015</v>
      </c>
    </row>
    <row r="2551" spans="1:21" ht="28.8" x14ac:dyDescent="0.3">
      <c r="A2551">
        <v>3131</v>
      </c>
      <c r="B2551" s="9" t="s">
        <v>3131</v>
      </c>
      <c r="C2551" s="3" t="s">
        <v>7241</v>
      </c>
      <c r="D2551" s="5">
        <v>4100</v>
      </c>
      <c r="E2551" s="7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95"/>
        <v>16</v>
      </c>
      <c r="P2551">
        <f t="shared" si="196"/>
        <v>53.75</v>
      </c>
      <c r="Q2551" s="12" t="s">
        <v>8323</v>
      </c>
      <c r="R2551" t="s">
        <v>8326</v>
      </c>
      <c r="S2551" s="17">
        <f t="shared" si="197"/>
        <v>42803.579224537039</v>
      </c>
      <c r="T2551" s="17">
        <f t="shared" si="198"/>
        <v>42833.537557870368</v>
      </c>
      <c r="U2551">
        <f t="shared" si="199"/>
        <v>2017</v>
      </c>
    </row>
    <row r="2552" spans="1:21" ht="43.2" x14ac:dyDescent="0.3">
      <c r="A2552">
        <v>3073</v>
      </c>
      <c r="B2552" s="9" t="s">
        <v>3073</v>
      </c>
      <c r="C2552" s="3" t="s">
        <v>7183</v>
      </c>
      <c r="D2552" s="5">
        <v>2800000</v>
      </c>
      <c r="E2552" s="7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95"/>
        <v>0</v>
      </c>
      <c r="P2552">
        <f t="shared" si="196"/>
        <v>92.14</v>
      </c>
      <c r="Q2552" s="12" t="s">
        <v>8323</v>
      </c>
      <c r="R2552" t="s">
        <v>8324</v>
      </c>
      <c r="S2552" s="17">
        <f t="shared" si="197"/>
        <v>42111.684027777781</v>
      </c>
      <c r="T2552" s="17">
        <f t="shared" si="198"/>
        <v>42169.804861111115</v>
      </c>
      <c r="U2552">
        <f t="shared" si="199"/>
        <v>2015</v>
      </c>
    </row>
    <row r="2553" spans="1:21" ht="43.2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2" t="s">
        <v>8327</v>
      </c>
      <c r="R2553" t="s">
        <v>8350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43.2" x14ac:dyDescent="0.3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2" t="s">
        <v>8323</v>
      </c>
      <c r="R2554" t="s">
        <v>8326</v>
      </c>
      <c r="S2554" s="17">
        <f t="shared" si="197"/>
        <v>42640.278171296297</v>
      </c>
      <c r="T2554" s="17">
        <f t="shared" si="198"/>
        <v>42670.278171296297</v>
      </c>
      <c r="U2554">
        <f t="shared" si="199"/>
        <v>2016</v>
      </c>
    </row>
    <row r="2555" spans="1:21" ht="57.6" x14ac:dyDescent="0.3">
      <c r="A2555">
        <v>3985</v>
      </c>
      <c r="B2555" s="9" t="s">
        <v>3981</v>
      </c>
      <c r="C2555" s="3" t="s">
        <v>8091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8269</v>
      </c>
      <c r="O2555">
        <f t="shared" si="195"/>
        <v>32</v>
      </c>
      <c r="P2555">
        <f t="shared" si="196"/>
        <v>33.74</v>
      </c>
      <c r="Q2555" s="12" t="s">
        <v>8323</v>
      </c>
      <c r="R2555" t="s">
        <v>8326</v>
      </c>
      <c r="S2555" s="17">
        <f t="shared" si="197"/>
        <v>42399.707407407404</v>
      </c>
      <c r="T2555" s="17">
        <f t="shared" si="198"/>
        <v>42420.878472222219</v>
      </c>
      <c r="U2555">
        <f t="shared" si="199"/>
        <v>2016</v>
      </c>
    </row>
    <row r="2556" spans="1:21" ht="43.2" x14ac:dyDescent="0.3">
      <c r="A2556">
        <v>3958</v>
      </c>
      <c r="B2556" s="9" t="s">
        <v>3955</v>
      </c>
      <c r="C2556" s="3" t="s">
        <v>8065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>
        <f t="shared" si="195"/>
        <v>32</v>
      </c>
      <c r="P2556">
        <f t="shared" si="196"/>
        <v>40.06</v>
      </c>
      <c r="Q2556" s="12" t="s">
        <v>8323</v>
      </c>
      <c r="R2556" t="s">
        <v>8326</v>
      </c>
      <c r="S2556" s="17">
        <f t="shared" si="197"/>
        <v>41816.950370370374</v>
      </c>
      <c r="T2556" s="17">
        <f t="shared" si="198"/>
        <v>41853.583333333336</v>
      </c>
      <c r="U2556">
        <f t="shared" si="199"/>
        <v>2014</v>
      </c>
    </row>
    <row r="2557" spans="1:21" ht="43.2" x14ac:dyDescent="0.3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2" t="s">
        <v>8327</v>
      </c>
      <c r="R2557" t="s">
        <v>8329</v>
      </c>
      <c r="S2557" s="17">
        <f t="shared" si="197"/>
        <v>42692.109328703707</v>
      </c>
      <c r="T2557" s="17">
        <f t="shared" si="198"/>
        <v>42717.332638888889</v>
      </c>
      <c r="U2557">
        <f t="shared" si="199"/>
        <v>2016</v>
      </c>
    </row>
    <row r="2558" spans="1:21" ht="57.6" x14ac:dyDescent="0.3">
      <c r="A2558">
        <v>2471</v>
      </c>
      <c r="B2558" s="9" t="s">
        <v>2472</v>
      </c>
      <c r="C2558" s="3" t="s">
        <v>6581</v>
      </c>
      <c r="D2558" s="5">
        <v>500</v>
      </c>
      <c r="E2558" s="7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195"/>
        <v>128</v>
      </c>
      <c r="P2558">
        <f t="shared" si="196"/>
        <v>37.65</v>
      </c>
      <c r="Q2558" s="12" t="s">
        <v>8327</v>
      </c>
      <c r="R2558" t="s">
        <v>8328</v>
      </c>
      <c r="S2558" s="17">
        <f t="shared" si="197"/>
        <v>40893.992962962962</v>
      </c>
      <c r="T2558" s="17">
        <f t="shared" si="198"/>
        <v>40933.992962962962</v>
      </c>
      <c r="U2558">
        <f t="shared" si="199"/>
        <v>2011</v>
      </c>
    </row>
    <row r="2559" spans="1:21" ht="43.2" x14ac:dyDescent="0.3">
      <c r="A2559">
        <v>866</v>
      </c>
      <c r="B2559" s="9" t="s">
        <v>867</v>
      </c>
      <c r="C2559" s="3" t="s">
        <v>4976</v>
      </c>
      <c r="D2559" s="5">
        <v>3500</v>
      </c>
      <c r="E2559" s="7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 t="shared" si="195"/>
        <v>18</v>
      </c>
      <c r="P2559">
        <f t="shared" si="196"/>
        <v>58.18</v>
      </c>
      <c r="Q2559" s="12" t="s">
        <v>8327</v>
      </c>
      <c r="R2559" t="s">
        <v>8350</v>
      </c>
      <c r="S2559" s="17">
        <f t="shared" si="197"/>
        <v>42025.637939814813</v>
      </c>
      <c r="T2559" s="17">
        <f t="shared" si="198"/>
        <v>42063.631944444445</v>
      </c>
      <c r="U2559">
        <f t="shared" si="199"/>
        <v>2015</v>
      </c>
    </row>
    <row r="2560" spans="1:21" ht="43.2" x14ac:dyDescent="0.3">
      <c r="A2560">
        <v>507</v>
      </c>
      <c r="B2560" s="9" t="s">
        <v>508</v>
      </c>
      <c r="C2560" s="3" t="s">
        <v>4617</v>
      </c>
      <c r="D2560" s="5">
        <v>20000</v>
      </c>
      <c r="E2560" s="7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 t="shared" si="195"/>
        <v>3</v>
      </c>
      <c r="P2560">
        <f t="shared" si="196"/>
        <v>64</v>
      </c>
      <c r="Q2560" s="12" t="s">
        <v>8321</v>
      </c>
      <c r="R2560" t="s">
        <v>8339</v>
      </c>
      <c r="S2560" s="17">
        <f t="shared" si="197"/>
        <v>41156.958993055552</v>
      </c>
      <c r="T2560" s="17">
        <f t="shared" si="198"/>
        <v>41201.958993055552</v>
      </c>
      <c r="U2560">
        <f t="shared" si="199"/>
        <v>2012</v>
      </c>
    </row>
    <row r="2561" spans="1:21" ht="43.2" x14ac:dyDescent="0.3">
      <c r="A2561">
        <v>164</v>
      </c>
      <c r="B2561" s="9" t="s">
        <v>166</v>
      </c>
      <c r="C2561" s="3" t="s">
        <v>4274</v>
      </c>
      <c r="D2561" s="5">
        <v>120000</v>
      </c>
      <c r="E2561" s="7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 t="shared" si="195"/>
        <v>1</v>
      </c>
      <c r="P2561">
        <f t="shared" si="196"/>
        <v>91.43</v>
      </c>
      <c r="Q2561" s="12" t="s">
        <v>8321</v>
      </c>
      <c r="R2561" t="s">
        <v>8325</v>
      </c>
      <c r="S2561" s="17">
        <f t="shared" si="197"/>
        <v>41841.762743055559</v>
      </c>
      <c r="T2561" s="17">
        <f t="shared" si="198"/>
        <v>41901.762743055559</v>
      </c>
      <c r="U2561">
        <f t="shared" si="199"/>
        <v>2014</v>
      </c>
    </row>
    <row r="2562" spans="1:21" ht="43.2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2" t="s">
        <v>8323</v>
      </c>
      <c r="R2562" t="s">
        <v>8326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2" t="s">
        <v>8308</v>
      </c>
      <c r="R2563" t="s">
        <v>8318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28.8" x14ac:dyDescent="0.3">
      <c r="A2564">
        <v>3050</v>
      </c>
      <c r="B2564" s="9" t="s">
        <v>3050</v>
      </c>
      <c r="C2564" s="3" t="s">
        <v>7160</v>
      </c>
      <c r="D2564" s="5">
        <v>600</v>
      </c>
      <c r="E2564" s="7">
        <v>636</v>
      </c>
      <c r="F2564" t="s">
        <v>8218</v>
      </c>
      <c r="G2564" t="s">
        <v>8223</v>
      </c>
      <c r="H2564" t="s">
        <v>8245</v>
      </c>
      <c r="I2564">
        <v>1462420960</v>
      </c>
      <c r="J2564">
        <v>1459828960</v>
      </c>
      <c r="K2564" t="b">
        <v>0</v>
      </c>
      <c r="L2564">
        <v>9</v>
      </c>
      <c r="M2564" t="b">
        <v>1</v>
      </c>
      <c r="N2564" t="s">
        <v>8301</v>
      </c>
      <c r="O2564">
        <f t="shared" si="200"/>
        <v>106</v>
      </c>
      <c r="P2564">
        <f t="shared" si="201"/>
        <v>70.67</v>
      </c>
      <c r="Q2564" s="12" t="s">
        <v>8323</v>
      </c>
      <c r="R2564" t="s">
        <v>8324</v>
      </c>
      <c r="S2564" s="17">
        <f t="shared" si="202"/>
        <v>42465.16851851852</v>
      </c>
      <c r="T2564" s="17">
        <f t="shared" si="203"/>
        <v>42495.16851851852</v>
      </c>
      <c r="U2564">
        <f t="shared" si="204"/>
        <v>2016</v>
      </c>
    </row>
    <row r="2565" spans="1:21" ht="57.6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2" t="s">
        <v>8308</v>
      </c>
      <c r="R2565" t="s">
        <v>8310</v>
      </c>
      <c r="S2565" s="17">
        <f t="shared" si="202"/>
        <v>41913.521064814813</v>
      </c>
      <c r="T2565" s="17">
        <f t="shared" si="203"/>
        <v>41943.521064814813</v>
      </c>
      <c r="U2565">
        <f t="shared" si="204"/>
        <v>2014</v>
      </c>
    </row>
    <row r="2566" spans="1:21" ht="43.2" x14ac:dyDescent="0.3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2" t="s">
        <v>8321</v>
      </c>
      <c r="R2566" t="s">
        <v>8343</v>
      </c>
      <c r="S2566" s="17">
        <f t="shared" si="202"/>
        <v>40730.896354166667</v>
      </c>
      <c r="T2566" s="17">
        <f t="shared" si="203"/>
        <v>40790.896354166667</v>
      </c>
      <c r="U2566">
        <f t="shared" si="204"/>
        <v>2011</v>
      </c>
    </row>
    <row r="2567" spans="1:21" ht="43.2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2" t="s">
        <v>8327</v>
      </c>
      <c r="R2567" t="s">
        <v>8330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3.2" x14ac:dyDescent="0.3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2" t="s">
        <v>8323</v>
      </c>
      <c r="R2568" t="s">
        <v>8326</v>
      </c>
      <c r="S2568" s="17">
        <f t="shared" si="202"/>
        <v>42503.539976851855</v>
      </c>
      <c r="T2568" s="17">
        <f t="shared" si="203"/>
        <v>42548.791666666672</v>
      </c>
      <c r="U2568">
        <f t="shared" si="204"/>
        <v>2016</v>
      </c>
    </row>
    <row r="2569" spans="1:21" ht="43.2" x14ac:dyDescent="0.3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2" t="s">
        <v>8327</v>
      </c>
      <c r="R2569" t="s">
        <v>8331</v>
      </c>
      <c r="S2569" s="17">
        <f t="shared" si="202"/>
        <v>42198.750254629631</v>
      </c>
      <c r="T2569" s="17">
        <f t="shared" si="203"/>
        <v>42238.750254629631</v>
      </c>
      <c r="U2569">
        <f t="shared" si="204"/>
        <v>2015</v>
      </c>
    </row>
    <row r="2570" spans="1:21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2" t="s">
        <v>8321</v>
      </c>
      <c r="R2570" t="s">
        <v>8343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57.6" x14ac:dyDescent="0.3">
      <c r="A2571">
        <v>3533</v>
      </c>
      <c r="B2571" s="9" t="s">
        <v>3532</v>
      </c>
      <c r="C2571" s="3" t="s">
        <v>7643</v>
      </c>
      <c r="D2571" s="5">
        <v>500</v>
      </c>
      <c r="E2571" s="7">
        <v>631</v>
      </c>
      <c r="F2571" t="s">
        <v>8218</v>
      </c>
      <c r="G2571" t="s">
        <v>8223</v>
      </c>
      <c r="H2571" t="s">
        <v>8245</v>
      </c>
      <c r="I2571">
        <v>1447269367</v>
      </c>
      <c r="J2571">
        <v>1444673767</v>
      </c>
      <c r="K2571" t="b">
        <v>0</v>
      </c>
      <c r="L2571">
        <v>8</v>
      </c>
      <c r="M2571" t="b">
        <v>1</v>
      </c>
      <c r="N2571" t="s">
        <v>8269</v>
      </c>
      <c r="O2571">
        <f t="shared" si="200"/>
        <v>126</v>
      </c>
      <c r="P2571">
        <f t="shared" si="201"/>
        <v>78.88</v>
      </c>
      <c r="Q2571" s="12" t="s">
        <v>8323</v>
      </c>
      <c r="R2571" t="s">
        <v>8326</v>
      </c>
      <c r="S2571" s="17">
        <f t="shared" si="202"/>
        <v>42289.761192129634</v>
      </c>
      <c r="T2571" s="17">
        <f t="shared" si="203"/>
        <v>42319.802858796291</v>
      </c>
      <c r="U2571">
        <f t="shared" si="204"/>
        <v>2015</v>
      </c>
    </row>
    <row r="2572" spans="1:21" ht="43.2" x14ac:dyDescent="0.3">
      <c r="A2572">
        <v>3459</v>
      </c>
      <c r="B2572" s="9" t="s">
        <v>3458</v>
      </c>
      <c r="C2572" s="3" t="s">
        <v>7569</v>
      </c>
      <c r="D2572" s="5">
        <v>500</v>
      </c>
      <c r="E2572" s="7">
        <v>631</v>
      </c>
      <c r="F2572" t="s">
        <v>8218</v>
      </c>
      <c r="G2572" t="s">
        <v>8224</v>
      </c>
      <c r="H2572" t="s">
        <v>8246</v>
      </c>
      <c r="I2572">
        <v>1463743860</v>
      </c>
      <c r="J2572">
        <v>1461151860</v>
      </c>
      <c r="K2572" t="b">
        <v>0</v>
      </c>
      <c r="L2572">
        <v>36</v>
      </c>
      <c r="M2572" t="b">
        <v>1</v>
      </c>
      <c r="N2572" t="s">
        <v>8269</v>
      </c>
      <c r="O2572">
        <f t="shared" si="200"/>
        <v>126</v>
      </c>
      <c r="P2572">
        <f t="shared" si="201"/>
        <v>17.53</v>
      </c>
      <c r="Q2572" s="12" t="s">
        <v>8323</v>
      </c>
      <c r="R2572" t="s">
        <v>8326</v>
      </c>
      <c r="S2572" s="17">
        <f t="shared" si="202"/>
        <v>42480.479861111111</v>
      </c>
      <c r="T2572" s="17">
        <f t="shared" si="203"/>
        <v>42510.479861111111</v>
      </c>
      <c r="U2572">
        <f t="shared" si="204"/>
        <v>2016</v>
      </c>
    </row>
    <row r="2573" spans="1:21" ht="43.2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2" t="s">
        <v>8321</v>
      </c>
      <c r="R2573" t="s">
        <v>8332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2" t="s">
        <v>8308</v>
      </c>
      <c r="R2574" t="s">
        <v>8309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43.2" x14ac:dyDescent="0.3">
      <c r="A2575">
        <v>2896</v>
      </c>
      <c r="B2575" s="9" t="s">
        <v>2896</v>
      </c>
      <c r="C2575" s="3" t="s">
        <v>7006</v>
      </c>
      <c r="D2575" s="5">
        <v>3000</v>
      </c>
      <c r="E2575" s="7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21</v>
      </c>
      <c r="P2575">
        <f t="shared" si="201"/>
        <v>52.08</v>
      </c>
      <c r="Q2575" s="12" t="s">
        <v>8323</v>
      </c>
      <c r="R2575" t="s">
        <v>8326</v>
      </c>
      <c r="S2575" s="17">
        <f t="shared" si="202"/>
        <v>42701.908807870372</v>
      </c>
      <c r="T2575" s="17">
        <f t="shared" si="203"/>
        <v>42716.25</v>
      </c>
      <c r="U2575">
        <f t="shared" si="204"/>
        <v>2016</v>
      </c>
    </row>
    <row r="2576" spans="1:21" ht="43.2" x14ac:dyDescent="0.3">
      <c r="A2576">
        <v>2000</v>
      </c>
      <c r="B2576" s="9" t="s">
        <v>2001</v>
      </c>
      <c r="C2576" s="3" t="s">
        <v>6110</v>
      </c>
      <c r="D2576" s="5">
        <v>5000</v>
      </c>
      <c r="E2576" s="7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 t="shared" si="200"/>
        <v>13</v>
      </c>
      <c r="P2576">
        <f t="shared" si="201"/>
        <v>25</v>
      </c>
      <c r="Q2576" s="12" t="s">
        <v>8313</v>
      </c>
      <c r="R2576" t="s">
        <v>8353</v>
      </c>
      <c r="S2576" s="17">
        <f t="shared" si="202"/>
        <v>42345.951539351852</v>
      </c>
      <c r="T2576" s="17">
        <f t="shared" si="203"/>
        <v>42375.951539351852</v>
      </c>
      <c r="U2576">
        <f t="shared" si="204"/>
        <v>2015</v>
      </c>
    </row>
    <row r="2577" spans="1:21" ht="43.2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2" t="s">
        <v>8323</v>
      </c>
      <c r="R2577" t="s">
        <v>8326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2" t="s">
        <v>8308</v>
      </c>
      <c r="R2578" t="s">
        <v>8310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ht="43.2" x14ac:dyDescent="0.3">
      <c r="A2579">
        <v>3976</v>
      </c>
      <c r="B2579" s="9" t="s">
        <v>3973</v>
      </c>
      <c r="C2579" s="3" t="s">
        <v>8083</v>
      </c>
      <c r="D2579" s="5">
        <v>1300</v>
      </c>
      <c r="E2579" s="7">
        <v>620</v>
      </c>
      <c r="F2579" t="s">
        <v>8220</v>
      </c>
      <c r="G2579" t="s">
        <v>8223</v>
      </c>
      <c r="H2579" t="s">
        <v>8245</v>
      </c>
      <c r="I2579">
        <v>1406876400</v>
      </c>
      <c r="J2579">
        <v>1405024561</v>
      </c>
      <c r="K2579" t="b">
        <v>0</v>
      </c>
      <c r="L2579">
        <v>10</v>
      </c>
      <c r="M2579" t="b">
        <v>0</v>
      </c>
      <c r="N2579" t="s">
        <v>8269</v>
      </c>
      <c r="O2579">
        <f t="shared" si="200"/>
        <v>48</v>
      </c>
      <c r="P2579">
        <f t="shared" si="201"/>
        <v>62</v>
      </c>
      <c r="Q2579" s="12" t="s">
        <v>8323</v>
      </c>
      <c r="R2579" t="s">
        <v>8326</v>
      </c>
      <c r="S2579" s="17">
        <f t="shared" si="202"/>
        <v>41830.858344907407</v>
      </c>
      <c r="T2579" s="17">
        <f t="shared" si="203"/>
        <v>41852.291666666664</v>
      </c>
      <c r="U2579">
        <f t="shared" si="204"/>
        <v>2014</v>
      </c>
    </row>
    <row r="2580" spans="1:21" ht="43.2" x14ac:dyDescent="0.3">
      <c r="A2580">
        <v>3731</v>
      </c>
      <c r="B2580" s="9" t="s">
        <v>3728</v>
      </c>
      <c r="C2580" s="3" t="s">
        <v>7841</v>
      </c>
      <c r="D2580" s="5">
        <v>5500</v>
      </c>
      <c r="E2580" s="7">
        <v>620</v>
      </c>
      <c r="F2580" t="s">
        <v>8220</v>
      </c>
      <c r="G2580" t="s">
        <v>8223</v>
      </c>
      <c r="H2580" t="s">
        <v>8245</v>
      </c>
      <c r="I2580">
        <v>1420860180</v>
      </c>
      <c r="J2580">
        <v>1418234646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11</v>
      </c>
      <c r="P2580">
        <f t="shared" si="201"/>
        <v>51.67</v>
      </c>
      <c r="Q2580" s="12" t="s">
        <v>8323</v>
      </c>
      <c r="R2580" t="s">
        <v>8326</v>
      </c>
      <c r="S2580" s="17">
        <f t="shared" si="202"/>
        <v>41983.752847222218</v>
      </c>
      <c r="T2580" s="17">
        <f t="shared" si="203"/>
        <v>42014.140972222223</v>
      </c>
      <c r="U2580">
        <f t="shared" si="204"/>
        <v>2014</v>
      </c>
    </row>
    <row r="2581" spans="1:21" x14ac:dyDescent="0.3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2" t="s">
        <v>8327</v>
      </c>
      <c r="R2581" t="s">
        <v>8328</v>
      </c>
      <c r="S2581" s="17">
        <f t="shared" si="202"/>
        <v>40960.861562500002</v>
      </c>
      <c r="T2581" s="17">
        <f t="shared" si="203"/>
        <v>40976.207638888889</v>
      </c>
      <c r="U2581">
        <f t="shared" si="204"/>
        <v>2012</v>
      </c>
    </row>
    <row r="2582" spans="1:21" x14ac:dyDescent="0.3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2" t="s">
        <v>8327</v>
      </c>
      <c r="R2582" t="s">
        <v>8331</v>
      </c>
      <c r="S2582" s="17">
        <f t="shared" si="202"/>
        <v>41072.739953703705</v>
      </c>
      <c r="T2582" s="17">
        <f t="shared" si="203"/>
        <v>41102.739953703705</v>
      </c>
      <c r="U2582">
        <f t="shared" si="204"/>
        <v>2012</v>
      </c>
    </row>
    <row r="2583" spans="1:21" ht="43.2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2" t="s">
        <v>8323</v>
      </c>
      <c r="R2583" t="s">
        <v>8326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2" t="s">
        <v>8308</v>
      </c>
      <c r="R2584" t="s">
        <v>8309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2" t="s">
        <v>8323</v>
      </c>
      <c r="R2585" t="s">
        <v>8326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57.6" x14ac:dyDescent="0.3">
      <c r="A2586">
        <v>3404</v>
      </c>
      <c r="B2586" s="9" t="s">
        <v>3403</v>
      </c>
      <c r="C2586" s="3" t="s">
        <v>7514</v>
      </c>
      <c r="D2586" s="5">
        <v>500</v>
      </c>
      <c r="E2586" s="7">
        <v>610</v>
      </c>
      <c r="F2586" t="s">
        <v>8218</v>
      </c>
      <c r="G2586" t="s">
        <v>8223</v>
      </c>
      <c r="H2586" t="s">
        <v>8245</v>
      </c>
      <c r="I2586">
        <v>1434542702</v>
      </c>
      <c r="J2586">
        <v>1432814702</v>
      </c>
      <c r="K2586" t="b">
        <v>0</v>
      </c>
      <c r="L2586">
        <v>3</v>
      </c>
      <c r="M2586" t="b">
        <v>1</v>
      </c>
      <c r="N2586" t="s">
        <v>8269</v>
      </c>
      <c r="O2586">
        <f t="shared" si="200"/>
        <v>122</v>
      </c>
      <c r="P2586">
        <f t="shared" si="201"/>
        <v>203.33</v>
      </c>
      <c r="Q2586" s="12" t="s">
        <v>8323</v>
      </c>
      <c r="R2586" t="s">
        <v>8326</v>
      </c>
      <c r="S2586" s="17">
        <f t="shared" si="202"/>
        <v>42152.503495370373</v>
      </c>
      <c r="T2586" s="17">
        <f t="shared" si="203"/>
        <v>42172.503495370373</v>
      </c>
      <c r="U2586">
        <f t="shared" si="204"/>
        <v>2015</v>
      </c>
    </row>
    <row r="2587" spans="1:21" ht="43.2" x14ac:dyDescent="0.3">
      <c r="A2587">
        <v>3085</v>
      </c>
      <c r="B2587" s="9" t="s">
        <v>3085</v>
      </c>
      <c r="C2587" s="3" t="s">
        <v>7195</v>
      </c>
      <c r="D2587" s="5">
        <v>25000</v>
      </c>
      <c r="E2587" s="7">
        <v>610</v>
      </c>
      <c r="F2587" t="s">
        <v>8220</v>
      </c>
      <c r="G2587" t="s">
        <v>8223</v>
      </c>
      <c r="H2587" t="s">
        <v>8245</v>
      </c>
      <c r="I2587">
        <v>1443561159</v>
      </c>
      <c r="J2587">
        <v>1440969159</v>
      </c>
      <c r="K2587" t="b">
        <v>0</v>
      </c>
      <c r="L2587">
        <v>9</v>
      </c>
      <c r="M2587" t="b">
        <v>0</v>
      </c>
      <c r="N2587" t="s">
        <v>8301</v>
      </c>
      <c r="O2587">
        <f t="shared" si="200"/>
        <v>2</v>
      </c>
      <c r="P2587">
        <f t="shared" si="201"/>
        <v>67.78</v>
      </c>
      <c r="Q2587" s="12" t="s">
        <v>8323</v>
      </c>
      <c r="R2587" t="s">
        <v>8324</v>
      </c>
      <c r="S2587" s="17">
        <f t="shared" si="202"/>
        <v>42246.883784722217</v>
      </c>
      <c r="T2587" s="17">
        <f t="shared" si="203"/>
        <v>42276.883784722217</v>
      </c>
      <c r="U2587">
        <f t="shared" si="204"/>
        <v>2015</v>
      </c>
    </row>
    <row r="2588" spans="1:21" ht="43.2" x14ac:dyDescent="0.3">
      <c r="A2588">
        <v>2096</v>
      </c>
      <c r="B2588" s="9" t="s">
        <v>2097</v>
      </c>
      <c r="C2588" s="3" t="s">
        <v>6206</v>
      </c>
      <c r="D2588" s="5">
        <v>600</v>
      </c>
      <c r="E2588" s="7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 t="shared" si="200"/>
        <v>102</v>
      </c>
      <c r="P2588">
        <f t="shared" si="201"/>
        <v>43.57</v>
      </c>
      <c r="Q2588" s="12" t="s">
        <v>8327</v>
      </c>
      <c r="R2588" t="s">
        <v>8328</v>
      </c>
      <c r="S2588" s="17">
        <f t="shared" si="202"/>
        <v>41192.758506944447</v>
      </c>
      <c r="T2588" s="17">
        <f t="shared" si="203"/>
        <v>41208.165972222225</v>
      </c>
      <c r="U2588">
        <f t="shared" si="204"/>
        <v>2012</v>
      </c>
    </row>
    <row r="2589" spans="1:21" ht="43.2" x14ac:dyDescent="0.3">
      <c r="A2589">
        <v>1294</v>
      </c>
      <c r="B2589" s="9" t="s">
        <v>1295</v>
      </c>
      <c r="C2589" s="3" t="s">
        <v>5404</v>
      </c>
      <c r="D2589" s="5">
        <v>500</v>
      </c>
      <c r="E2589" s="7">
        <v>610</v>
      </c>
      <c r="F2589" t="s">
        <v>8218</v>
      </c>
      <c r="G2589" t="s">
        <v>8224</v>
      </c>
      <c r="H2589" t="s">
        <v>8246</v>
      </c>
      <c r="I2589">
        <v>1445252400</v>
      </c>
      <c r="J2589">
        <v>1443696797</v>
      </c>
      <c r="K2589" t="b">
        <v>0</v>
      </c>
      <c r="L2589">
        <v>22</v>
      </c>
      <c r="M2589" t="b">
        <v>1</v>
      </c>
      <c r="N2589" t="s">
        <v>8269</v>
      </c>
      <c r="O2589">
        <f t="shared" si="200"/>
        <v>122</v>
      </c>
      <c r="P2589">
        <f t="shared" si="201"/>
        <v>27.73</v>
      </c>
      <c r="Q2589" s="12" t="s">
        <v>8323</v>
      </c>
      <c r="R2589" t="s">
        <v>8326</v>
      </c>
      <c r="S2589" s="17">
        <f t="shared" si="202"/>
        <v>42278.453668981485</v>
      </c>
      <c r="T2589" s="17">
        <f t="shared" si="203"/>
        <v>42296.458333333328</v>
      </c>
      <c r="U2589">
        <f t="shared" si="204"/>
        <v>2015</v>
      </c>
    </row>
    <row r="2590" spans="1:21" ht="43.2" x14ac:dyDescent="0.3">
      <c r="A2590">
        <v>2490</v>
      </c>
      <c r="B2590" s="9" t="s">
        <v>2490</v>
      </c>
      <c r="C2590" s="3" t="s">
        <v>6600</v>
      </c>
      <c r="D2590" s="5">
        <v>500</v>
      </c>
      <c r="E2590" s="7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200"/>
        <v>121</v>
      </c>
      <c r="P2590">
        <f t="shared" si="201"/>
        <v>37.94</v>
      </c>
      <c r="Q2590" s="12" t="s">
        <v>8327</v>
      </c>
      <c r="R2590" t="s">
        <v>8328</v>
      </c>
      <c r="S2590" s="17">
        <f t="shared" si="202"/>
        <v>41023.227731481478</v>
      </c>
      <c r="T2590" s="17">
        <f t="shared" si="203"/>
        <v>41083.227731481478</v>
      </c>
      <c r="U2590">
        <f t="shared" si="204"/>
        <v>2012</v>
      </c>
    </row>
    <row r="2591" spans="1:21" ht="43.2" x14ac:dyDescent="0.3">
      <c r="A2591">
        <v>2144</v>
      </c>
      <c r="B2591" s="9" t="s">
        <v>2145</v>
      </c>
      <c r="C2591" s="3" t="s">
        <v>6254</v>
      </c>
      <c r="D2591" s="5">
        <v>35500</v>
      </c>
      <c r="E2591" s="7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200"/>
        <v>2</v>
      </c>
      <c r="P2591">
        <f t="shared" si="201"/>
        <v>25.29</v>
      </c>
      <c r="Q2591" s="12" t="s">
        <v>8316</v>
      </c>
      <c r="R2591" t="s">
        <v>8334</v>
      </c>
      <c r="S2591" s="17">
        <f t="shared" si="202"/>
        <v>41499.546759259261</v>
      </c>
      <c r="T2591" s="17">
        <f t="shared" si="203"/>
        <v>41531.546759259261</v>
      </c>
      <c r="U2591">
        <f t="shared" si="204"/>
        <v>2013</v>
      </c>
    </row>
    <row r="2592" spans="1:21" ht="28.8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2" t="s">
        <v>8323</v>
      </c>
      <c r="R2592" t="s">
        <v>8326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43.2" x14ac:dyDescent="0.3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2" t="s">
        <v>8323</v>
      </c>
      <c r="R2593" t="s">
        <v>8324</v>
      </c>
      <c r="S2593" s="17">
        <f t="shared" si="202"/>
        <v>42255.791909722218</v>
      </c>
      <c r="T2593" s="17">
        <f t="shared" si="203"/>
        <v>42285.791909722218</v>
      </c>
      <c r="U2593">
        <f t="shared" si="204"/>
        <v>2015</v>
      </c>
    </row>
    <row r="2594" spans="1:21" ht="43.2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2" t="s">
        <v>8323</v>
      </c>
      <c r="R2594" t="s">
        <v>8326</v>
      </c>
      <c r="S2594" s="17">
        <f t="shared" si="202"/>
        <v>42559.776724537034</v>
      </c>
      <c r="T2594" s="17">
        <f t="shared" si="203"/>
        <v>42589.776724537034</v>
      </c>
      <c r="U2594">
        <f t="shared" si="204"/>
        <v>2016</v>
      </c>
    </row>
    <row r="2595" spans="1:21" ht="72" x14ac:dyDescent="0.3">
      <c r="A2595">
        <v>1287</v>
      </c>
      <c r="B2595" s="9" t="s">
        <v>1288</v>
      </c>
      <c r="C2595" s="3" t="s">
        <v>5397</v>
      </c>
      <c r="D2595" s="5">
        <v>250</v>
      </c>
      <c r="E2595" s="7">
        <v>605</v>
      </c>
      <c r="F2595" t="s">
        <v>8218</v>
      </c>
      <c r="G2595" t="s">
        <v>8224</v>
      </c>
      <c r="H2595" t="s">
        <v>8246</v>
      </c>
      <c r="I2595">
        <v>1434120856</v>
      </c>
      <c r="J2595">
        <v>1428936856</v>
      </c>
      <c r="K2595" t="b">
        <v>0</v>
      </c>
      <c r="L2595">
        <v>25</v>
      </c>
      <c r="M2595" t="b">
        <v>1</v>
      </c>
      <c r="N2595" t="s">
        <v>8269</v>
      </c>
      <c r="O2595">
        <f t="shared" si="200"/>
        <v>242</v>
      </c>
      <c r="P2595">
        <f t="shared" si="201"/>
        <v>24.2</v>
      </c>
      <c r="Q2595" s="12" t="s">
        <v>8323</v>
      </c>
      <c r="R2595" t="s">
        <v>8326</v>
      </c>
      <c r="S2595" s="17">
        <f t="shared" si="202"/>
        <v>42107.621018518519</v>
      </c>
      <c r="T2595" s="17">
        <f t="shared" si="203"/>
        <v>42167.621018518519</v>
      </c>
      <c r="U2595">
        <f t="shared" si="204"/>
        <v>2015</v>
      </c>
    </row>
    <row r="2596" spans="1:21" ht="43.2" x14ac:dyDescent="0.3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2" t="s">
        <v>8316</v>
      </c>
      <c r="R2596" t="s">
        <v>8334</v>
      </c>
      <c r="S2596" s="17">
        <f t="shared" si="202"/>
        <v>42340.701504629629</v>
      </c>
      <c r="T2596" s="17">
        <f t="shared" si="203"/>
        <v>42368.701504629629</v>
      </c>
      <c r="U2596">
        <f t="shared" si="204"/>
        <v>2015</v>
      </c>
    </row>
    <row r="2597" spans="1:21" ht="43.2" x14ac:dyDescent="0.3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2" t="s">
        <v>8321</v>
      </c>
      <c r="R2597" t="s">
        <v>8322</v>
      </c>
      <c r="S2597" s="17">
        <f t="shared" si="202"/>
        <v>42211.951284722221</v>
      </c>
      <c r="T2597" s="17">
        <f t="shared" si="203"/>
        <v>42226.951284722221</v>
      </c>
      <c r="U2597">
        <f t="shared" si="204"/>
        <v>2015</v>
      </c>
    </row>
    <row r="2598" spans="1:21" ht="43.2" x14ac:dyDescent="0.3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2" t="s">
        <v>8311</v>
      </c>
      <c r="R2598" t="s">
        <v>8348</v>
      </c>
      <c r="S2598" s="17">
        <f t="shared" si="202"/>
        <v>42457.871516203704</v>
      </c>
      <c r="T2598" s="17">
        <f t="shared" si="203"/>
        <v>42487.579861111109</v>
      </c>
      <c r="U2598">
        <f t="shared" si="204"/>
        <v>2016</v>
      </c>
    </row>
    <row r="2599" spans="1:21" ht="43.2" x14ac:dyDescent="0.3">
      <c r="A2599">
        <v>375</v>
      </c>
      <c r="B2599" s="9" t="s">
        <v>376</v>
      </c>
      <c r="C2599" s="3" t="s">
        <v>4485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 t="shared" si="200"/>
        <v>120</v>
      </c>
      <c r="P2599">
        <f t="shared" si="201"/>
        <v>42.86</v>
      </c>
      <c r="Q2599" s="12" t="s">
        <v>8321</v>
      </c>
      <c r="R2599" t="s">
        <v>8322</v>
      </c>
      <c r="S2599" s="17">
        <f t="shared" si="202"/>
        <v>41657.985081018516</v>
      </c>
      <c r="T2599" s="17">
        <f t="shared" si="203"/>
        <v>41699.720833333333</v>
      </c>
      <c r="U2599">
        <f t="shared" si="204"/>
        <v>2014</v>
      </c>
    </row>
    <row r="2600" spans="1:21" ht="28.8" x14ac:dyDescent="0.3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2" t="s">
        <v>8321</v>
      </c>
      <c r="R2600" t="s">
        <v>8343</v>
      </c>
      <c r="S2600" s="17">
        <f t="shared" si="202"/>
        <v>40612.695208333331</v>
      </c>
      <c r="T2600" s="17">
        <f t="shared" si="203"/>
        <v>40636.041666666664</v>
      </c>
      <c r="U2600">
        <f t="shared" si="204"/>
        <v>2011</v>
      </c>
    </row>
    <row r="2601" spans="1:21" ht="43.2" x14ac:dyDescent="0.3">
      <c r="A2601">
        <v>50</v>
      </c>
      <c r="B2601" s="9" t="s">
        <v>52</v>
      </c>
      <c r="C2601" s="3" t="s">
        <v>4161</v>
      </c>
      <c r="D2601" s="5">
        <v>600</v>
      </c>
      <c r="E2601" s="7">
        <v>600</v>
      </c>
      <c r="F2601" t="s">
        <v>8218</v>
      </c>
      <c r="G2601" t="s">
        <v>8224</v>
      </c>
      <c r="H2601" t="s">
        <v>8246</v>
      </c>
      <c r="I2601">
        <v>1422637200</v>
      </c>
      <c r="J2601">
        <v>1419271458</v>
      </c>
      <c r="K2601" t="b">
        <v>0</v>
      </c>
      <c r="L2601">
        <v>22</v>
      </c>
      <c r="M2601" t="b">
        <v>1</v>
      </c>
      <c r="N2601" t="s">
        <v>8263</v>
      </c>
      <c r="O2601">
        <f t="shared" si="200"/>
        <v>100</v>
      </c>
      <c r="P2601">
        <f t="shared" si="201"/>
        <v>27.27</v>
      </c>
      <c r="Q2601" s="12" t="s">
        <v>8321</v>
      </c>
      <c r="R2601" t="s">
        <v>8332</v>
      </c>
      <c r="S2601" s="17">
        <f t="shared" si="202"/>
        <v>41995.752986111111</v>
      </c>
      <c r="T2601" s="17">
        <f t="shared" si="203"/>
        <v>42034.708333333328</v>
      </c>
      <c r="U2601">
        <f t="shared" si="204"/>
        <v>2014</v>
      </c>
    </row>
    <row r="2602" spans="1:21" ht="43.2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2" t="s">
        <v>8316</v>
      </c>
      <c r="R2602" t="s">
        <v>8317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2" t="s">
        <v>8311</v>
      </c>
      <c r="R2603" t="s">
        <v>8333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2" t="s">
        <v>8323</v>
      </c>
      <c r="R2604" t="s">
        <v>8326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2" t="s">
        <v>8323</v>
      </c>
      <c r="R2605" t="s">
        <v>8326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2" t="s">
        <v>8313</v>
      </c>
      <c r="R2606" t="s">
        <v>8314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2" t="s">
        <v>8308</v>
      </c>
      <c r="R2607" t="s">
        <v>8342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2" t="s">
        <v>8308</v>
      </c>
      <c r="R2608" t="s">
        <v>8310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43.2" x14ac:dyDescent="0.3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2" t="s">
        <v>8323</v>
      </c>
      <c r="R2609" t="s">
        <v>8335</v>
      </c>
      <c r="S2609" s="17">
        <f t="shared" si="202"/>
        <v>42010.968240740738</v>
      </c>
      <c r="T2609" s="17">
        <f t="shared" si="203"/>
        <v>42055.968240740738</v>
      </c>
      <c r="U2609">
        <f t="shared" si="204"/>
        <v>2015</v>
      </c>
    </row>
    <row r="2610" spans="1:21" ht="43.2" x14ac:dyDescent="0.3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2" t="s">
        <v>8323</v>
      </c>
      <c r="R2610" t="s">
        <v>8324</v>
      </c>
      <c r="S2610" s="17">
        <f t="shared" si="202"/>
        <v>42630.922893518517</v>
      </c>
      <c r="T2610" s="17">
        <f t="shared" si="203"/>
        <v>42665.922893518517</v>
      </c>
      <c r="U2610">
        <f t="shared" si="204"/>
        <v>2016</v>
      </c>
    </row>
    <row r="2611" spans="1:21" ht="43.2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2" t="s">
        <v>8327</v>
      </c>
      <c r="R2611" t="s">
        <v>8331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43.2" x14ac:dyDescent="0.3">
      <c r="A2612">
        <v>1175</v>
      </c>
      <c r="B2612" s="9" t="s">
        <v>1176</v>
      </c>
      <c r="C2612" s="3" t="s">
        <v>5285</v>
      </c>
      <c r="D2612" s="5">
        <v>20000</v>
      </c>
      <c r="E2612" s="7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 t="shared" si="200"/>
        <v>3</v>
      </c>
      <c r="P2612">
        <f t="shared" si="201"/>
        <v>65</v>
      </c>
      <c r="Q2612" s="12" t="s">
        <v>8319</v>
      </c>
      <c r="R2612" t="s">
        <v>8345</v>
      </c>
      <c r="S2612" s="17">
        <f t="shared" si="202"/>
        <v>42170.728460648148</v>
      </c>
      <c r="T2612" s="17">
        <f t="shared" si="203"/>
        <v>42200.728460648148</v>
      </c>
      <c r="U2612">
        <f t="shared" si="204"/>
        <v>2015</v>
      </c>
    </row>
    <row r="2613" spans="1:21" ht="57.6" x14ac:dyDescent="0.3">
      <c r="A2613">
        <v>1127</v>
      </c>
      <c r="B2613" s="9" t="s">
        <v>1128</v>
      </c>
      <c r="C2613" s="3" t="s">
        <v>5237</v>
      </c>
      <c r="D2613" s="5">
        <v>35000</v>
      </c>
      <c r="E2613" s="7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 t="shared" si="200"/>
        <v>2</v>
      </c>
      <c r="P2613">
        <f t="shared" si="201"/>
        <v>25.43</v>
      </c>
      <c r="Q2613" s="12" t="s">
        <v>8316</v>
      </c>
      <c r="R2613" t="s">
        <v>8344</v>
      </c>
      <c r="S2613" s="17">
        <f t="shared" si="202"/>
        <v>41926.854166666664</v>
      </c>
      <c r="T2613" s="17">
        <f t="shared" si="203"/>
        <v>41957.895833333328</v>
      </c>
      <c r="U2613">
        <f t="shared" si="204"/>
        <v>2014</v>
      </c>
    </row>
    <row r="2614" spans="1:21" ht="28.8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2" t="s">
        <v>8323</v>
      </c>
      <c r="R2614" t="s">
        <v>8326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2" t="s">
        <v>8323</v>
      </c>
      <c r="R2615" t="s">
        <v>8326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43.2" x14ac:dyDescent="0.3">
      <c r="A2616">
        <v>3818</v>
      </c>
      <c r="B2616" s="9" t="s">
        <v>3815</v>
      </c>
      <c r="C2616" s="3" t="s">
        <v>7928</v>
      </c>
      <c r="D2616" s="5">
        <v>250</v>
      </c>
      <c r="E2616" s="7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 t="shared" si="200"/>
        <v>228</v>
      </c>
      <c r="P2616">
        <f t="shared" si="201"/>
        <v>57</v>
      </c>
      <c r="Q2616" s="12" t="s">
        <v>8323</v>
      </c>
      <c r="R2616" t="s">
        <v>8326</v>
      </c>
      <c r="S2616" s="17">
        <f t="shared" si="202"/>
        <v>42045.84238425926</v>
      </c>
      <c r="T2616" s="17">
        <f t="shared" si="203"/>
        <v>42075.800717592589</v>
      </c>
      <c r="U2616">
        <f t="shared" si="204"/>
        <v>2015</v>
      </c>
    </row>
    <row r="2617" spans="1:21" ht="28.8" x14ac:dyDescent="0.3">
      <c r="A2617">
        <v>3711</v>
      </c>
      <c r="B2617" s="9" t="s">
        <v>3708</v>
      </c>
      <c r="C2617" s="3" t="s">
        <v>7821</v>
      </c>
      <c r="D2617" s="5">
        <v>500</v>
      </c>
      <c r="E2617" s="7">
        <v>570</v>
      </c>
      <c r="F2617" t="s">
        <v>8218</v>
      </c>
      <c r="G2617" t="s">
        <v>8223</v>
      </c>
      <c r="H2617" t="s">
        <v>8245</v>
      </c>
      <c r="I2617">
        <v>1402848000</v>
      </c>
      <c r="J2617">
        <v>1400606573</v>
      </c>
      <c r="K2617" t="b">
        <v>0</v>
      </c>
      <c r="L2617">
        <v>21</v>
      </c>
      <c r="M2617" t="b">
        <v>1</v>
      </c>
      <c r="N2617" t="s">
        <v>8269</v>
      </c>
      <c r="O2617">
        <f t="shared" si="200"/>
        <v>114</v>
      </c>
      <c r="P2617">
        <f t="shared" si="201"/>
        <v>27.14</v>
      </c>
      <c r="Q2617" s="12" t="s">
        <v>8323</v>
      </c>
      <c r="R2617" t="s">
        <v>8326</v>
      </c>
      <c r="S2617" s="17">
        <f t="shared" si="202"/>
        <v>41779.724224537036</v>
      </c>
      <c r="T2617" s="17">
        <f t="shared" si="203"/>
        <v>41805.666666666664</v>
      </c>
      <c r="U2617">
        <f t="shared" si="204"/>
        <v>2014</v>
      </c>
    </row>
    <row r="2618" spans="1:21" ht="57.6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2" t="s">
        <v>8323</v>
      </c>
      <c r="R2618" t="s">
        <v>8326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43.2" x14ac:dyDescent="0.3">
      <c r="A2619">
        <v>2774</v>
      </c>
      <c r="B2619" s="9" t="s">
        <v>2774</v>
      </c>
      <c r="C2619" s="3" t="s">
        <v>6884</v>
      </c>
      <c r="D2619" s="5">
        <v>4000</v>
      </c>
      <c r="E2619" s="7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 t="shared" si="200"/>
        <v>14</v>
      </c>
      <c r="P2619">
        <f t="shared" si="201"/>
        <v>43.85</v>
      </c>
      <c r="Q2619" s="12" t="s">
        <v>8311</v>
      </c>
      <c r="R2619" t="s">
        <v>8356</v>
      </c>
      <c r="S2619" s="17">
        <f t="shared" si="202"/>
        <v>41311.126481481479</v>
      </c>
      <c r="T2619" s="17">
        <f t="shared" si="203"/>
        <v>41341.126481481479</v>
      </c>
      <c r="U2619">
        <f t="shared" si="204"/>
        <v>2013</v>
      </c>
    </row>
    <row r="2620" spans="1:21" ht="57.6" x14ac:dyDescent="0.3">
      <c r="A2620">
        <v>432</v>
      </c>
      <c r="B2620" s="9" t="s">
        <v>433</v>
      </c>
      <c r="C2620" s="3" t="s">
        <v>4542</v>
      </c>
      <c r="D2620" s="5">
        <v>6000</v>
      </c>
      <c r="E2620" s="7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 t="shared" si="200"/>
        <v>10</v>
      </c>
      <c r="P2620">
        <f t="shared" si="201"/>
        <v>71.25</v>
      </c>
      <c r="Q2620" s="12" t="s">
        <v>8321</v>
      </c>
      <c r="R2620" t="s">
        <v>8339</v>
      </c>
      <c r="S2620" s="17">
        <f t="shared" si="202"/>
        <v>42238.726631944446</v>
      </c>
      <c r="T2620" s="17">
        <f t="shared" si="203"/>
        <v>42298.726631944446</v>
      </c>
      <c r="U2620">
        <f t="shared" si="204"/>
        <v>2015</v>
      </c>
    </row>
    <row r="2621" spans="1:21" ht="57.6" x14ac:dyDescent="0.3">
      <c r="A2621">
        <v>3752</v>
      </c>
      <c r="B2621" s="9" t="s">
        <v>3749</v>
      </c>
      <c r="C2621" s="3" t="s">
        <v>7862</v>
      </c>
      <c r="D2621" s="5">
        <v>500</v>
      </c>
      <c r="E2621" s="7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200"/>
        <v>113</v>
      </c>
      <c r="P2621">
        <f t="shared" si="201"/>
        <v>37.67</v>
      </c>
      <c r="Q2621" s="12" t="s">
        <v>8323</v>
      </c>
      <c r="R2621" t="s">
        <v>8335</v>
      </c>
      <c r="S2621" s="17">
        <f t="shared" si="202"/>
        <v>42619.802488425921</v>
      </c>
      <c r="T2621" s="17">
        <f t="shared" si="203"/>
        <v>42659.875</v>
      </c>
      <c r="U2621">
        <f t="shared" si="204"/>
        <v>2016</v>
      </c>
    </row>
    <row r="2622" spans="1:21" ht="57.6" x14ac:dyDescent="0.3">
      <c r="A2622">
        <v>2906</v>
      </c>
      <c r="B2622" s="9" t="s">
        <v>2906</v>
      </c>
      <c r="C2622" s="3" t="s">
        <v>7016</v>
      </c>
      <c r="D2622" s="5">
        <v>6000</v>
      </c>
      <c r="E2622" s="7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200"/>
        <v>9</v>
      </c>
      <c r="P2622">
        <f t="shared" si="201"/>
        <v>80.709999999999994</v>
      </c>
      <c r="Q2622" s="12" t="s">
        <v>8323</v>
      </c>
      <c r="R2622" t="s">
        <v>8326</v>
      </c>
      <c r="S2622" s="17">
        <f t="shared" si="202"/>
        <v>42199.648912037039</v>
      </c>
      <c r="T2622" s="17">
        <f t="shared" si="203"/>
        <v>42217.041666666672</v>
      </c>
      <c r="U2622">
        <f t="shared" si="204"/>
        <v>2015</v>
      </c>
    </row>
    <row r="2623" spans="1:21" ht="43.2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2" t="s">
        <v>8321</v>
      </c>
      <c r="R2623" t="s">
        <v>8343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2" t="s">
        <v>8327</v>
      </c>
      <c r="R2624" t="s">
        <v>8338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2" t="s">
        <v>8323</v>
      </c>
      <c r="R2625" t="s">
        <v>8326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43.2" x14ac:dyDescent="0.3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si="201"/>
        <v>50.91</v>
      </c>
      <c r="Q2626" s="12" t="s">
        <v>8316</v>
      </c>
      <c r="R2626" t="s">
        <v>8334</v>
      </c>
      <c r="S2626" s="17">
        <f t="shared" si="202"/>
        <v>41255.833611111113</v>
      </c>
      <c r="T2626" s="17">
        <f t="shared" si="203"/>
        <v>41285.833611111113</v>
      </c>
      <c r="U2626">
        <f t="shared" si="204"/>
        <v>2012</v>
      </c>
    </row>
    <row r="2627" spans="1:21" ht="43.2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s="12" t="s">
        <v>8327</v>
      </c>
      <c r="R2627" t="s">
        <v>8330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2" t="s">
        <v>8321</v>
      </c>
      <c r="R2628" t="s">
        <v>8325</v>
      </c>
      <c r="S2628" s="17">
        <f t="shared" si="207"/>
        <v>41900.505312499998</v>
      </c>
      <c r="T2628" s="17">
        <f t="shared" si="208"/>
        <v>41930.505312499998</v>
      </c>
      <c r="U2628">
        <f t="shared" si="209"/>
        <v>2014</v>
      </c>
    </row>
    <row r="2629" spans="1:21" ht="43.2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2" t="s">
        <v>8327</v>
      </c>
      <c r="R2629" t="s">
        <v>8328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2" t="s">
        <v>8323</v>
      </c>
      <c r="R2630" t="s">
        <v>8326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2" t="s">
        <v>8327</v>
      </c>
      <c r="R2631" t="s">
        <v>8331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28.8" x14ac:dyDescent="0.3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2" t="s">
        <v>8313</v>
      </c>
      <c r="R2632" t="s">
        <v>8314</v>
      </c>
      <c r="S2632" s="17">
        <f t="shared" si="207"/>
        <v>41880.068437499998</v>
      </c>
      <c r="T2632" s="17">
        <f t="shared" si="208"/>
        <v>41910.068437499998</v>
      </c>
      <c r="U2632">
        <f t="shared" si="209"/>
        <v>2014</v>
      </c>
    </row>
    <row r="2633" spans="1:21" ht="43.2" x14ac:dyDescent="0.3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2" t="s">
        <v>8308</v>
      </c>
      <c r="R2633" t="s">
        <v>8310</v>
      </c>
      <c r="S2633" s="17">
        <f t="shared" si="207"/>
        <v>41971.866574074069</v>
      </c>
      <c r="T2633" s="17">
        <f t="shared" si="208"/>
        <v>42016.866574074069</v>
      </c>
      <c r="U2633">
        <f t="shared" si="209"/>
        <v>2014</v>
      </c>
    </row>
    <row r="2634" spans="1:21" ht="43.2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2" t="s">
        <v>8327</v>
      </c>
      <c r="R2634" t="s">
        <v>8331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43.2" x14ac:dyDescent="0.3">
      <c r="A2635">
        <v>3934</v>
      </c>
      <c r="B2635" s="9" t="s">
        <v>3931</v>
      </c>
      <c r="C2635" s="3" t="s">
        <v>8042</v>
      </c>
      <c r="D2635" s="5">
        <v>5000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1443704400</v>
      </c>
      <c r="J2635">
        <v>1439827639</v>
      </c>
      <c r="K2635" t="b">
        <v>0</v>
      </c>
      <c r="L2635">
        <v>12</v>
      </c>
      <c r="M2635" t="b">
        <v>0</v>
      </c>
      <c r="N2635" t="s">
        <v>8269</v>
      </c>
      <c r="O2635">
        <f t="shared" si="205"/>
        <v>11</v>
      </c>
      <c r="P2635">
        <f t="shared" si="206"/>
        <v>45.83</v>
      </c>
      <c r="Q2635" s="12" t="s">
        <v>8323</v>
      </c>
      <c r="R2635" t="s">
        <v>8326</v>
      </c>
      <c r="S2635" s="17">
        <f t="shared" si="207"/>
        <v>42233.671747685185</v>
      </c>
      <c r="T2635" s="17">
        <f t="shared" si="208"/>
        <v>42278.541666666672</v>
      </c>
      <c r="U2635">
        <f t="shared" si="209"/>
        <v>2015</v>
      </c>
    </row>
    <row r="2636" spans="1:21" ht="43.2" x14ac:dyDescent="0.3">
      <c r="A2636">
        <v>3514</v>
      </c>
      <c r="B2636" s="9" t="s">
        <v>3513</v>
      </c>
      <c r="C2636" s="3" t="s">
        <v>7624</v>
      </c>
      <c r="D2636" s="5">
        <v>500</v>
      </c>
      <c r="E2636" s="7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>
        <f t="shared" si="205"/>
        <v>110</v>
      </c>
      <c r="P2636">
        <f t="shared" si="206"/>
        <v>55</v>
      </c>
      <c r="Q2636" s="12" t="s">
        <v>8323</v>
      </c>
      <c r="R2636" t="s">
        <v>8326</v>
      </c>
      <c r="S2636" s="17">
        <f t="shared" si="207"/>
        <v>42020.846666666665</v>
      </c>
      <c r="T2636" s="17">
        <f t="shared" si="208"/>
        <v>42037.207638888889</v>
      </c>
      <c r="U2636">
        <f t="shared" si="209"/>
        <v>2015</v>
      </c>
    </row>
    <row r="2637" spans="1:21" ht="43.2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2" t="s">
        <v>8323</v>
      </c>
      <c r="R2637" t="s">
        <v>8326</v>
      </c>
      <c r="S2637" s="17">
        <f t="shared" si="207"/>
        <v>42258.646504629629</v>
      </c>
      <c r="T2637" s="17">
        <f t="shared" si="208"/>
        <v>42288.645196759258</v>
      </c>
      <c r="U2637">
        <f t="shared" si="209"/>
        <v>2015</v>
      </c>
    </row>
    <row r="2638" spans="1:21" ht="43.2" x14ac:dyDescent="0.3">
      <c r="A2638">
        <v>2752</v>
      </c>
      <c r="B2638" s="9" t="s">
        <v>2752</v>
      </c>
      <c r="C2638" s="3" t="s">
        <v>6862</v>
      </c>
      <c r="D2638" s="5">
        <v>4800</v>
      </c>
      <c r="E2638" s="7">
        <v>550</v>
      </c>
      <c r="F2638" t="s">
        <v>8220</v>
      </c>
      <c r="G2638" t="s">
        <v>8223</v>
      </c>
      <c r="H2638" t="s">
        <v>8245</v>
      </c>
      <c r="I2638">
        <v>1324232504</v>
      </c>
      <c r="J2638">
        <v>1320776504</v>
      </c>
      <c r="K2638" t="b">
        <v>0</v>
      </c>
      <c r="L2638">
        <v>14</v>
      </c>
      <c r="M2638" t="b">
        <v>0</v>
      </c>
      <c r="N2638" t="s">
        <v>8302</v>
      </c>
      <c r="O2638">
        <f t="shared" si="205"/>
        <v>11</v>
      </c>
      <c r="P2638">
        <f t="shared" si="206"/>
        <v>39.29</v>
      </c>
      <c r="Q2638" s="12" t="s">
        <v>8311</v>
      </c>
      <c r="R2638" t="s">
        <v>8356</v>
      </c>
      <c r="S2638" s="17">
        <f t="shared" si="207"/>
        <v>40855.765092592592</v>
      </c>
      <c r="T2638" s="17">
        <f t="shared" si="208"/>
        <v>40895.765092592592</v>
      </c>
      <c r="U2638">
        <f t="shared" si="209"/>
        <v>2011</v>
      </c>
    </row>
    <row r="2639" spans="1:21" ht="43.2" x14ac:dyDescent="0.3">
      <c r="A2639">
        <v>1612</v>
      </c>
      <c r="B2639" s="9" t="s">
        <v>1613</v>
      </c>
      <c r="C2639" s="3" t="s">
        <v>5722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1357160384</v>
      </c>
      <c r="J2639">
        <v>1354568384</v>
      </c>
      <c r="K2639" t="b">
        <v>0</v>
      </c>
      <c r="L2639">
        <v>11</v>
      </c>
      <c r="M2639" t="b">
        <v>1</v>
      </c>
      <c r="N2639" t="s">
        <v>8274</v>
      </c>
      <c r="O2639">
        <f t="shared" si="205"/>
        <v>110</v>
      </c>
      <c r="P2639">
        <f t="shared" si="206"/>
        <v>50</v>
      </c>
      <c r="Q2639" s="12" t="s">
        <v>8327</v>
      </c>
      <c r="R2639" t="s">
        <v>8331</v>
      </c>
      <c r="S2639" s="17">
        <f t="shared" si="207"/>
        <v>41246.874814814815</v>
      </c>
      <c r="T2639" s="17">
        <f t="shared" si="208"/>
        <v>41276.874814814815</v>
      </c>
      <c r="U2639">
        <f t="shared" si="209"/>
        <v>2012</v>
      </c>
    </row>
    <row r="2640" spans="1:21" ht="43.2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2" t="s">
        <v>8319</v>
      </c>
      <c r="R2640" t="s">
        <v>8320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43.2" x14ac:dyDescent="0.3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2" t="s">
        <v>8323</v>
      </c>
      <c r="R2641" t="s">
        <v>8326</v>
      </c>
      <c r="S2641" s="17">
        <f t="shared" si="207"/>
        <v>41779.310034722221</v>
      </c>
      <c r="T2641" s="17">
        <f t="shared" si="208"/>
        <v>41805.666666666664</v>
      </c>
      <c r="U2641">
        <f t="shared" si="209"/>
        <v>2014</v>
      </c>
    </row>
    <row r="2642" spans="1:21" ht="57.6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2" t="s">
        <v>8327</v>
      </c>
      <c r="R2642" t="s">
        <v>8336</v>
      </c>
      <c r="S2642" s="17">
        <f t="shared" si="207"/>
        <v>42609.311990740738</v>
      </c>
      <c r="T2642" s="17">
        <f t="shared" si="208"/>
        <v>42668.791666666672</v>
      </c>
      <c r="U2642">
        <f t="shared" si="209"/>
        <v>2016</v>
      </c>
    </row>
    <row r="2643" spans="1:21" ht="43.2" x14ac:dyDescent="0.3">
      <c r="A2643">
        <v>818</v>
      </c>
      <c r="B2643" s="9" t="s">
        <v>819</v>
      </c>
      <c r="C2643" s="3" t="s">
        <v>4928</v>
      </c>
      <c r="D2643" s="5">
        <v>350</v>
      </c>
      <c r="E2643" s="7">
        <v>545</v>
      </c>
      <c r="F2643" t="s">
        <v>8218</v>
      </c>
      <c r="G2643" t="s">
        <v>8223</v>
      </c>
      <c r="H2643" t="s">
        <v>8245</v>
      </c>
      <c r="I2643">
        <v>1344358860</v>
      </c>
      <c r="J2643">
        <v>1343682681</v>
      </c>
      <c r="K2643" t="b">
        <v>0</v>
      </c>
      <c r="L2643">
        <v>19</v>
      </c>
      <c r="M2643" t="b">
        <v>1</v>
      </c>
      <c r="N2643" t="s">
        <v>8274</v>
      </c>
      <c r="O2643">
        <f t="shared" si="205"/>
        <v>156</v>
      </c>
      <c r="P2643">
        <f t="shared" si="206"/>
        <v>28.68</v>
      </c>
      <c r="Q2643" s="12" t="s">
        <v>8327</v>
      </c>
      <c r="R2643" t="s">
        <v>8331</v>
      </c>
      <c r="S2643" s="17">
        <f t="shared" si="207"/>
        <v>41120.882881944446</v>
      </c>
      <c r="T2643" s="17">
        <f t="shared" si="208"/>
        <v>41128.709027777775</v>
      </c>
      <c r="U2643">
        <f t="shared" si="209"/>
        <v>2012</v>
      </c>
    </row>
    <row r="2644" spans="1:21" ht="43.2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2" t="s">
        <v>8323</v>
      </c>
      <c r="R2644" t="s">
        <v>8326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2" t="s">
        <v>8323</v>
      </c>
      <c r="R2645" t="s">
        <v>8326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43.2" x14ac:dyDescent="0.3">
      <c r="A2646">
        <v>3319</v>
      </c>
      <c r="B2646" s="9" t="s">
        <v>3319</v>
      </c>
      <c r="C2646" s="3" t="s">
        <v>7429</v>
      </c>
      <c r="D2646" s="5">
        <v>500</v>
      </c>
      <c r="E2646" s="7">
        <v>540</v>
      </c>
      <c r="F2646" t="s">
        <v>8218</v>
      </c>
      <c r="G2646" t="s">
        <v>8224</v>
      </c>
      <c r="H2646" t="s">
        <v>8246</v>
      </c>
      <c r="I2646">
        <v>1422712986</v>
      </c>
      <c r="J2646">
        <v>1418824986</v>
      </c>
      <c r="K2646" t="b">
        <v>0</v>
      </c>
      <c r="L2646">
        <v>16</v>
      </c>
      <c r="M2646" t="b">
        <v>1</v>
      </c>
      <c r="N2646" t="s">
        <v>8269</v>
      </c>
      <c r="O2646">
        <f t="shared" si="205"/>
        <v>108</v>
      </c>
      <c r="P2646">
        <f t="shared" si="206"/>
        <v>33.75</v>
      </c>
      <c r="Q2646" s="12" t="s">
        <v>8323</v>
      </c>
      <c r="R2646" t="s">
        <v>8326</v>
      </c>
      <c r="S2646" s="17">
        <f t="shared" si="207"/>
        <v>41990.585486111115</v>
      </c>
      <c r="T2646" s="17">
        <f t="shared" si="208"/>
        <v>42035.585486111115</v>
      </c>
      <c r="U2646">
        <f t="shared" si="209"/>
        <v>2014</v>
      </c>
    </row>
    <row r="2647" spans="1:21" ht="43.2" x14ac:dyDescent="0.3">
      <c r="A2647">
        <v>3133</v>
      </c>
      <c r="B2647" s="9" t="s">
        <v>3133</v>
      </c>
      <c r="C2647" s="3" t="s">
        <v>7243</v>
      </c>
      <c r="D2647" s="5">
        <v>500</v>
      </c>
      <c r="E2647" s="7">
        <v>540</v>
      </c>
      <c r="F2647" t="s">
        <v>8221</v>
      </c>
      <c r="G2647" t="s">
        <v>8224</v>
      </c>
      <c r="H2647" t="s">
        <v>8246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8269</v>
      </c>
      <c r="O2647">
        <f t="shared" si="205"/>
        <v>108</v>
      </c>
      <c r="P2647">
        <f t="shared" si="206"/>
        <v>33.75</v>
      </c>
      <c r="Q2647" s="12" t="s">
        <v>8323</v>
      </c>
      <c r="R2647" t="s">
        <v>8326</v>
      </c>
      <c r="S2647" s="17">
        <f t="shared" si="207"/>
        <v>42788.565208333333</v>
      </c>
      <c r="T2647" s="17">
        <f t="shared" si="208"/>
        <v>42818.523541666669</v>
      </c>
      <c r="U2647">
        <f t="shared" si="209"/>
        <v>2017</v>
      </c>
    </row>
    <row r="2648" spans="1:21" ht="57.6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2" t="s">
        <v>8323</v>
      </c>
      <c r="R2648" t="s">
        <v>8326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2" t="s">
        <v>8323</v>
      </c>
      <c r="R2649" t="s">
        <v>8326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43.2" x14ac:dyDescent="0.3">
      <c r="A2650">
        <v>3525</v>
      </c>
      <c r="B2650" s="9" t="s">
        <v>3524</v>
      </c>
      <c r="C2650" s="3" t="s">
        <v>7635</v>
      </c>
      <c r="D2650" s="5">
        <v>500</v>
      </c>
      <c r="E2650" s="7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 t="shared" si="205"/>
        <v>106</v>
      </c>
      <c r="P2650">
        <f t="shared" si="206"/>
        <v>75.709999999999994</v>
      </c>
      <c r="Q2650" s="12" t="s">
        <v>8323</v>
      </c>
      <c r="R2650" t="s">
        <v>8326</v>
      </c>
      <c r="S2650" s="17">
        <f t="shared" si="207"/>
        <v>42214.6956712963</v>
      </c>
      <c r="T2650" s="17">
        <f t="shared" si="208"/>
        <v>42225.666666666672</v>
      </c>
      <c r="U2650">
        <f t="shared" si="209"/>
        <v>2015</v>
      </c>
    </row>
    <row r="2651" spans="1:21" ht="43.2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2" t="s">
        <v>8319</v>
      </c>
      <c r="R2651" t="s">
        <v>8345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3.2" x14ac:dyDescent="0.3">
      <c r="A2652">
        <v>1146</v>
      </c>
      <c r="B2652" s="9" t="s">
        <v>1147</v>
      </c>
      <c r="C2652" s="3" t="s">
        <v>5256</v>
      </c>
      <c r="D2652" s="5">
        <v>6000</v>
      </c>
      <c r="E2652" s="7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 t="shared" si="205"/>
        <v>9</v>
      </c>
      <c r="P2652">
        <f t="shared" si="206"/>
        <v>44.17</v>
      </c>
      <c r="Q2652" s="12" t="s">
        <v>8319</v>
      </c>
      <c r="R2652" t="s">
        <v>8345</v>
      </c>
      <c r="S2652" s="17">
        <f t="shared" si="207"/>
        <v>41723.9533912037</v>
      </c>
      <c r="T2652" s="17">
        <f t="shared" si="208"/>
        <v>41761.9533912037</v>
      </c>
      <c r="U2652">
        <f t="shared" si="209"/>
        <v>2014</v>
      </c>
    </row>
    <row r="2653" spans="1:21" ht="43.2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2" t="s">
        <v>8323</v>
      </c>
      <c r="R2653" t="s">
        <v>8326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2" t="s">
        <v>8323</v>
      </c>
      <c r="R2654" t="s">
        <v>8326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3.2" x14ac:dyDescent="0.3">
      <c r="A2655">
        <v>3749</v>
      </c>
      <c r="B2655" s="9" t="s">
        <v>3746</v>
      </c>
      <c r="C2655" s="3" t="s">
        <v>7859</v>
      </c>
      <c r="D2655" s="5">
        <v>500</v>
      </c>
      <c r="E2655" s="7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>
        <f t="shared" si="205"/>
        <v>105</v>
      </c>
      <c r="P2655">
        <f t="shared" si="206"/>
        <v>75</v>
      </c>
      <c r="Q2655" s="12" t="s">
        <v>8323</v>
      </c>
      <c r="R2655" t="s">
        <v>8335</v>
      </c>
      <c r="S2655" s="17">
        <f t="shared" si="207"/>
        <v>42458.127175925925</v>
      </c>
      <c r="T2655" s="17">
        <f t="shared" si="208"/>
        <v>42489.165972222225</v>
      </c>
      <c r="U2655">
        <f t="shared" si="209"/>
        <v>2016</v>
      </c>
    </row>
    <row r="2656" spans="1:21" ht="57.6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2" t="s">
        <v>8323</v>
      </c>
      <c r="R2656" t="s">
        <v>8326</v>
      </c>
      <c r="S2656" s="17">
        <f t="shared" si="207"/>
        <v>41889.768229166664</v>
      </c>
      <c r="T2656" s="17">
        <f t="shared" si="208"/>
        <v>41919.768229166664</v>
      </c>
      <c r="U2656">
        <f t="shared" si="209"/>
        <v>2014</v>
      </c>
    </row>
    <row r="2657" spans="1:21" ht="43.2" x14ac:dyDescent="0.3">
      <c r="A2657">
        <v>2</v>
      </c>
      <c r="B2657" s="9" t="s">
        <v>4</v>
      </c>
      <c r="C2657" s="3" t="s">
        <v>4113</v>
      </c>
      <c r="D2657" s="5">
        <v>500</v>
      </c>
      <c r="E2657" s="7">
        <v>525</v>
      </c>
      <c r="F2657" t="s">
        <v>8218</v>
      </c>
      <c r="G2657" t="s">
        <v>8224</v>
      </c>
      <c r="H2657" t="s">
        <v>8246</v>
      </c>
      <c r="I2657">
        <v>1455555083</v>
      </c>
      <c r="J2657">
        <v>1454691083</v>
      </c>
      <c r="K2657" t="b">
        <v>0</v>
      </c>
      <c r="L2657">
        <v>35</v>
      </c>
      <c r="M2657" t="b">
        <v>1</v>
      </c>
      <c r="N2657" t="s">
        <v>8263</v>
      </c>
      <c r="O2657">
        <f t="shared" si="205"/>
        <v>105</v>
      </c>
      <c r="P2657">
        <f t="shared" si="206"/>
        <v>15</v>
      </c>
      <c r="Q2657" s="12" t="s">
        <v>8321</v>
      </c>
      <c r="R2657" t="s">
        <v>8332</v>
      </c>
      <c r="S2657" s="17">
        <f t="shared" si="207"/>
        <v>42405.702349537038</v>
      </c>
      <c r="T2657" s="17">
        <f t="shared" si="208"/>
        <v>42415.702349537038</v>
      </c>
      <c r="U2657">
        <f t="shared" si="209"/>
        <v>2016</v>
      </c>
    </row>
    <row r="2658" spans="1:21" ht="43.2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2" t="s">
        <v>8323</v>
      </c>
      <c r="R2658" t="s">
        <v>8324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43.2" x14ac:dyDescent="0.3">
      <c r="A2659">
        <v>3894</v>
      </c>
      <c r="B2659" s="9" t="s">
        <v>3891</v>
      </c>
      <c r="C2659" s="3" t="s">
        <v>8002</v>
      </c>
      <c r="D2659" s="5">
        <v>15000</v>
      </c>
      <c r="E2659" s="7">
        <v>520</v>
      </c>
      <c r="F2659" t="s">
        <v>8220</v>
      </c>
      <c r="G2659" t="s">
        <v>8223</v>
      </c>
      <c r="H2659" t="s">
        <v>8245</v>
      </c>
      <c r="I2659">
        <v>1481000340</v>
      </c>
      <c r="J2659">
        <v>1478386812</v>
      </c>
      <c r="K2659" t="b">
        <v>0</v>
      </c>
      <c r="L2659">
        <v>11</v>
      </c>
      <c r="M2659" t="b">
        <v>0</v>
      </c>
      <c r="N2659" t="s">
        <v>8269</v>
      </c>
      <c r="O2659">
        <f t="shared" si="205"/>
        <v>3</v>
      </c>
      <c r="P2659">
        <f t="shared" si="206"/>
        <v>47.27</v>
      </c>
      <c r="Q2659" s="12" t="s">
        <v>8323</v>
      </c>
      <c r="R2659" t="s">
        <v>8326</v>
      </c>
      <c r="S2659" s="17">
        <f t="shared" si="207"/>
        <v>42679.958472222221</v>
      </c>
      <c r="T2659" s="17">
        <f t="shared" si="208"/>
        <v>42710.207638888889</v>
      </c>
      <c r="U2659">
        <f t="shared" si="209"/>
        <v>2016</v>
      </c>
    </row>
    <row r="2660" spans="1:21" ht="43.2" x14ac:dyDescent="0.3">
      <c r="A2660">
        <v>3651</v>
      </c>
      <c r="B2660" s="9" t="s">
        <v>3649</v>
      </c>
      <c r="C2660" s="3" t="s">
        <v>7761</v>
      </c>
      <c r="D2660" s="5">
        <v>500</v>
      </c>
      <c r="E2660" s="7">
        <v>520</v>
      </c>
      <c r="F2660" t="s">
        <v>8218</v>
      </c>
      <c r="G2660" t="s">
        <v>8223</v>
      </c>
      <c r="H2660" t="s">
        <v>8245</v>
      </c>
      <c r="I2660">
        <v>1407686340</v>
      </c>
      <c r="J2660">
        <v>1404833442</v>
      </c>
      <c r="K2660" t="b">
        <v>0</v>
      </c>
      <c r="L2660">
        <v>9</v>
      </c>
      <c r="M2660" t="b">
        <v>1</v>
      </c>
      <c r="N2660" t="s">
        <v>8269</v>
      </c>
      <c r="O2660">
        <f t="shared" si="205"/>
        <v>104</v>
      </c>
      <c r="P2660">
        <f t="shared" si="206"/>
        <v>57.78</v>
      </c>
      <c r="Q2660" s="12" t="s">
        <v>8323</v>
      </c>
      <c r="R2660" t="s">
        <v>8326</v>
      </c>
      <c r="S2660" s="17">
        <f t="shared" si="207"/>
        <v>41828.646319444444</v>
      </c>
      <c r="T2660" s="17">
        <f t="shared" si="208"/>
        <v>41861.665972222225</v>
      </c>
      <c r="U2660">
        <f t="shared" si="209"/>
        <v>2014</v>
      </c>
    </row>
    <row r="2661" spans="1:21" ht="57.6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2" t="s">
        <v>8327</v>
      </c>
      <c r="R2661" t="s">
        <v>8331</v>
      </c>
      <c r="S2661" s="17">
        <f t="shared" si="207"/>
        <v>42430.702210648145</v>
      </c>
      <c r="T2661" s="17">
        <f t="shared" si="208"/>
        <v>42460.660543981481</v>
      </c>
      <c r="U2661">
        <f t="shared" si="209"/>
        <v>2016</v>
      </c>
    </row>
    <row r="2662" spans="1:21" ht="57.6" x14ac:dyDescent="0.3">
      <c r="A2662">
        <v>909</v>
      </c>
      <c r="B2662" s="9" t="s">
        <v>910</v>
      </c>
      <c r="C2662" s="3" t="s">
        <v>5019</v>
      </c>
      <c r="D2662" s="5">
        <v>16000</v>
      </c>
      <c r="E2662" s="7">
        <v>520</v>
      </c>
      <c r="F2662" t="s">
        <v>8220</v>
      </c>
      <c r="G2662" t="s">
        <v>8223</v>
      </c>
      <c r="H2662" t="s">
        <v>8245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>
        <f t="shared" si="205"/>
        <v>3</v>
      </c>
      <c r="P2662">
        <f t="shared" si="206"/>
        <v>65</v>
      </c>
      <c r="Q2662" s="12" t="s">
        <v>8327</v>
      </c>
      <c r="R2662" t="s">
        <v>8350</v>
      </c>
      <c r="S2662" s="17">
        <f t="shared" si="207"/>
        <v>41081.69027777778</v>
      </c>
      <c r="T2662" s="17">
        <f t="shared" si="208"/>
        <v>41113.166666666664</v>
      </c>
      <c r="U2662">
        <f t="shared" si="209"/>
        <v>2012</v>
      </c>
    </row>
    <row r="2663" spans="1:21" ht="57.6" x14ac:dyDescent="0.3">
      <c r="A2663">
        <v>829</v>
      </c>
      <c r="B2663" s="9" t="s">
        <v>830</v>
      </c>
      <c r="C2663" s="3" t="s">
        <v>4939</v>
      </c>
      <c r="D2663" s="5">
        <v>500</v>
      </c>
      <c r="E2663" s="7">
        <v>520</v>
      </c>
      <c r="F2663" t="s">
        <v>8218</v>
      </c>
      <c r="G2663" t="s">
        <v>8224</v>
      </c>
      <c r="H2663" t="s">
        <v>8246</v>
      </c>
      <c r="I2663">
        <v>1468437240</v>
      </c>
      <c r="J2663">
        <v>1463253240</v>
      </c>
      <c r="K2663" t="b">
        <v>0</v>
      </c>
      <c r="L2663">
        <v>16</v>
      </c>
      <c r="M2663" t="b">
        <v>1</v>
      </c>
      <c r="N2663" t="s">
        <v>8274</v>
      </c>
      <c r="O2663">
        <f t="shared" si="205"/>
        <v>104</v>
      </c>
      <c r="P2663">
        <f t="shared" si="206"/>
        <v>32.5</v>
      </c>
      <c r="Q2663" s="12" t="s">
        <v>8327</v>
      </c>
      <c r="R2663" t="s">
        <v>8331</v>
      </c>
      <c r="S2663" s="17">
        <f t="shared" si="207"/>
        <v>42504.801388888889</v>
      </c>
      <c r="T2663" s="17">
        <f t="shared" si="208"/>
        <v>42564.801388888889</v>
      </c>
      <c r="U2663">
        <f t="shared" si="209"/>
        <v>2016</v>
      </c>
    </row>
    <row r="2664" spans="1:21" ht="43.2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2" t="s">
        <v>8327</v>
      </c>
      <c r="R2664" t="s">
        <v>8331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2" t="s">
        <v>8327</v>
      </c>
      <c r="R2665" t="s">
        <v>8328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3.2" x14ac:dyDescent="0.3">
      <c r="A2666">
        <v>1990</v>
      </c>
      <c r="B2666" s="9" t="s">
        <v>1991</v>
      </c>
      <c r="C2666" s="3" t="s">
        <v>6100</v>
      </c>
      <c r="D2666" s="5">
        <v>3000</v>
      </c>
      <c r="E2666" s="7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 t="shared" si="205"/>
        <v>17</v>
      </c>
      <c r="P2666">
        <f t="shared" si="206"/>
        <v>101.8</v>
      </c>
      <c r="Q2666" s="12" t="s">
        <v>8313</v>
      </c>
      <c r="R2666" t="s">
        <v>8353</v>
      </c>
      <c r="S2666" s="17">
        <f t="shared" si="207"/>
        <v>42398.195972222224</v>
      </c>
      <c r="T2666" s="17">
        <f t="shared" si="208"/>
        <v>42413.195972222224</v>
      </c>
      <c r="U2666">
        <f t="shared" si="209"/>
        <v>2016</v>
      </c>
    </row>
    <row r="2667" spans="1:21" ht="43.2" x14ac:dyDescent="0.3">
      <c r="A2667">
        <v>1816</v>
      </c>
      <c r="B2667" s="9" t="s">
        <v>1817</v>
      </c>
      <c r="C2667" s="3" t="s">
        <v>5926</v>
      </c>
      <c r="D2667" s="5">
        <v>25000</v>
      </c>
      <c r="E2667" s="7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 t="shared" si="205"/>
        <v>2</v>
      </c>
      <c r="P2667">
        <f t="shared" si="206"/>
        <v>84.83</v>
      </c>
      <c r="Q2667" s="12" t="s">
        <v>8313</v>
      </c>
      <c r="R2667" t="s">
        <v>8314</v>
      </c>
      <c r="S2667" s="17">
        <f t="shared" si="207"/>
        <v>42548.876192129625</v>
      </c>
      <c r="T2667" s="17">
        <f t="shared" si="208"/>
        <v>42576.791666666672</v>
      </c>
      <c r="U2667">
        <f t="shared" si="209"/>
        <v>2016</v>
      </c>
    </row>
    <row r="2668" spans="1:21" ht="43.2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2" t="s">
        <v>8311</v>
      </c>
      <c r="R2668" t="s">
        <v>8349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2" t="s">
        <v>8323</v>
      </c>
      <c r="R2669" t="s">
        <v>8326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43.2" x14ac:dyDescent="0.3">
      <c r="A2670">
        <v>3558</v>
      </c>
      <c r="B2670" s="9" t="s">
        <v>3557</v>
      </c>
      <c r="C2670" s="3" t="s">
        <v>7668</v>
      </c>
      <c r="D2670" s="5">
        <v>350</v>
      </c>
      <c r="E2670" s="7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 t="shared" si="205"/>
        <v>144</v>
      </c>
      <c r="P2670">
        <f t="shared" si="206"/>
        <v>22.91</v>
      </c>
      <c r="Q2670" s="12" t="s">
        <v>8323</v>
      </c>
      <c r="R2670" t="s">
        <v>8326</v>
      </c>
      <c r="S2670" s="17">
        <f t="shared" si="207"/>
        <v>42139.816840277781</v>
      </c>
      <c r="T2670" s="17">
        <f t="shared" si="208"/>
        <v>42181.875</v>
      </c>
      <c r="U2670">
        <f t="shared" si="209"/>
        <v>2015</v>
      </c>
    </row>
    <row r="2671" spans="1:21" ht="57.6" x14ac:dyDescent="0.3">
      <c r="A2671">
        <v>2867</v>
      </c>
      <c r="B2671" s="9" t="s">
        <v>2867</v>
      </c>
      <c r="C2671" s="3" t="s">
        <v>6977</v>
      </c>
      <c r="D2671" s="5">
        <v>2500</v>
      </c>
      <c r="E2671" s="7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205"/>
        <v>20</v>
      </c>
      <c r="P2671">
        <f t="shared" si="206"/>
        <v>50.4</v>
      </c>
      <c r="Q2671" s="12" t="s">
        <v>8323</v>
      </c>
      <c r="R2671" t="s">
        <v>8326</v>
      </c>
      <c r="S2671" s="17">
        <f t="shared" si="207"/>
        <v>42531.195277777777</v>
      </c>
      <c r="T2671" s="17">
        <f t="shared" si="208"/>
        <v>42555.166666666672</v>
      </c>
      <c r="U2671">
        <f t="shared" si="209"/>
        <v>2016</v>
      </c>
    </row>
    <row r="2672" spans="1:21" ht="43.2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2" t="s">
        <v>8323</v>
      </c>
      <c r="R2672" t="s">
        <v>8326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2" t="s">
        <v>8308</v>
      </c>
      <c r="R2673" t="s">
        <v>8310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2" t="s">
        <v>8321</v>
      </c>
      <c r="R2674" t="s">
        <v>8343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2" t="s">
        <v>8323</v>
      </c>
      <c r="R2675" t="s">
        <v>8326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72" x14ac:dyDescent="0.3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2" t="s">
        <v>8323</v>
      </c>
      <c r="R2676" t="s">
        <v>8335</v>
      </c>
      <c r="S2676" s="17">
        <f t="shared" si="207"/>
        <v>42333.695821759262</v>
      </c>
      <c r="T2676" s="17">
        <f t="shared" si="208"/>
        <v>42361.679166666669</v>
      </c>
      <c r="U2676">
        <f t="shared" si="209"/>
        <v>2015</v>
      </c>
    </row>
    <row r="2677" spans="1:21" ht="57.6" x14ac:dyDescent="0.3">
      <c r="A2677">
        <v>3761</v>
      </c>
      <c r="B2677" s="9" t="s">
        <v>3758</v>
      </c>
      <c r="C2677" s="3" t="s">
        <v>7871</v>
      </c>
      <c r="D2677" s="5">
        <v>500</v>
      </c>
      <c r="E2677" s="7">
        <v>500</v>
      </c>
      <c r="F2677" t="s">
        <v>8218</v>
      </c>
      <c r="G2677" t="s">
        <v>8224</v>
      </c>
      <c r="H2677" t="s">
        <v>8246</v>
      </c>
      <c r="I2677">
        <v>1439247600</v>
      </c>
      <c r="J2677">
        <v>1434625937</v>
      </c>
      <c r="K2677" t="b">
        <v>0</v>
      </c>
      <c r="L2677">
        <v>3</v>
      </c>
      <c r="M2677" t="b">
        <v>1</v>
      </c>
      <c r="N2677" t="s">
        <v>8303</v>
      </c>
      <c r="O2677">
        <f t="shared" si="205"/>
        <v>100</v>
      </c>
      <c r="P2677">
        <f t="shared" si="206"/>
        <v>166.67</v>
      </c>
      <c r="Q2677" s="12" t="s">
        <v>8323</v>
      </c>
      <c r="R2677" t="s">
        <v>8335</v>
      </c>
      <c r="S2677" s="17">
        <f t="shared" si="207"/>
        <v>42173.466863425929</v>
      </c>
      <c r="T2677" s="17">
        <f t="shared" si="208"/>
        <v>42226.958333333328</v>
      </c>
      <c r="U2677">
        <f t="shared" si="209"/>
        <v>2015</v>
      </c>
    </row>
    <row r="2678" spans="1:21" ht="43.2" x14ac:dyDescent="0.3">
      <c r="A2678">
        <v>3650</v>
      </c>
      <c r="B2678" s="9" t="s">
        <v>3648</v>
      </c>
      <c r="C2678" s="3" t="s">
        <v>7760</v>
      </c>
      <c r="D2678" s="5">
        <v>500</v>
      </c>
      <c r="E2678" s="7">
        <v>500</v>
      </c>
      <c r="F2678" t="s">
        <v>8218</v>
      </c>
      <c r="G2678" t="s">
        <v>8224</v>
      </c>
      <c r="H2678" t="s">
        <v>8246</v>
      </c>
      <c r="I2678">
        <v>1454412584</v>
      </c>
      <c r="J2678">
        <v>1452598184</v>
      </c>
      <c r="K2678" t="b">
        <v>0</v>
      </c>
      <c r="L2678">
        <v>17</v>
      </c>
      <c r="M2678" t="b">
        <v>1</v>
      </c>
      <c r="N2678" t="s">
        <v>8269</v>
      </c>
      <c r="O2678">
        <f t="shared" si="205"/>
        <v>100</v>
      </c>
      <c r="P2678">
        <f t="shared" si="206"/>
        <v>29.41</v>
      </c>
      <c r="Q2678" s="12" t="s">
        <v>8323</v>
      </c>
      <c r="R2678" t="s">
        <v>8326</v>
      </c>
      <c r="S2678" s="17">
        <f t="shared" si="207"/>
        <v>42381.478981481487</v>
      </c>
      <c r="T2678" s="17">
        <f t="shared" si="208"/>
        <v>42402.478981481487</v>
      </c>
      <c r="U2678">
        <f t="shared" si="209"/>
        <v>2016</v>
      </c>
    </row>
    <row r="2679" spans="1:21" ht="43.2" x14ac:dyDescent="0.3">
      <c r="A2679">
        <v>3579</v>
      </c>
      <c r="B2679" s="9" t="s">
        <v>3578</v>
      </c>
      <c r="C2679" s="3" t="s">
        <v>7689</v>
      </c>
      <c r="D2679" s="5">
        <v>500</v>
      </c>
      <c r="E2679" s="7">
        <v>500</v>
      </c>
      <c r="F2679" t="s">
        <v>8218</v>
      </c>
      <c r="G2679" t="s">
        <v>8224</v>
      </c>
      <c r="H2679" t="s">
        <v>8246</v>
      </c>
      <c r="I2679">
        <v>1459444656</v>
      </c>
      <c r="J2679">
        <v>1456856256</v>
      </c>
      <c r="K2679" t="b">
        <v>0</v>
      </c>
      <c r="L2679">
        <v>14</v>
      </c>
      <c r="M2679" t="b">
        <v>1</v>
      </c>
      <c r="N2679" t="s">
        <v>8269</v>
      </c>
      <c r="O2679">
        <f t="shared" si="205"/>
        <v>100</v>
      </c>
      <c r="P2679">
        <f t="shared" si="206"/>
        <v>35.71</v>
      </c>
      <c r="Q2679" s="12" t="s">
        <v>8323</v>
      </c>
      <c r="R2679" t="s">
        <v>8326</v>
      </c>
      <c r="S2679" s="17">
        <f t="shared" si="207"/>
        <v>42430.762222222227</v>
      </c>
      <c r="T2679" s="17">
        <f t="shared" si="208"/>
        <v>42460.720555555556</v>
      </c>
      <c r="U2679">
        <f t="shared" si="209"/>
        <v>2016</v>
      </c>
    </row>
    <row r="2680" spans="1:21" ht="28.8" x14ac:dyDescent="0.3">
      <c r="A2680">
        <v>3572</v>
      </c>
      <c r="B2680" s="9" t="s">
        <v>3571</v>
      </c>
      <c r="C2680" s="3" t="s">
        <v>7682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1434894082</v>
      </c>
      <c r="J2680">
        <v>1432302082</v>
      </c>
      <c r="K2680" t="b">
        <v>0</v>
      </c>
      <c r="L2680">
        <v>9</v>
      </c>
      <c r="M2680" t="b">
        <v>1</v>
      </c>
      <c r="N2680" t="s">
        <v>8269</v>
      </c>
      <c r="O2680">
        <f t="shared" si="205"/>
        <v>100</v>
      </c>
      <c r="P2680">
        <f t="shared" si="206"/>
        <v>55.56</v>
      </c>
      <c r="Q2680" s="12" t="s">
        <v>8323</v>
      </c>
      <c r="R2680" t="s">
        <v>8326</v>
      </c>
      <c r="S2680" s="17">
        <f t="shared" si="207"/>
        <v>42146.570393518516</v>
      </c>
      <c r="T2680" s="17">
        <f t="shared" si="208"/>
        <v>42176.570393518516</v>
      </c>
      <c r="U2680">
        <f t="shared" si="209"/>
        <v>2015</v>
      </c>
    </row>
    <row r="2681" spans="1:21" ht="57.6" x14ac:dyDescent="0.3">
      <c r="A2681">
        <v>3392</v>
      </c>
      <c r="B2681" s="9" t="s">
        <v>3391</v>
      </c>
      <c r="C2681" s="3" t="s">
        <v>7502</v>
      </c>
      <c r="D2681" s="5">
        <v>500</v>
      </c>
      <c r="E2681" s="7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 t="shared" si="205"/>
        <v>100</v>
      </c>
      <c r="P2681">
        <f t="shared" si="206"/>
        <v>41.67</v>
      </c>
      <c r="Q2681" s="12" t="s">
        <v>8323</v>
      </c>
      <c r="R2681" t="s">
        <v>8326</v>
      </c>
      <c r="S2681" s="17">
        <f t="shared" si="207"/>
        <v>42446.845543981486</v>
      </c>
      <c r="T2681" s="17">
        <f t="shared" si="208"/>
        <v>42496.845543981486</v>
      </c>
      <c r="U2681">
        <f t="shared" si="209"/>
        <v>2016</v>
      </c>
    </row>
    <row r="2682" spans="1:21" ht="43.2" x14ac:dyDescent="0.3">
      <c r="A2682">
        <v>3000</v>
      </c>
      <c r="B2682" s="9" t="s">
        <v>3000</v>
      </c>
      <c r="C2682" s="3" t="s">
        <v>7110</v>
      </c>
      <c r="D2682" s="5">
        <v>500</v>
      </c>
      <c r="E2682" s="7">
        <v>500</v>
      </c>
      <c r="F2682" t="s">
        <v>8218</v>
      </c>
      <c r="G2682" t="s">
        <v>8223</v>
      </c>
      <c r="H2682" t="s">
        <v>8245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8301</v>
      </c>
      <c r="O2682">
        <f t="shared" si="205"/>
        <v>100</v>
      </c>
      <c r="P2682">
        <f t="shared" si="206"/>
        <v>62.5</v>
      </c>
      <c r="Q2682" s="12" t="s">
        <v>8323</v>
      </c>
      <c r="R2682" t="s">
        <v>8324</v>
      </c>
      <c r="S2682" s="17">
        <f t="shared" si="207"/>
        <v>42752.827199074076</v>
      </c>
      <c r="T2682" s="17">
        <f t="shared" si="208"/>
        <v>42766.75</v>
      </c>
      <c r="U2682">
        <f t="shared" si="209"/>
        <v>2017</v>
      </c>
    </row>
    <row r="2683" spans="1:21" ht="43.2" x14ac:dyDescent="0.3">
      <c r="A2683">
        <v>2922</v>
      </c>
      <c r="B2683" s="9" t="s">
        <v>2922</v>
      </c>
      <c r="C2683" s="3" t="s">
        <v>7032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1431982727</v>
      </c>
      <c r="J2683">
        <v>1428094727</v>
      </c>
      <c r="K2683" t="b">
        <v>0</v>
      </c>
      <c r="L2683">
        <v>6</v>
      </c>
      <c r="M2683" t="b">
        <v>1</v>
      </c>
      <c r="N2683" t="s">
        <v>8303</v>
      </c>
      <c r="O2683">
        <f t="shared" si="205"/>
        <v>100</v>
      </c>
      <c r="P2683">
        <f t="shared" si="206"/>
        <v>83.33</v>
      </c>
      <c r="Q2683" s="12" t="s">
        <v>8323</v>
      </c>
      <c r="R2683" t="s">
        <v>8335</v>
      </c>
      <c r="S2683" s="17">
        <f t="shared" si="207"/>
        <v>42097.874155092592</v>
      </c>
      <c r="T2683" s="17">
        <f t="shared" si="208"/>
        <v>42142.874155092592</v>
      </c>
      <c r="U2683">
        <f t="shared" si="209"/>
        <v>2015</v>
      </c>
    </row>
    <row r="2684" spans="1:21" ht="43.2" x14ac:dyDescent="0.3">
      <c r="A2684">
        <v>2892</v>
      </c>
      <c r="B2684" s="9" t="s">
        <v>2892</v>
      </c>
      <c r="C2684" s="3" t="s">
        <v>7002</v>
      </c>
      <c r="D2684" s="5">
        <v>5500</v>
      </c>
      <c r="E2684" s="7">
        <v>500</v>
      </c>
      <c r="F2684" t="s">
        <v>8220</v>
      </c>
      <c r="G2684" t="s">
        <v>8223</v>
      </c>
      <c r="H2684" t="s">
        <v>8245</v>
      </c>
      <c r="I2684">
        <v>1409000400</v>
      </c>
      <c r="J2684">
        <v>1408381704</v>
      </c>
      <c r="K2684" t="b">
        <v>0</v>
      </c>
      <c r="L2684">
        <v>17</v>
      </c>
      <c r="M2684" t="b">
        <v>0</v>
      </c>
      <c r="N2684" t="s">
        <v>8269</v>
      </c>
      <c r="O2684">
        <f t="shared" si="205"/>
        <v>9</v>
      </c>
      <c r="P2684">
        <f t="shared" si="206"/>
        <v>29.41</v>
      </c>
      <c r="Q2684" s="12" t="s">
        <v>8323</v>
      </c>
      <c r="R2684" t="s">
        <v>8326</v>
      </c>
      <c r="S2684" s="17">
        <f t="shared" si="207"/>
        <v>41869.714166666665</v>
      </c>
      <c r="T2684" s="17">
        <f t="shared" si="208"/>
        <v>41876.875</v>
      </c>
      <c r="U2684">
        <f t="shared" si="209"/>
        <v>2014</v>
      </c>
    </row>
    <row r="2685" spans="1:21" ht="43.2" x14ac:dyDescent="0.3">
      <c r="A2685">
        <v>1832</v>
      </c>
      <c r="B2685" s="9" t="s">
        <v>1833</v>
      </c>
      <c r="C2685" s="3" t="s">
        <v>5942</v>
      </c>
      <c r="D2685" s="5">
        <v>350</v>
      </c>
      <c r="E2685" s="7">
        <v>500</v>
      </c>
      <c r="F2685" t="s">
        <v>8218</v>
      </c>
      <c r="G2685" t="s">
        <v>8223</v>
      </c>
      <c r="H2685" t="s">
        <v>8245</v>
      </c>
      <c r="I2685">
        <v>1299243427</v>
      </c>
      <c r="J2685">
        <v>1296651427</v>
      </c>
      <c r="K2685" t="b">
        <v>0</v>
      </c>
      <c r="L2685">
        <v>20</v>
      </c>
      <c r="M2685" t="b">
        <v>1</v>
      </c>
      <c r="N2685" t="s">
        <v>8274</v>
      </c>
      <c r="O2685">
        <f t="shared" si="205"/>
        <v>143</v>
      </c>
      <c r="P2685">
        <f t="shared" si="206"/>
        <v>25</v>
      </c>
      <c r="Q2685" s="12" t="s">
        <v>8327</v>
      </c>
      <c r="R2685" t="s">
        <v>8331</v>
      </c>
      <c r="S2685" s="17">
        <f t="shared" si="207"/>
        <v>40576.539664351854</v>
      </c>
      <c r="T2685" s="17">
        <f t="shared" si="208"/>
        <v>40606.539664351854</v>
      </c>
      <c r="U2685">
        <f t="shared" si="209"/>
        <v>2011</v>
      </c>
    </row>
    <row r="2686" spans="1:21" ht="43.2" x14ac:dyDescent="0.3">
      <c r="A2686">
        <v>139</v>
      </c>
      <c r="B2686" s="9" t="s">
        <v>141</v>
      </c>
      <c r="C2686" s="3" t="s">
        <v>4249</v>
      </c>
      <c r="D2686" s="5">
        <v>500</v>
      </c>
      <c r="E2686" s="7">
        <v>500</v>
      </c>
      <c r="F2686" t="s">
        <v>8219</v>
      </c>
      <c r="G2686" t="s">
        <v>8223</v>
      </c>
      <c r="H2686" t="s">
        <v>8245</v>
      </c>
      <c r="I2686">
        <v>1436738772</v>
      </c>
      <c r="J2686">
        <v>1435874772</v>
      </c>
      <c r="K2686" t="b">
        <v>0</v>
      </c>
      <c r="L2686">
        <v>1</v>
      </c>
      <c r="M2686" t="b">
        <v>0</v>
      </c>
      <c r="N2686" t="s">
        <v>8265</v>
      </c>
      <c r="O2686">
        <f t="shared" si="205"/>
        <v>100</v>
      </c>
      <c r="P2686">
        <f t="shared" si="206"/>
        <v>500</v>
      </c>
      <c r="Q2686" s="12" t="s">
        <v>8321</v>
      </c>
      <c r="R2686" t="s">
        <v>8337</v>
      </c>
      <c r="S2686" s="17">
        <f t="shared" si="207"/>
        <v>42187.920972222222</v>
      </c>
      <c r="T2686" s="17">
        <f t="shared" si="208"/>
        <v>42197.920972222222</v>
      </c>
      <c r="U2686">
        <f t="shared" si="209"/>
        <v>2015</v>
      </c>
    </row>
    <row r="2687" spans="1:21" ht="43.2" x14ac:dyDescent="0.3">
      <c r="A2687">
        <v>84</v>
      </c>
      <c r="B2687" s="9" t="s">
        <v>86</v>
      </c>
      <c r="C2687" s="3" t="s">
        <v>4195</v>
      </c>
      <c r="D2687" s="5">
        <v>500</v>
      </c>
      <c r="E2687" s="7">
        <v>500</v>
      </c>
      <c r="F2687" t="s">
        <v>8218</v>
      </c>
      <c r="G2687" t="s">
        <v>8223</v>
      </c>
      <c r="H2687" t="s">
        <v>8245</v>
      </c>
      <c r="I2687">
        <v>1305483086</v>
      </c>
      <c r="J2687">
        <v>1302891086</v>
      </c>
      <c r="K2687" t="b">
        <v>0</v>
      </c>
      <c r="L2687">
        <v>7</v>
      </c>
      <c r="M2687" t="b">
        <v>1</v>
      </c>
      <c r="N2687" t="s">
        <v>8264</v>
      </c>
      <c r="O2687">
        <f t="shared" si="205"/>
        <v>100</v>
      </c>
      <c r="P2687">
        <f t="shared" si="206"/>
        <v>71.430000000000007</v>
      </c>
      <c r="Q2687" s="12" t="s">
        <v>8321</v>
      </c>
      <c r="R2687" t="s">
        <v>8343</v>
      </c>
      <c r="S2687" s="17">
        <f t="shared" si="207"/>
        <v>40648.757939814815</v>
      </c>
      <c r="T2687" s="17">
        <f t="shared" si="208"/>
        <v>40678.757939814815</v>
      </c>
      <c r="U2687">
        <f t="shared" si="209"/>
        <v>2011</v>
      </c>
    </row>
    <row r="2688" spans="1:21" ht="43.2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2" t="s">
        <v>8323</v>
      </c>
      <c r="R2688" t="s">
        <v>8326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2" t="s">
        <v>8308</v>
      </c>
      <c r="R2689" t="s">
        <v>8315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2" t="s">
        <v>8323</v>
      </c>
      <c r="R2690" t="s">
        <v>8326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IFERROR(ROUND(E2691/L2691,2),0)</f>
        <v>37.54</v>
      </c>
      <c r="Q2691" s="12" t="s">
        <v>8323</v>
      </c>
      <c r="R2691" t="s">
        <v>8326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2" t="s">
        <v>8327</v>
      </c>
      <c r="R2692" t="s">
        <v>8330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2" t="s">
        <v>8308</v>
      </c>
      <c r="R2693" t="s">
        <v>8310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2" t="s">
        <v>8323</v>
      </c>
      <c r="R2694" t="s">
        <v>8326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2" t="s">
        <v>8323</v>
      </c>
      <c r="R2695" t="s">
        <v>8326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3.2" x14ac:dyDescent="0.3">
      <c r="A2696">
        <v>3646</v>
      </c>
      <c r="B2696" s="9" t="s">
        <v>3644</v>
      </c>
      <c r="C2696" s="3" t="s">
        <v>7756</v>
      </c>
      <c r="D2696" s="5">
        <v>10000</v>
      </c>
      <c r="E2696" s="7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210"/>
        <v>5</v>
      </c>
      <c r="P2696">
        <f t="shared" si="211"/>
        <v>60.13</v>
      </c>
      <c r="Q2696" s="12" t="s">
        <v>8323</v>
      </c>
      <c r="R2696" t="s">
        <v>8335</v>
      </c>
      <c r="S2696" s="17">
        <f t="shared" si="212"/>
        <v>42140.421319444446</v>
      </c>
      <c r="T2696" s="17">
        <f t="shared" si="213"/>
        <v>42171.979166666672</v>
      </c>
      <c r="U2696">
        <f t="shared" si="214"/>
        <v>2015</v>
      </c>
    </row>
    <row r="2697" spans="1:21" ht="43.2" x14ac:dyDescent="0.3">
      <c r="A2697">
        <v>704</v>
      </c>
      <c r="B2697" s="9" t="s">
        <v>705</v>
      </c>
      <c r="C2697" s="3" t="s">
        <v>4814</v>
      </c>
      <c r="D2697" s="5">
        <v>55000</v>
      </c>
      <c r="E2697" s="7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210"/>
        <v>1</v>
      </c>
      <c r="P2697">
        <f t="shared" si="211"/>
        <v>120.25</v>
      </c>
      <c r="Q2697" s="12" t="s">
        <v>8308</v>
      </c>
      <c r="R2697" t="s">
        <v>8310</v>
      </c>
      <c r="S2697" s="17">
        <f t="shared" si="212"/>
        <v>42726.192916666667</v>
      </c>
      <c r="T2697" s="17">
        <f t="shared" si="213"/>
        <v>42786.192916666667</v>
      </c>
      <c r="U2697">
        <f t="shared" si="214"/>
        <v>2016</v>
      </c>
    </row>
    <row r="2698" spans="1:21" ht="57.6" x14ac:dyDescent="0.3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2" t="s">
        <v>8308</v>
      </c>
      <c r="R2698" t="s">
        <v>8310</v>
      </c>
      <c r="S2698" s="17">
        <f t="shared" si="212"/>
        <v>42411.828287037039</v>
      </c>
      <c r="T2698" s="17">
        <f t="shared" si="213"/>
        <v>42441.828287037039</v>
      </c>
      <c r="U2698">
        <f t="shared" si="214"/>
        <v>2016</v>
      </c>
    </row>
    <row r="2699" spans="1:21" ht="28.8" x14ac:dyDescent="0.3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2" t="s">
        <v>8321</v>
      </c>
      <c r="R2699" t="s">
        <v>8339</v>
      </c>
      <c r="S2699" s="17">
        <f t="shared" si="212"/>
        <v>42107.703877314809</v>
      </c>
      <c r="T2699" s="17">
        <f t="shared" si="213"/>
        <v>42137.703877314809</v>
      </c>
      <c r="U2699">
        <f t="shared" si="214"/>
        <v>2015</v>
      </c>
    </row>
    <row r="2700" spans="1:21" ht="43.2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2" t="s">
        <v>8316</v>
      </c>
      <c r="R2700" t="s">
        <v>8334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2" t="s">
        <v>8323</v>
      </c>
      <c r="R2701" t="s">
        <v>8324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2" t="s">
        <v>8323</v>
      </c>
      <c r="R2702" t="s">
        <v>8326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3.2" x14ac:dyDescent="0.3">
      <c r="A2703">
        <v>2871</v>
      </c>
      <c r="B2703" s="9" t="s">
        <v>2871</v>
      </c>
      <c r="C2703" s="3" t="s">
        <v>6981</v>
      </c>
      <c r="D2703" s="5">
        <v>10000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210"/>
        <v>5</v>
      </c>
      <c r="P2703">
        <f t="shared" si="211"/>
        <v>35.92</v>
      </c>
      <c r="Q2703" s="12" t="s">
        <v>8323</v>
      </c>
      <c r="R2703" t="s">
        <v>8326</v>
      </c>
      <c r="S2703" s="17">
        <f t="shared" si="212"/>
        <v>41974.738576388889</v>
      </c>
      <c r="T2703" s="17">
        <f t="shared" si="213"/>
        <v>41994.738576388889</v>
      </c>
      <c r="U2703">
        <f t="shared" si="214"/>
        <v>2014</v>
      </c>
    </row>
    <row r="2704" spans="1:21" ht="43.2" x14ac:dyDescent="0.3">
      <c r="A2704">
        <v>992</v>
      </c>
      <c r="B2704" s="9" t="s">
        <v>993</v>
      </c>
      <c r="C2704" s="3" t="s">
        <v>5102</v>
      </c>
      <c r="D2704" s="5">
        <v>100000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210"/>
        <v>0</v>
      </c>
      <c r="P2704">
        <f t="shared" si="211"/>
        <v>116.75</v>
      </c>
      <c r="Q2704" s="12" t="s">
        <v>8308</v>
      </c>
      <c r="R2704" t="s">
        <v>8310</v>
      </c>
      <c r="S2704" s="17">
        <f t="shared" si="212"/>
        <v>42437.924988425926</v>
      </c>
      <c r="T2704" s="17">
        <f t="shared" si="213"/>
        <v>42497.883321759262</v>
      </c>
      <c r="U2704">
        <f t="shared" si="214"/>
        <v>2016</v>
      </c>
    </row>
    <row r="2705" spans="1:21" ht="43.2" x14ac:dyDescent="0.3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2" t="s">
        <v>8308</v>
      </c>
      <c r="R2705" t="s">
        <v>8342</v>
      </c>
      <c r="S2705" s="17">
        <f t="shared" si="212"/>
        <v>41989.853692129633</v>
      </c>
      <c r="T2705" s="17">
        <f t="shared" si="213"/>
        <v>42019.811805555553</v>
      </c>
      <c r="U2705">
        <f t="shared" si="214"/>
        <v>2014</v>
      </c>
    </row>
    <row r="2706" spans="1:21" ht="28.8" x14ac:dyDescent="0.3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2" t="s">
        <v>8327</v>
      </c>
      <c r="R2706" t="s">
        <v>8331</v>
      </c>
      <c r="S2706" s="17">
        <f t="shared" si="212"/>
        <v>42240.852534722217</v>
      </c>
      <c r="T2706" s="17">
        <f t="shared" si="213"/>
        <v>42270.852534722217</v>
      </c>
      <c r="U2706">
        <f t="shared" si="214"/>
        <v>2015</v>
      </c>
    </row>
    <row r="2707" spans="1:21" ht="57.6" x14ac:dyDescent="0.3">
      <c r="A2707">
        <v>4046</v>
      </c>
      <c r="B2707" s="9" t="s">
        <v>4042</v>
      </c>
      <c r="C2707" s="3" t="s">
        <v>8150</v>
      </c>
      <c r="D2707" s="5">
        <v>5600</v>
      </c>
      <c r="E2707" s="7">
        <v>460</v>
      </c>
      <c r="F2707" t="s">
        <v>8220</v>
      </c>
      <c r="G2707" t="s">
        <v>8223</v>
      </c>
      <c r="H2707" t="s">
        <v>8245</v>
      </c>
      <c r="I2707">
        <v>1413992210</v>
      </c>
      <c r="J2707">
        <v>1411400210</v>
      </c>
      <c r="K2707" t="b">
        <v>0</v>
      </c>
      <c r="L2707">
        <v>12</v>
      </c>
      <c r="M2707" t="b">
        <v>0</v>
      </c>
      <c r="N2707" t="s">
        <v>8269</v>
      </c>
      <c r="O2707">
        <f t="shared" si="210"/>
        <v>8</v>
      </c>
      <c r="P2707">
        <f t="shared" si="211"/>
        <v>38.33</v>
      </c>
      <c r="Q2707" s="12" t="s">
        <v>8323</v>
      </c>
      <c r="R2707" t="s">
        <v>8326</v>
      </c>
      <c r="S2707" s="17">
        <f t="shared" si="212"/>
        <v>41904.650578703702</v>
      </c>
      <c r="T2707" s="17">
        <f t="shared" si="213"/>
        <v>41934.650578703702</v>
      </c>
      <c r="U2707">
        <f t="shared" si="214"/>
        <v>2014</v>
      </c>
    </row>
    <row r="2708" spans="1:21" ht="57.6" x14ac:dyDescent="0.3">
      <c r="A2708">
        <v>3605</v>
      </c>
      <c r="B2708" s="9" t="s">
        <v>3604</v>
      </c>
      <c r="C2708" s="3" t="s">
        <v>7715</v>
      </c>
      <c r="D2708" s="5">
        <v>250</v>
      </c>
      <c r="E2708" s="7">
        <v>460</v>
      </c>
      <c r="F2708" t="s">
        <v>8218</v>
      </c>
      <c r="G2708" t="s">
        <v>8224</v>
      </c>
      <c r="H2708" t="s">
        <v>8246</v>
      </c>
      <c r="I2708">
        <v>1455390126</v>
      </c>
      <c r="J2708">
        <v>1452798126</v>
      </c>
      <c r="K2708" t="b">
        <v>0</v>
      </c>
      <c r="L2708">
        <v>15</v>
      </c>
      <c r="M2708" t="b">
        <v>1</v>
      </c>
      <c r="N2708" t="s">
        <v>8269</v>
      </c>
      <c r="O2708">
        <f t="shared" si="210"/>
        <v>184</v>
      </c>
      <c r="P2708">
        <f t="shared" si="211"/>
        <v>30.67</v>
      </c>
      <c r="Q2708" s="12" t="s">
        <v>8323</v>
      </c>
      <c r="R2708" t="s">
        <v>8326</v>
      </c>
      <c r="S2708" s="17">
        <f t="shared" si="212"/>
        <v>42383.793124999997</v>
      </c>
      <c r="T2708" s="17">
        <f t="shared" si="213"/>
        <v>42413.793124999997</v>
      </c>
      <c r="U2708">
        <f t="shared" si="214"/>
        <v>2016</v>
      </c>
    </row>
    <row r="2709" spans="1:21" ht="43.2" x14ac:dyDescent="0.3">
      <c r="A2709">
        <v>2414</v>
      </c>
      <c r="B2709" s="9" t="s">
        <v>2415</v>
      </c>
      <c r="C2709" s="3" t="s">
        <v>6524</v>
      </c>
      <c r="D2709" s="5">
        <v>15000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1440215940</v>
      </c>
      <c r="J2709">
        <v>1436805660</v>
      </c>
      <c r="K2709" t="b">
        <v>0</v>
      </c>
      <c r="L2709">
        <v>13</v>
      </c>
      <c r="M2709" t="b">
        <v>0</v>
      </c>
      <c r="N2709" t="s">
        <v>8282</v>
      </c>
      <c r="O2709">
        <f t="shared" si="210"/>
        <v>3</v>
      </c>
      <c r="P2709">
        <f t="shared" si="211"/>
        <v>35.380000000000003</v>
      </c>
      <c r="Q2709" s="12" t="s">
        <v>8319</v>
      </c>
      <c r="R2709" t="s">
        <v>8345</v>
      </c>
      <c r="S2709" s="17">
        <f t="shared" si="212"/>
        <v>42198.695138888885</v>
      </c>
      <c r="T2709" s="17">
        <f t="shared" si="213"/>
        <v>42238.165972222225</v>
      </c>
      <c r="U2709">
        <f t="shared" si="214"/>
        <v>2015</v>
      </c>
    </row>
    <row r="2710" spans="1:21" ht="43.2" x14ac:dyDescent="0.3">
      <c r="A2710">
        <v>2409</v>
      </c>
      <c r="B2710" s="9" t="s">
        <v>2410</v>
      </c>
      <c r="C2710" s="3" t="s">
        <v>6519</v>
      </c>
      <c r="D2710" s="5">
        <v>25000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1439931675</v>
      </c>
      <c r="J2710">
        <v>1437339675</v>
      </c>
      <c r="K2710" t="b">
        <v>0</v>
      </c>
      <c r="L2710">
        <v>6</v>
      </c>
      <c r="M2710" t="b">
        <v>0</v>
      </c>
      <c r="N2710" t="s">
        <v>8282</v>
      </c>
      <c r="O2710">
        <f t="shared" si="210"/>
        <v>2</v>
      </c>
      <c r="P2710">
        <f t="shared" si="211"/>
        <v>76.67</v>
      </c>
      <c r="Q2710" s="12" t="s">
        <v>8319</v>
      </c>
      <c r="R2710" t="s">
        <v>8345</v>
      </c>
      <c r="S2710" s="17">
        <f t="shared" si="212"/>
        <v>42204.875868055555</v>
      </c>
      <c r="T2710" s="17">
        <f t="shared" si="213"/>
        <v>42234.875868055555</v>
      </c>
      <c r="U2710">
        <f t="shared" si="214"/>
        <v>2015</v>
      </c>
    </row>
    <row r="2711" spans="1:21" ht="43.2" x14ac:dyDescent="0.3">
      <c r="A2711">
        <v>95</v>
      </c>
      <c r="B2711" s="9" t="s">
        <v>97</v>
      </c>
      <c r="C2711" s="3" t="s">
        <v>4206</v>
      </c>
      <c r="D2711" s="5">
        <v>350</v>
      </c>
      <c r="E2711" s="7">
        <v>460</v>
      </c>
      <c r="F2711" t="s">
        <v>8218</v>
      </c>
      <c r="G2711" t="s">
        <v>8223</v>
      </c>
      <c r="H2711" t="s">
        <v>8245</v>
      </c>
      <c r="I2711">
        <v>1330214841</v>
      </c>
      <c r="J2711">
        <v>1327622841</v>
      </c>
      <c r="K2711" t="b">
        <v>0</v>
      </c>
      <c r="L2711">
        <v>21</v>
      </c>
      <c r="M2711" t="b">
        <v>1</v>
      </c>
      <c r="N2711" t="s">
        <v>8264</v>
      </c>
      <c r="O2711">
        <f t="shared" si="210"/>
        <v>131</v>
      </c>
      <c r="P2711">
        <f t="shared" si="211"/>
        <v>21.9</v>
      </c>
      <c r="Q2711" s="12" t="s">
        <v>8321</v>
      </c>
      <c r="R2711" t="s">
        <v>8343</v>
      </c>
      <c r="S2711" s="17">
        <f t="shared" si="212"/>
        <v>40935.005104166667</v>
      </c>
      <c r="T2711" s="17">
        <f t="shared" si="213"/>
        <v>40965.005104166667</v>
      </c>
      <c r="U2711">
        <f t="shared" si="214"/>
        <v>2012</v>
      </c>
    </row>
    <row r="2712" spans="1:21" ht="43.2" x14ac:dyDescent="0.3">
      <c r="A2712">
        <v>76</v>
      </c>
      <c r="B2712" s="9" t="s">
        <v>78</v>
      </c>
      <c r="C2712" s="3" t="s">
        <v>4187</v>
      </c>
      <c r="D2712" s="5">
        <v>300</v>
      </c>
      <c r="E2712" s="7">
        <v>460</v>
      </c>
      <c r="F2712" t="s">
        <v>8218</v>
      </c>
      <c r="G2712" t="s">
        <v>8223</v>
      </c>
      <c r="H2712" t="s">
        <v>8245</v>
      </c>
      <c r="I2712">
        <v>1325007358</v>
      </c>
      <c r="J2712">
        <v>1319819758</v>
      </c>
      <c r="K2712" t="b">
        <v>0</v>
      </c>
      <c r="L2712">
        <v>15</v>
      </c>
      <c r="M2712" t="b">
        <v>1</v>
      </c>
      <c r="N2712" t="s">
        <v>8264</v>
      </c>
      <c r="O2712">
        <f t="shared" si="210"/>
        <v>153</v>
      </c>
      <c r="P2712">
        <f t="shared" si="211"/>
        <v>30.67</v>
      </c>
      <c r="Q2712" s="12" t="s">
        <v>8321</v>
      </c>
      <c r="R2712" t="s">
        <v>8343</v>
      </c>
      <c r="S2712" s="17">
        <f t="shared" si="212"/>
        <v>40844.691643518519</v>
      </c>
      <c r="T2712" s="17">
        <f t="shared" si="213"/>
        <v>40904.733310185184</v>
      </c>
      <c r="U2712">
        <f t="shared" si="214"/>
        <v>2011</v>
      </c>
    </row>
    <row r="2713" spans="1:21" ht="43.2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2" t="s">
        <v>8323</v>
      </c>
      <c r="R2713" t="s">
        <v>8335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57.6" x14ac:dyDescent="0.3">
      <c r="A2714">
        <v>4001</v>
      </c>
      <c r="B2714" s="9" t="s">
        <v>3997</v>
      </c>
      <c r="C2714" s="3" t="s">
        <v>8107</v>
      </c>
      <c r="D2714" s="5">
        <v>1200</v>
      </c>
      <c r="E2714" s="7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38</v>
      </c>
      <c r="P2714">
        <f t="shared" si="211"/>
        <v>32.36</v>
      </c>
      <c r="Q2714" s="12" t="s">
        <v>8323</v>
      </c>
      <c r="R2714" t="s">
        <v>8326</v>
      </c>
      <c r="S2714" s="17">
        <f t="shared" si="212"/>
        <v>42775.964212962965</v>
      </c>
      <c r="T2714" s="17">
        <f t="shared" si="213"/>
        <v>42795.791666666672</v>
      </c>
      <c r="U2714">
        <f t="shared" si="214"/>
        <v>2017</v>
      </c>
    </row>
    <row r="2715" spans="1:21" ht="43.2" x14ac:dyDescent="0.3">
      <c r="A2715">
        <v>3929</v>
      </c>
      <c r="B2715" s="9" t="s">
        <v>3926</v>
      </c>
      <c r="C2715" s="3" t="s">
        <v>8037</v>
      </c>
      <c r="D2715" s="5">
        <v>20000</v>
      </c>
      <c r="E2715" s="7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2</v>
      </c>
      <c r="P2715">
        <f t="shared" si="211"/>
        <v>32.36</v>
      </c>
      <c r="Q2715" s="12" t="s">
        <v>8323</v>
      </c>
      <c r="R2715" t="s">
        <v>8326</v>
      </c>
      <c r="S2715" s="17">
        <f t="shared" si="212"/>
        <v>42601.827141203699</v>
      </c>
      <c r="T2715" s="17">
        <f t="shared" si="213"/>
        <v>42631.827141203699</v>
      </c>
      <c r="U2715">
        <f t="shared" si="214"/>
        <v>2016</v>
      </c>
    </row>
    <row r="2716" spans="1:21" ht="28.8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2" t="s">
        <v>8323</v>
      </c>
      <c r="R2716" t="s">
        <v>8335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2" t="s">
        <v>8323</v>
      </c>
      <c r="R2717" t="s">
        <v>8324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57.6" x14ac:dyDescent="0.3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2" t="s">
        <v>8323</v>
      </c>
      <c r="R2718" t="s">
        <v>8326</v>
      </c>
      <c r="S2718" s="17">
        <f t="shared" si="212"/>
        <v>41795.598923611113</v>
      </c>
      <c r="T2718" s="17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2" t="s">
        <v>8323</v>
      </c>
      <c r="R2719" t="s">
        <v>8326</v>
      </c>
      <c r="S2719" s="17">
        <f t="shared" si="212"/>
        <v>42064.785613425927</v>
      </c>
      <c r="T2719" s="17">
        <f t="shared" si="213"/>
        <v>42099.743946759263</v>
      </c>
      <c r="U2719">
        <f t="shared" si="214"/>
        <v>2015</v>
      </c>
    </row>
    <row r="2720" spans="1:21" ht="43.2" x14ac:dyDescent="0.3">
      <c r="A2720">
        <v>1494</v>
      </c>
      <c r="B2720" s="9" t="s">
        <v>1495</v>
      </c>
      <c r="C2720" s="3" t="s">
        <v>5604</v>
      </c>
      <c r="D2720" s="5">
        <v>5000</v>
      </c>
      <c r="E2720" s="7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210"/>
        <v>9</v>
      </c>
      <c r="P2720">
        <f t="shared" si="211"/>
        <v>40.450000000000003</v>
      </c>
      <c r="Q2720" s="12" t="s">
        <v>8311</v>
      </c>
      <c r="R2720" t="s">
        <v>8352</v>
      </c>
      <c r="S2720" s="17">
        <f t="shared" si="212"/>
        <v>42067.722372685181</v>
      </c>
      <c r="T2720" s="17">
        <f t="shared" si="213"/>
        <v>42097.651388888888</v>
      </c>
      <c r="U2720">
        <f t="shared" si="214"/>
        <v>2015</v>
      </c>
    </row>
    <row r="2721" spans="1:21" ht="57.6" x14ac:dyDescent="0.3">
      <c r="A2721">
        <v>1419</v>
      </c>
      <c r="B2721" s="9" t="s">
        <v>1420</v>
      </c>
      <c r="C2721" s="3" t="s">
        <v>5529</v>
      </c>
      <c r="D2721" s="5">
        <v>6300</v>
      </c>
      <c r="E2721" s="7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210"/>
        <v>7</v>
      </c>
      <c r="P2721">
        <f t="shared" si="211"/>
        <v>44.5</v>
      </c>
      <c r="Q2721" s="12" t="s">
        <v>8311</v>
      </c>
      <c r="R2721" t="s">
        <v>8348</v>
      </c>
      <c r="S2721" s="17">
        <f t="shared" si="212"/>
        <v>42622.456238425926</v>
      </c>
      <c r="T2721" s="17">
        <f t="shared" si="213"/>
        <v>42652.456238425926</v>
      </c>
      <c r="U2721">
        <f t="shared" si="214"/>
        <v>2016</v>
      </c>
    </row>
    <row r="2722" spans="1:21" ht="43.2" x14ac:dyDescent="0.3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2" t="s">
        <v>8323</v>
      </c>
      <c r="R2722" t="s">
        <v>8326</v>
      </c>
      <c r="S2722" s="17">
        <f t="shared" si="212"/>
        <v>41982.87364583333</v>
      </c>
      <c r="T2722" s="17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2" t="s">
        <v>8323</v>
      </c>
      <c r="R2723" t="s">
        <v>8326</v>
      </c>
      <c r="S2723" s="17">
        <f t="shared" si="212"/>
        <v>42213.505474537036</v>
      </c>
      <c r="T2723" s="17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2" t="s">
        <v>8323</v>
      </c>
      <c r="R2724" t="s">
        <v>8326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43.2" x14ac:dyDescent="0.3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2" t="s">
        <v>8308</v>
      </c>
      <c r="R2725" t="s">
        <v>8342</v>
      </c>
      <c r="S2725" s="17">
        <f t="shared" si="212"/>
        <v>42027.056793981479</v>
      </c>
      <c r="T2725" s="17">
        <f t="shared" si="213"/>
        <v>42057.056793981479</v>
      </c>
      <c r="U2725">
        <f t="shared" si="214"/>
        <v>2015</v>
      </c>
    </row>
    <row r="2726" spans="1:21" ht="28.8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2" t="s">
        <v>8327</v>
      </c>
      <c r="R2726" t="s">
        <v>8331</v>
      </c>
      <c r="S2726" s="17">
        <f t="shared" si="212"/>
        <v>41619.998310185183</v>
      </c>
      <c r="T2726" s="17">
        <f t="shared" si="213"/>
        <v>41629.197222222225</v>
      </c>
      <c r="U2726">
        <f t="shared" si="214"/>
        <v>2013</v>
      </c>
    </row>
    <row r="2727" spans="1:21" ht="43.2" x14ac:dyDescent="0.3">
      <c r="A2727">
        <v>162</v>
      </c>
      <c r="B2727" s="9" t="s">
        <v>164</v>
      </c>
      <c r="C2727" s="3" t="s">
        <v>4272</v>
      </c>
      <c r="D2727" s="5">
        <v>2800</v>
      </c>
      <c r="E2727" s="7">
        <v>435</v>
      </c>
      <c r="F2727" t="s">
        <v>8220</v>
      </c>
      <c r="G2727" t="s">
        <v>8223</v>
      </c>
      <c r="H2727" t="s">
        <v>8245</v>
      </c>
      <c r="I2727">
        <v>1408232520</v>
      </c>
      <c r="J2727">
        <v>1405393356</v>
      </c>
      <c r="K2727" t="b">
        <v>0</v>
      </c>
      <c r="L2727">
        <v>10</v>
      </c>
      <c r="M2727" t="b">
        <v>0</v>
      </c>
      <c r="N2727" t="s">
        <v>8266</v>
      </c>
      <c r="O2727">
        <f t="shared" si="210"/>
        <v>16</v>
      </c>
      <c r="P2727">
        <f t="shared" si="211"/>
        <v>43.5</v>
      </c>
      <c r="Q2727" s="12" t="s">
        <v>8321</v>
      </c>
      <c r="R2727" t="s">
        <v>8325</v>
      </c>
      <c r="S2727" s="17">
        <f t="shared" si="212"/>
        <v>41835.126805555556</v>
      </c>
      <c r="T2727" s="17">
        <f t="shared" si="213"/>
        <v>41867.987500000003</v>
      </c>
      <c r="U2727">
        <f t="shared" si="214"/>
        <v>2014</v>
      </c>
    </row>
    <row r="2728" spans="1:21" ht="43.2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2" t="s">
        <v>8308</v>
      </c>
      <c r="R2728" t="s">
        <v>8318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43.2" x14ac:dyDescent="0.3">
      <c r="A2729">
        <v>4069</v>
      </c>
      <c r="B2729" s="9" t="s">
        <v>4065</v>
      </c>
      <c r="C2729" s="3" t="s">
        <v>8172</v>
      </c>
      <c r="D2729" s="5">
        <v>1250</v>
      </c>
      <c r="E2729" s="7">
        <v>430</v>
      </c>
      <c r="F2729" t="s">
        <v>8220</v>
      </c>
      <c r="G2729" t="s">
        <v>8224</v>
      </c>
      <c r="H2729" t="s">
        <v>8246</v>
      </c>
      <c r="I2729">
        <v>1425124800</v>
      </c>
      <c r="J2729">
        <v>1421596356</v>
      </c>
      <c r="K2729" t="b">
        <v>0</v>
      </c>
      <c r="L2729">
        <v>13</v>
      </c>
      <c r="M2729" t="b">
        <v>0</v>
      </c>
      <c r="N2729" t="s">
        <v>8269</v>
      </c>
      <c r="O2729">
        <f t="shared" si="210"/>
        <v>34</v>
      </c>
      <c r="P2729">
        <f t="shared" si="211"/>
        <v>33.08</v>
      </c>
      <c r="Q2729" s="12" t="s">
        <v>8323</v>
      </c>
      <c r="R2729" t="s">
        <v>8326</v>
      </c>
      <c r="S2729" s="17">
        <f t="shared" si="212"/>
        <v>42022.661527777775</v>
      </c>
      <c r="T2729" s="17">
        <f t="shared" si="213"/>
        <v>42063.5</v>
      </c>
      <c r="U2729">
        <f t="shared" si="214"/>
        <v>2015</v>
      </c>
    </row>
    <row r="2730" spans="1:21" ht="43.2" x14ac:dyDescent="0.3">
      <c r="A2730">
        <v>3820</v>
      </c>
      <c r="B2730" s="9" t="s">
        <v>3817</v>
      </c>
      <c r="C2730" s="3" t="s">
        <v>7929</v>
      </c>
      <c r="D2730" s="5">
        <v>300</v>
      </c>
      <c r="E2730" s="7">
        <v>430</v>
      </c>
      <c r="F2730" t="s">
        <v>8218</v>
      </c>
      <c r="G2730" t="s">
        <v>8224</v>
      </c>
      <c r="H2730" t="s">
        <v>8246</v>
      </c>
      <c r="I2730">
        <v>1436110717</v>
      </c>
      <c r="J2730">
        <v>1433518717</v>
      </c>
      <c r="K2730" t="b">
        <v>0</v>
      </c>
      <c r="L2730">
        <v>20</v>
      </c>
      <c r="M2730" t="b">
        <v>1</v>
      </c>
      <c r="N2730" t="s">
        <v>8269</v>
      </c>
      <c r="O2730">
        <f t="shared" si="210"/>
        <v>143</v>
      </c>
      <c r="P2730">
        <f t="shared" si="211"/>
        <v>21.5</v>
      </c>
      <c r="Q2730" s="12" t="s">
        <v>8323</v>
      </c>
      <c r="R2730" t="s">
        <v>8326</v>
      </c>
      <c r="S2730" s="17">
        <f t="shared" si="212"/>
        <v>42160.651817129634</v>
      </c>
      <c r="T2730" s="17">
        <f t="shared" si="213"/>
        <v>42190.651817129634</v>
      </c>
      <c r="U2730">
        <f t="shared" si="214"/>
        <v>2015</v>
      </c>
    </row>
    <row r="2731" spans="1:21" ht="43.2" x14ac:dyDescent="0.3">
      <c r="A2731">
        <v>3693</v>
      </c>
      <c r="B2731" s="9" t="s">
        <v>3690</v>
      </c>
      <c r="C2731" s="3" t="s">
        <v>7803</v>
      </c>
      <c r="D2731" s="5">
        <v>333</v>
      </c>
      <c r="E2731" s="7">
        <v>430</v>
      </c>
      <c r="F2731" t="s">
        <v>8218</v>
      </c>
      <c r="G2731" t="s">
        <v>8224</v>
      </c>
      <c r="H2731" t="s">
        <v>8246</v>
      </c>
      <c r="I2731">
        <v>1448922600</v>
      </c>
      <c r="J2731">
        <v>1446352529</v>
      </c>
      <c r="K2731" t="b">
        <v>0</v>
      </c>
      <c r="L2731">
        <v>14</v>
      </c>
      <c r="M2731" t="b">
        <v>1</v>
      </c>
      <c r="N2731" t="s">
        <v>8269</v>
      </c>
      <c r="O2731">
        <f t="shared" si="210"/>
        <v>129</v>
      </c>
      <c r="P2731">
        <f t="shared" si="211"/>
        <v>30.71</v>
      </c>
      <c r="Q2731" s="12" t="s">
        <v>8323</v>
      </c>
      <c r="R2731" t="s">
        <v>8326</v>
      </c>
      <c r="S2731" s="17">
        <f t="shared" si="212"/>
        <v>42309.191307870366</v>
      </c>
      <c r="T2731" s="17">
        <f t="shared" si="213"/>
        <v>42338.9375</v>
      </c>
      <c r="U2731">
        <f t="shared" si="214"/>
        <v>2015</v>
      </c>
    </row>
    <row r="2732" spans="1:21" ht="43.2" x14ac:dyDescent="0.3">
      <c r="A2732">
        <v>3116</v>
      </c>
      <c r="B2732" s="9" t="s">
        <v>3116</v>
      </c>
      <c r="C2732" s="3" t="s">
        <v>7226</v>
      </c>
      <c r="D2732" s="5">
        <v>750</v>
      </c>
      <c r="E2732" s="7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 t="shared" si="210"/>
        <v>57</v>
      </c>
      <c r="P2732">
        <f t="shared" si="211"/>
        <v>43</v>
      </c>
      <c r="Q2732" s="12" t="s">
        <v>8323</v>
      </c>
      <c r="R2732" t="s">
        <v>8324</v>
      </c>
      <c r="S2732" s="17">
        <f t="shared" si="212"/>
        <v>42081.515335648146</v>
      </c>
      <c r="T2732" s="17">
        <f t="shared" si="213"/>
        <v>42095.515335648146</v>
      </c>
      <c r="U2732">
        <f t="shared" si="214"/>
        <v>2015</v>
      </c>
    </row>
    <row r="2733" spans="1:21" ht="43.2" x14ac:dyDescent="0.3">
      <c r="A2733">
        <v>2448</v>
      </c>
      <c r="B2733" s="9" t="s">
        <v>2449</v>
      </c>
      <c r="C2733" s="3" t="s">
        <v>6558</v>
      </c>
      <c r="D2733" s="5">
        <v>400</v>
      </c>
      <c r="E2733" s="7">
        <v>430</v>
      </c>
      <c r="F2733" t="s">
        <v>8218</v>
      </c>
      <c r="G2733" t="s">
        <v>8223</v>
      </c>
      <c r="H2733" t="s">
        <v>8245</v>
      </c>
      <c r="I2733">
        <v>1472621760</v>
      </c>
      <c r="J2733">
        <v>1472110513</v>
      </c>
      <c r="K2733" t="b">
        <v>0</v>
      </c>
      <c r="L2733">
        <v>9</v>
      </c>
      <c r="M2733" t="b">
        <v>1</v>
      </c>
      <c r="N2733" t="s">
        <v>8296</v>
      </c>
      <c r="O2733">
        <f t="shared" si="210"/>
        <v>108</v>
      </c>
      <c r="P2733">
        <f t="shared" si="211"/>
        <v>47.78</v>
      </c>
      <c r="Q2733" s="12" t="s">
        <v>8319</v>
      </c>
      <c r="R2733" t="s">
        <v>8320</v>
      </c>
      <c r="S2733" s="17">
        <f t="shared" si="212"/>
        <v>42607.316122685181</v>
      </c>
      <c r="T2733" s="17">
        <f t="shared" si="213"/>
        <v>42613.233333333337</v>
      </c>
      <c r="U2733">
        <f t="shared" si="214"/>
        <v>2016</v>
      </c>
    </row>
    <row r="2734" spans="1:21" ht="43.2" x14ac:dyDescent="0.3">
      <c r="A2734">
        <v>422</v>
      </c>
      <c r="B2734" s="9" t="s">
        <v>423</v>
      </c>
      <c r="C2734" s="3" t="s">
        <v>4532</v>
      </c>
      <c r="D2734" s="5">
        <v>40000</v>
      </c>
      <c r="E2734" s="7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 t="shared" si="210"/>
        <v>1</v>
      </c>
      <c r="P2734">
        <f t="shared" si="211"/>
        <v>35.83</v>
      </c>
      <c r="Q2734" s="12" t="s">
        <v>8321</v>
      </c>
      <c r="R2734" t="s">
        <v>8339</v>
      </c>
      <c r="S2734" s="17">
        <f t="shared" si="212"/>
        <v>41863.260381944441</v>
      </c>
      <c r="T2734" s="17">
        <f t="shared" si="213"/>
        <v>41893.260381944441</v>
      </c>
      <c r="U2734">
        <f t="shared" si="214"/>
        <v>2014</v>
      </c>
    </row>
    <row r="2735" spans="1:21" ht="57.6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2" t="s">
        <v>8323</v>
      </c>
      <c r="R2735" t="s">
        <v>8326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43.2" x14ac:dyDescent="0.3">
      <c r="A2736">
        <v>3801</v>
      </c>
      <c r="B2736" s="9" t="s">
        <v>3798</v>
      </c>
      <c r="C2736" s="3" t="s">
        <v>7911</v>
      </c>
      <c r="D2736" s="5">
        <v>5000</v>
      </c>
      <c r="E2736" s="7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210"/>
        <v>9</v>
      </c>
      <c r="P2736">
        <f t="shared" si="211"/>
        <v>47.33</v>
      </c>
      <c r="Q2736" s="12" t="s">
        <v>8323</v>
      </c>
      <c r="R2736" t="s">
        <v>8335</v>
      </c>
      <c r="S2736" s="17">
        <f t="shared" si="212"/>
        <v>41975.676111111112</v>
      </c>
      <c r="T2736" s="17">
        <f t="shared" si="213"/>
        <v>42006.676111111112</v>
      </c>
      <c r="U2736">
        <f t="shared" si="214"/>
        <v>2014</v>
      </c>
    </row>
    <row r="2737" spans="1:21" ht="43.2" x14ac:dyDescent="0.3">
      <c r="A2737">
        <v>595</v>
      </c>
      <c r="B2737" s="9" t="s">
        <v>596</v>
      </c>
      <c r="C2737" s="3" t="s">
        <v>4705</v>
      </c>
      <c r="D2737" s="5">
        <v>100000</v>
      </c>
      <c r="E2737" s="7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210"/>
        <v>0</v>
      </c>
      <c r="P2737">
        <f t="shared" si="211"/>
        <v>53.25</v>
      </c>
      <c r="Q2737" s="12" t="s">
        <v>8308</v>
      </c>
      <c r="R2737" t="s">
        <v>8342</v>
      </c>
      <c r="S2737" s="17">
        <f t="shared" si="212"/>
        <v>42083.069884259254</v>
      </c>
      <c r="T2737" s="17">
        <f t="shared" si="213"/>
        <v>42128.069884259254</v>
      </c>
      <c r="U2737">
        <f t="shared" si="214"/>
        <v>2015</v>
      </c>
    </row>
    <row r="2738" spans="1:21" ht="43.2" x14ac:dyDescent="0.3">
      <c r="A2738">
        <v>3955</v>
      </c>
      <c r="B2738" s="9" t="s">
        <v>3952</v>
      </c>
      <c r="C2738" s="3" t="s">
        <v>8062</v>
      </c>
      <c r="D2738" s="5">
        <v>1750</v>
      </c>
      <c r="E2738" s="7">
        <v>425</v>
      </c>
      <c r="F2738" t="s">
        <v>8220</v>
      </c>
      <c r="G2738" t="s">
        <v>8223</v>
      </c>
      <c r="H2738" t="s">
        <v>8245</v>
      </c>
      <c r="I2738">
        <v>1448745741</v>
      </c>
      <c r="J2738">
        <v>1446150141</v>
      </c>
      <c r="K2738" t="b">
        <v>0</v>
      </c>
      <c r="L2738">
        <v>8</v>
      </c>
      <c r="M2738" t="b">
        <v>0</v>
      </c>
      <c r="N2738" t="s">
        <v>8269</v>
      </c>
      <c r="O2738">
        <f t="shared" si="210"/>
        <v>24</v>
      </c>
      <c r="P2738">
        <f t="shared" si="211"/>
        <v>53.13</v>
      </c>
      <c r="Q2738" s="12" t="s">
        <v>8323</v>
      </c>
      <c r="R2738" t="s">
        <v>8326</v>
      </c>
      <c r="S2738" s="17">
        <f t="shared" si="212"/>
        <v>42306.848854166667</v>
      </c>
      <c r="T2738" s="17">
        <f t="shared" si="213"/>
        <v>42336.890520833331</v>
      </c>
      <c r="U2738">
        <f t="shared" si="214"/>
        <v>2015</v>
      </c>
    </row>
    <row r="2739" spans="1:21" ht="43.2" x14ac:dyDescent="0.3">
      <c r="A2739">
        <v>2217</v>
      </c>
      <c r="B2739" s="9" t="s">
        <v>2218</v>
      </c>
      <c r="C2739" s="3" t="s">
        <v>6327</v>
      </c>
      <c r="D2739" s="5">
        <v>420</v>
      </c>
      <c r="E2739" s="7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 t="shared" si="210"/>
        <v>101</v>
      </c>
      <c r="P2739">
        <f t="shared" si="211"/>
        <v>47.22</v>
      </c>
      <c r="Q2739" s="12" t="s">
        <v>8327</v>
      </c>
      <c r="R2739" t="s">
        <v>8329</v>
      </c>
      <c r="S2739" s="17">
        <f t="shared" si="212"/>
        <v>42299.776770833334</v>
      </c>
      <c r="T2739" s="17">
        <f t="shared" si="213"/>
        <v>42310.333333333328</v>
      </c>
      <c r="U2739">
        <f t="shared" si="214"/>
        <v>2015</v>
      </c>
    </row>
    <row r="2740" spans="1:21" ht="43.2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2" t="s">
        <v>8316</v>
      </c>
      <c r="R2740" t="s">
        <v>8344</v>
      </c>
      <c r="S2740" s="17">
        <f t="shared" si="212"/>
        <v>42094.667256944449</v>
      </c>
      <c r="T2740" s="17">
        <f t="shared" si="213"/>
        <v>42124.667256944449</v>
      </c>
      <c r="U2740">
        <f t="shared" si="214"/>
        <v>2015</v>
      </c>
    </row>
    <row r="2741" spans="1:21" ht="43.2" x14ac:dyDescent="0.3">
      <c r="A2741">
        <v>1102</v>
      </c>
      <c r="B2741" s="9" t="s">
        <v>1103</v>
      </c>
      <c r="C2741" s="3" t="s">
        <v>5212</v>
      </c>
      <c r="D2741" s="5">
        <v>8000</v>
      </c>
      <c r="E2741" s="7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 t="shared" si="210"/>
        <v>5</v>
      </c>
      <c r="P2741">
        <f t="shared" si="211"/>
        <v>17.71</v>
      </c>
      <c r="Q2741" s="12" t="s">
        <v>8316</v>
      </c>
      <c r="R2741" t="s">
        <v>8334</v>
      </c>
      <c r="S2741" s="17">
        <f t="shared" si="212"/>
        <v>41577.045428240745</v>
      </c>
      <c r="T2741" s="17">
        <f t="shared" si="213"/>
        <v>41617.249305555553</v>
      </c>
      <c r="U2741">
        <f t="shared" si="214"/>
        <v>2013</v>
      </c>
    </row>
    <row r="2742" spans="1:21" ht="43.2" x14ac:dyDescent="0.3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2" t="s">
        <v>8321</v>
      </c>
      <c r="R2742" t="s">
        <v>8343</v>
      </c>
      <c r="S2742" s="17">
        <f t="shared" si="212"/>
        <v>40706.135208333333</v>
      </c>
      <c r="T2742" s="17">
        <f t="shared" si="213"/>
        <v>40736.135208333333</v>
      </c>
      <c r="U2742">
        <f t="shared" si="214"/>
        <v>2011</v>
      </c>
    </row>
    <row r="2743" spans="1:21" ht="43.2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2" t="s">
        <v>8327</v>
      </c>
      <c r="R2743" t="s">
        <v>8329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2" t="s">
        <v>8323</v>
      </c>
      <c r="R2744" t="s">
        <v>8326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2" t="s">
        <v>8311</v>
      </c>
      <c r="R2745" t="s">
        <v>8348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2" t="s">
        <v>8323</v>
      </c>
      <c r="R2746" t="s">
        <v>8326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2" t="s">
        <v>8327</v>
      </c>
      <c r="R2747" t="s">
        <v>8328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2" t="s">
        <v>8321</v>
      </c>
      <c r="R2748" t="s">
        <v>8339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2" t="s">
        <v>8323</v>
      </c>
      <c r="R2749" t="s">
        <v>8326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2" t="s">
        <v>8308</v>
      </c>
      <c r="R2750" t="s">
        <v>8310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43.2" x14ac:dyDescent="0.3">
      <c r="A2751">
        <v>3967</v>
      </c>
      <c r="B2751" s="9" t="s">
        <v>3964</v>
      </c>
      <c r="C2751" s="3" t="s">
        <v>8074</v>
      </c>
      <c r="D2751" s="5">
        <v>1700</v>
      </c>
      <c r="E2751" s="7">
        <v>410</v>
      </c>
      <c r="F2751" t="s">
        <v>8220</v>
      </c>
      <c r="G2751" t="s">
        <v>8223</v>
      </c>
      <c r="H2751" t="s">
        <v>8245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8269</v>
      </c>
      <c r="O2751">
        <f t="shared" si="210"/>
        <v>24</v>
      </c>
      <c r="P2751">
        <f t="shared" si="211"/>
        <v>41</v>
      </c>
      <c r="Q2751" s="12" t="s">
        <v>8323</v>
      </c>
      <c r="R2751" t="s">
        <v>8326</v>
      </c>
      <c r="S2751" s="17">
        <f t="shared" si="212"/>
        <v>42770.290590277778</v>
      </c>
      <c r="T2751" s="17">
        <f t="shared" si="213"/>
        <v>42800.290590277778</v>
      </c>
      <c r="U2751">
        <f t="shared" si="214"/>
        <v>2017</v>
      </c>
    </row>
    <row r="2752" spans="1:21" ht="43.2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2" t="s">
        <v>8316</v>
      </c>
      <c r="R2752" t="s">
        <v>8334</v>
      </c>
      <c r="S2752" s="17">
        <f t="shared" si="212"/>
        <v>41793.659525462965</v>
      </c>
      <c r="T2752" s="17">
        <f t="shared" si="213"/>
        <v>41853.659525462965</v>
      </c>
      <c r="U2752">
        <f t="shared" si="214"/>
        <v>2014</v>
      </c>
    </row>
    <row r="2753" spans="1:21" ht="28.8" x14ac:dyDescent="0.3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2" t="s">
        <v>8321</v>
      </c>
      <c r="R2753" t="s">
        <v>8332</v>
      </c>
      <c r="S2753" s="17">
        <f t="shared" si="212"/>
        <v>41989.91134259259</v>
      </c>
      <c r="T2753" s="17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2" t="s">
        <v>8323</v>
      </c>
      <c r="R2754" t="s">
        <v>8326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2" t="s">
        <v>8308</v>
      </c>
      <c r="R2755" t="s">
        <v>8310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2" t="s">
        <v>8316</v>
      </c>
      <c r="R2756" t="s">
        <v>8334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43.2" x14ac:dyDescent="0.3">
      <c r="A2757">
        <v>1430</v>
      </c>
      <c r="B2757" s="9" t="s">
        <v>1431</v>
      </c>
      <c r="C2757" s="3" t="s">
        <v>5540</v>
      </c>
      <c r="D2757" s="5">
        <v>5000</v>
      </c>
      <c r="E2757" s="7">
        <v>403</v>
      </c>
      <c r="F2757" t="s">
        <v>8220</v>
      </c>
      <c r="G2757" t="s">
        <v>8223</v>
      </c>
      <c r="H2757" t="s">
        <v>8245</v>
      </c>
      <c r="I2757">
        <v>1419017488</v>
      </c>
      <c r="J2757">
        <v>1416339088</v>
      </c>
      <c r="K2757" t="b">
        <v>0</v>
      </c>
      <c r="L2757">
        <v>5</v>
      </c>
      <c r="M2757" t="b">
        <v>0</v>
      </c>
      <c r="N2757" t="s">
        <v>8285</v>
      </c>
      <c r="O2757">
        <f t="shared" si="215"/>
        <v>8</v>
      </c>
      <c r="P2757">
        <f t="shared" si="216"/>
        <v>80.599999999999994</v>
      </c>
      <c r="Q2757" s="12" t="s">
        <v>8311</v>
      </c>
      <c r="R2757" t="s">
        <v>8348</v>
      </c>
      <c r="S2757" s="17">
        <f t="shared" si="217"/>
        <v>41961.813518518517</v>
      </c>
      <c r="T2757" s="17">
        <f t="shared" si="218"/>
        <v>41992.813518518517</v>
      </c>
      <c r="U2757">
        <f t="shared" si="219"/>
        <v>2014</v>
      </c>
    </row>
    <row r="2758" spans="1:21" ht="43.2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2" t="s">
        <v>8308</v>
      </c>
      <c r="R2758" t="s">
        <v>8310</v>
      </c>
      <c r="S2758" s="17">
        <f t="shared" si="217"/>
        <v>42715.688437500001</v>
      </c>
      <c r="T2758" s="17">
        <f t="shared" si="218"/>
        <v>42745.688437500001</v>
      </c>
      <c r="U2758">
        <f t="shared" si="219"/>
        <v>2016</v>
      </c>
    </row>
    <row r="2759" spans="1:21" ht="43.2" x14ac:dyDescent="0.3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2" t="s">
        <v>8321</v>
      </c>
      <c r="R2759" t="s">
        <v>8337</v>
      </c>
      <c r="S2759" s="17">
        <f t="shared" si="217"/>
        <v>41788.381909722222</v>
      </c>
      <c r="T2759" s="17">
        <f t="shared" si="218"/>
        <v>41821.791666666664</v>
      </c>
      <c r="U2759">
        <f t="shared" si="219"/>
        <v>2014</v>
      </c>
    </row>
    <row r="2760" spans="1:21" ht="43.2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2" t="s">
        <v>8323</v>
      </c>
      <c r="R2760" t="s">
        <v>8335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3.2" x14ac:dyDescent="0.3">
      <c r="A2761">
        <v>234</v>
      </c>
      <c r="B2761" s="9" t="s">
        <v>236</v>
      </c>
      <c r="C2761" s="3" t="s">
        <v>4344</v>
      </c>
      <c r="D2761" s="5">
        <v>1000</v>
      </c>
      <c r="E2761" s="7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 t="shared" si="215"/>
        <v>40</v>
      </c>
      <c r="P2761">
        <f t="shared" si="216"/>
        <v>80.2</v>
      </c>
      <c r="Q2761" s="12" t="s">
        <v>8321</v>
      </c>
      <c r="R2761" t="s">
        <v>8325</v>
      </c>
      <c r="S2761" s="17">
        <f t="shared" si="217"/>
        <v>42136.035405092596</v>
      </c>
      <c r="T2761" s="17">
        <f t="shared" si="218"/>
        <v>42176.035405092596</v>
      </c>
      <c r="U2761">
        <f t="shared" si="219"/>
        <v>2015</v>
      </c>
    </row>
    <row r="2762" spans="1:21" ht="43.2" x14ac:dyDescent="0.3">
      <c r="A2762">
        <v>180</v>
      </c>
      <c r="B2762" s="9" t="s">
        <v>182</v>
      </c>
      <c r="C2762" s="3" t="s">
        <v>4290</v>
      </c>
      <c r="D2762" s="5">
        <v>1200</v>
      </c>
      <c r="E2762" s="7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 t="shared" si="215"/>
        <v>33</v>
      </c>
      <c r="P2762">
        <f t="shared" si="216"/>
        <v>30.85</v>
      </c>
      <c r="Q2762" s="12" t="s">
        <v>8321</v>
      </c>
      <c r="R2762" t="s">
        <v>8325</v>
      </c>
      <c r="S2762" s="17">
        <f t="shared" si="217"/>
        <v>42067.991238425922</v>
      </c>
      <c r="T2762" s="17">
        <f t="shared" si="218"/>
        <v>42107.791666666672</v>
      </c>
      <c r="U2762">
        <f t="shared" si="219"/>
        <v>2015</v>
      </c>
    </row>
    <row r="2763" spans="1:21" ht="28.8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2" t="s">
        <v>8327</v>
      </c>
      <c r="R2763" t="s">
        <v>8328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43.2" x14ac:dyDescent="0.3">
      <c r="A2764">
        <v>4096</v>
      </c>
      <c r="B2764" s="9" t="s">
        <v>4092</v>
      </c>
      <c r="C2764" s="3" t="s">
        <v>8199</v>
      </c>
      <c r="D2764" s="5">
        <v>3500</v>
      </c>
      <c r="E2764" s="7">
        <v>400</v>
      </c>
      <c r="F2764" t="s">
        <v>8220</v>
      </c>
      <c r="G2764" t="s">
        <v>8224</v>
      </c>
      <c r="H2764" t="s">
        <v>8246</v>
      </c>
      <c r="I2764">
        <v>1488271860</v>
      </c>
      <c r="J2764">
        <v>1484484219</v>
      </c>
      <c r="K2764" t="b">
        <v>0</v>
      </c>
      <c r="L2764">
        <v>5</v>
      </c>
      <c r="M2764" t="b">
        <v>0</v>
      </c>
      <c r="N2764" t="s">
        <v>8269</v>
      </c>
      <c r="O2764">
        <f t="shared" si="215"/>
        <v>11</v>
      </c>
      <c r="P2764">
        <f t="shared" si="216"/>
        <v>80</v>
      </c>
      <c r="Q2764" s="12" t="s">
        <v>8323</v>
      </c>
      <c r="R2764" t="s">
        <v>8326</v>
      </c>
      <c r="S2764" s="17">
        <f t="shared" si="217"/>
        <v>42750.530312499999</v>
      </c>
      <c r="T2764" s="17">
        <f t="shared" si="218"/>
        <v>42794.368749999994</v>
      </c>
      <c r="U2764">
        <f t="shared" si="219"/>
        <v>2017</v>
      </c>
    </row>
    <row r="2765" spans="1:21" ht="57.6" x14ac:dyDescent="0.3">
      <c r="A2765">
        <v>4030</v>
      </c>
      <c r="B2765" s="9" t="s">
        <v>4026</v>
      </c>
      <c r="C2765" s="3" t="s">
        <v>8135</v>
      </c>
      <c r="D2765" s="5">
        <v>2500</v>
      </c>
      <c r="E2765" s="7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215"/>
        <v>16</v>
      </c>
      <c r="P2765">
        <f t="shared" si="216"/>
        <v>66.67</v>
      </c>
      <c r="Q2765" s="12" t="s">
        <v>8323</v>
      </c>
      <c r="R2765" t="s">
        <v>8326</v>
      </c>
      <c r="S2765" s="17">
        <f t="shared" si="217"/>
        <v>42374.655081018514</v>
      </c>
      <c r="T2765" s="17">
        <f t="shared" si="218"/>
        <v>42403.784027777772</v>
      </c>
      <c r="U2765">
        <f t="shared" si="219"/>
        <v>2016</v>
      </c>
    </row>
    <row r="2766" spans="1:21" ht="43.2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2" t="s">
        <v>8323</v>
      </c>
      <c r="R2766" t="s">
        <v>8326</v>
      </c>
      <c r="S2766" s="17">
        <f t="shared" si="217"/>
        <v>42689.214988425927</v>
      </c>
      <c r="T2766" s="17">
        <f t="shared" si="218"/>
        <v>42700.25</v>
      </c>
      <c r="U2766">
        <f t="shared" si="219"/>
        <v>2016</v>
      </c>
    </row>
    <row r="2767" spans="1:21" ht="57.6" x14ac:dyDescent="0.3">
      <c r="A2767">
        <v>779</v>
      </c>
      <c r="B2767" s="9" t="s">
        <v>780</v>
      </c>
      <c r="C2767" s="3" t="s">
        <v>4889</v>
      </c>
      <c r="D2767" s="5">
        <v>15000</v>
      </c>
      <c r="E2767" s="7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 t="shared" si="215"/>
        <v>3</v>
      </c>
      <c r="P2767">
        <f t="shared" si="216"/>
        <v>66.67</v>
      </c>
      <c r="Q2767" s="12" t="s">
        <v>8311</v>
      </c>
      <c r="R2767" t="s">
        <v>8352</v>
      </c>
      <c r="S2767" s="17">
        <f t="shared" si="217"/>
        <v>40436.68408564815</v>
      </c>
      <c r="T2767" s="17">
        <f t="shared" si="218"/>
        <v>40466.166666666664</v>
      </c>
      <c r="U2767">
        <f t="shared" si="219"/>
        <v>2010</v>
      </c>
    </row>
    <row r="2768" spans="1:21" ht="57.6" x14ac:dyDescent="0.3">
      <c r="A2768">
        <v>508</v>
      </c>
      <c r="B2768" s="9" t="s">
        <v>509</v>
      </c>
      <c r="C2768" s="3" t="s">
        <v>4618</v>
      </c>
      <c r="D2768" s="5">
        <v>50000</v>
      </c>
      <c r="E2768" s="7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 t="shared" si="215"/>
        <v>1</v>
      </c>
      <c r="P2768">
        <f t="shared" si="216"/>
        <v>133.33000000000001</v>
      </c>
      <c r="Q2768" s="12" t="s">
        <v>8321</v>
      </c>
      <c r="R2768" t="s">
        <v>8339</v>
      </c>
      <c r="S2768" s="17">
        <f t="shared" si="217"/>
        <v>40995.024317129632</v>
      </c>
      <c r="T2768" s="17">
        <f t="shared" si="218"/>
        <v>41054.593055555553</v>
      </c>
      <c r="U2768">
        <f t="shared" si="219"/>
        <v>2012</v>
      </c>
    </row>
    <row r="2769" spans="1:21" ht="43.2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2" t="s">
        <v>8323</v>
      </c>
      <c r="R2769" t="s">
        <v>8326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2" t="s">
        <v>8321</v>
      </c>
      <c r="R2770" t="s">
        <v>8339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2" t="s">
        <v>8327</v>
      </c>
      <c r="R2771" t="s">
        <v>8341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2" t="s">
        <v>8323</v>
      </c>
      <c r="R2772" t="s">
        <v>8326</v>
      </c>
      <c r="S2772" s="17">
        <f t="shared" si="217"/>
        <v>42093.588263888887</v>
      </c>
      <c r="T2772" s="17">
        <f t="shared" si="218"/>
        <v>42123.588263888887</v>
      </c>
      <c r="U2772">
        <f t="shared" si="219"/>
        <v>2015</v>
      </c>
    </row>
    <row r="2773" spans="1:21" ht="43.2" x14ac:dyDescent="0.3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2" t="s">
        <v>8323</v>
      </c>
      <c r="R2773" t="s">
        <v>8326</v>
      </c>
      <c r="S2773" s="17">
        <f t="shared" si="217"/>
        <v>42535.97865740741</v>
      </c>
      <c r="T2773" s="17">
        <f t="shared" si="218"/>
        <v>42595.97865740741</v>
      </c>
      <c r="U2773">
        <f t="shared" si="219"/>
        <v>2016</v>
      </c>
    </row>
    <row r="2774" spans="1:21" ht="43.2" x14ac:dyDescent="0.3">
      <c r="A2774">
        <v>3725</v>
      </c>
      <c r="B2774" s="9" t="s">
        <v>3722</v>
      </c>
      <c r="C2774" s="3" t="s">
        <v>7835</v>
      </c>
      <c r="D2774" s="5">
        <v>300</v>
      </c>
      <c r="E2774" s="7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 t="shared" si="215"/>
        <v>127</v>
      </c>
      <c r="P2774">
        <f t="shared" si="216"/>
        <v>25.4</v>
      </c>
      <c r="Q2774" s="12" t="s">
        <v>8323</v>
      </c>
      <c r="R2774" t="s">
        <v>8326</v>
      </c>
      <c r="S2774" s="17">
        <f t="shared" si="217"/>
        <v>42401.945219907408</v>
      </c>
      <c r="T2774" s="17">
        <f t="shared" si="218"/>
        <v>42418.895833333328</v>
      </c>
      <c r="U2774">
        <f t="shared" si="219"/>
        <v>2016</v>
      </c>
    </row>
    <row r="2775" spans="1:21" ht="43.2" x14ac:dyDescent="0.3">
      <c r="A2775">
        <v>1981</v>
      </c>
      <c r="B2775" s="9" t="s">
        <v>1982</v>
      </c>
      <c r="C2775" s="3" t="s">
        <v>6091</v>
      </c>
      <c r="D2775" s="5">
        <v>7500</v>
      </c>
      <c r="E2775" s="7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 t="shared" si="215"/>
        <v>5</v>
      </c>
      <c r="P2775">
        <f t="shared" si="216"/>
        <v>31.75</v>
      </c>
      <c r="Q2775" s="12" t="s">
        <v>8313</v>
      </c>
      <c r="R2775" t="s">
        <v>8353</v>
      </c>
      <c r="S2775" s="17">
        <f t="shared" si="217"/>
        <v>41799.725289351853</v>
      </c>
      <c r="T2775" s="17">
        <f t="shared" si="218"/>
        <v>41829.725289351853</v>
      </c>
      <c r="U2775">
        <f t="shared" si="219"/>
        <v>2014</v>
      </c>
    </row>
    <row r="2776" spans="1:21" ht="43.2" x14ac:dyDescent="0.3">
      <c r="A2776">
        <v>2753</v>
      </c>
      <c r="B2776" s="9" t="s">
        <v>2753</v>
      </c>
      <c r="C2776" s="3" t="s">
        <v>6863</v>
      </c>
      <c r="D2776" s="5">
        <v>2000</v>
      </c>
      <c r="E2776" s="7">
        <v>380</v>
      </c>
      <c r="F2776" t="s">
        <v>8220</v>
      </c>
      <c r="G2776" t="s">
        <v>8223</v>
      </c>
      <c r="H2776" t="s">
        <v>8245</v>
      </c>
      <c r="I2776">
        <v>1346017023</v>
      </c>
      <c r="J2776">
        <v>1343425023</v>
      </c>
      <c r="K2776" t="b">
        <v>0</v>
      </c>
      <c r="L2776">
        <v>8</v>
      </c>
      <c r="M2776" t="b">
        <v>0</v>
      </c>
      <c r="N2776" t="s">
        <v>8302</v>
      </c>
      <c r="O2776">
        <f t="shared" si="215"/>
        <v>19</v>
      </c>
      <c r="P2776">
        <f t="shared" si="216"/>
        <v>47.5</v>
      </c>
      <c r="Q2776" s="12" t="s">
        <v>8311</v>
      </c>
      <c r="R2776" t="s">
        <v>8356</v>
      </c>
      <c r="S2776" s="17">
        <f t="shared" si="217"/>
        <v>41117.900729166664</v>
      </c>
      <c r="T2776" s="17">
        <f t="shared" si="218"/>
        <v>41147.900729166664</v>
      </c>
      <c r="U2776">
        <f t="shared" si="219"/>
        <v>2012</v>
      </c>
    </row>
    <row r="2777" spans="1:21" ht="43.2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2" t="s">
        <v>8313</v>
      </c>
      <c r="R2777" t="s">
        <v>8314</v>
      </c>
      <c r="S2777" s="17">
        <f t="shared" si="217"/>
        <v>42029.907858796301</v>
      </c>
      <c r="T2777" s="17">
        <f t="shared" si="218"/>
        <v>42064.907858796301</v>
      </c>
      <c r="U2777">
        <f t="shared" si="219"/>
        <v>2015</v>
      </c>
    </row>
    <row r="2778" spans="1:21" ht="43.2" x14ac:dyDescent="0.3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2" t="s">
        <v>8321</v>
      </c>
      <c r="R2778" t="s">
        <v>8325</v>
      </c>
      <c r="S2778" s="17">
        <f t="shared" si="217"/>
        <v>42023.818622685183</v>
      </c>
      <c r="T2778" s="17">
        <f t="shared" si="218"/>
        <v>42043.818622685183</v>
      </c>
      <c r="U2778">
        <f t="shared" si="219"/>
        <v>2015</v>
      </c>
    </row>
    <row r="2779" spans="1:21" ht="28.8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2" t="s">
        <v>8308</v>
      </c>
      <c r="R2779" t="s">
        <v>8310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43.2" x14ac:dyDescent="0.3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2" t="s">
        <v>8323</v>
      </c>
      <c r="R2780" t="s">
        <v>8324</v>
      </c>
      <c r="S2780" s="17">
        <f t="shared" si="217"/>
        <v>41940.028287037036</v>
      </c>
      <c r="T2780" s="17">
        <f t="shared" si="218"/>
        <v>42000.0699537037</v>
      </c>
      <c r="U2780">
        <f t="shared" si="219"/>
        <v>2014</v>
      </c>
    </row>
    <row r="2781" spans="1:21" ht="28.8" x14ac:dyDescent="0.3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2" t="s">
        <v>8321</v>
      </c>
      <c r="R2781" t="s">
        <v>8322</v>
      </c>
      <c r="S2781" s="17">
        <f t="shared" si="217"/>
        <v>42425.576898148152</v>
      </c>
      <c r="T2781" s="17">
        <f t="shared" si="218"/>
        <v>42465.666666666672</v>
      </c>
      <c r="U2781">
        <f t="shared" si="219"/>
        <v>2016</v>
      </c>
    </row>
    <row r="2782" spans="1:21" ht="28.8" x14ac:dyDescent="0.3">
      <c r="A2782">
        <v>3470</v>
      </c>
      <c r="B2782" s="9" t="s">
        <v>3469</v>
      </c>
      <c r="C2782" s="3" t="s">
        <v>7580</v>
      </c>
      <c r="D2782" s="5">
        <v>250</v>
      </c>
      <c r="E2782" s="7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 t="shared" si="215"/>
        <v>150</v>
      </c>
      <c r="P2782">
        <f t="shared" si="216"/>
        <v>41.67</v>
      </c>
      <c r="Q2782" s="12" t="s">
        <v>8323</v>
      </c>
      <c r="R2782" t="s">
        <v>8326</v>
      </c>
      <c r="S2782" s="17">
        <f t="shared" si="217"/>
        <v>42529.022013888884</v>
      </c>
      <c r="T2782" s="17">
        <f t="shared" si="218"/>
        <v>42566.901388888888</v>
      </c>
      <c r="U2782">
        <f t="shared" si="219"/>
        <v>2016</v>
      </c>
    </row>
    <row r="2783" spans="1:21" ht="43.2" x14ac:dyDescent="0.3">
      <c r="A2783">
        <v>3130</v>
      </c>
      <c r="B2783" s="9" t="s">
        <v>3130</v>
      </c>
      <c r="C2783" s="3" t="s">
        <v>7240</v>
      </c>
      <c r="D2783" s="5">
        <v>10000</v>
      </c>
      <c r="E2783" s="7">
        <v>375</v>
      </c>
      <c r="F2783" t="s">
        <v>8221</v>
      </c>
      <c r="G2783" t="s">
        <v>8223</v>
      </c>
      <c r="H2783" t="s">
        <v>8245</v>
      </c>
      <c r="I2783">
        <v>1492145940</v>
      </c>
      <c r="J2783">
        <v>1489504916</v>
      </c>
      <c r="K2783" t="b">
        <v>0</v>
      </c>
      <c r="L2783">
        <v>4</v>
      </c>
      <c r="M2783" t="b">
        <v>0</v>
      </c>
      <c r="N2783" t="s">
        <v>8269</v>
      </c>
      <c r="O2783">
        <f t="shared" si="215"/>
        <v>4</v>
      </c>
      <c r="P2783">
        <f t="shared" si="216"/>
        <v>93.75</v>
      </c>
      <c r="Q2783" s="12" t="s">
        <v>8323</v>
      </c>
      <c r="R2783" t="s">
        <v>8326</v>
      </c>
      <c r="S2783" s="17">
        <f t="shared" si="217"/>
        <v>42808.640231481477</v>
      </c>
      <c r="T2783" s="17">
        <f t="shared" si="218"/>
        <v>42839.207638888889</v>
      </c>
      <c r="U2783">
        <f t="shared" si="219"/>
        <v>2017</v>
      </c>
    </row>
    <row r="2784" spans="1:21" ht="43.2" x14ac:dyDescent="0.3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2" t="s">
        <v>8311</v>
      </c>
      <c r="R2784" t="s">
        <v>8333</v>
      </c>
      <c r="S2784" s="17">
        <f t="shared" si="217"/>
        <v>41799.814340277779</v>
      </c>
      <c r="T2784" s="17">
        <f t="shared" si="218"/>
        <v>41834.814340277779</v>
      </c>
      <c r="U2784">
        <f t="shared" si="219"/>
        <v>2014</v>
      </c>
    </row>
    <row r="2785" spans="1:21" ht="43.2" x14ac:dyDescent="0.3">
      <c r="A2785">
        <v>915</v>
      </c>
      <c r="B2785" s="9" t="s">
        <v>916</v>
      </c>
      <c r="C2785" s="3" t="s">
        <v>5025</v>
      </c>
      <c r="D2785" s="5">
        <v>6500</v>
      </c>
      <c r="E2785" s="7">
        <v>375</v>
      </c>
      <c r="F2785" t="s">
        <v>8220</v>
      </c>
      <c r="G2785" t="s">
        <v>8223</v>
      </c>
      <c r="H2785" t="s">
        <v>8245</v>
      </c>
      <c r="I2785">
        <v>1330577940</v>
      </c>
      <c r="J2785">
        <v>1327853914</v>
      </c>
      <c r="K2785" t="b">
        <v>0</v>
      </c>
      <c r="L2785">
        <v>9</v>
      </c>
      <c r="M2785" t="b">
        <v>0</v>
      </c>
      <c r="N2785" t="s">
        <v>8276</v>
      </c>
      <c r="O2785">
        <f t="shared" si="215"/>
        <v>6</v>
      </c>
      <c r="P2785">
        <f t="shared" si="216"/>
        <v>41.67</v>
      </c>
      <c r="Q2785" s="12" t="s">
        <v>8327</v>
      </c>
      <c r="R2785" t="s">
        <v>8350</v>
      </c>
      <c r="S2785" s="17">
        <f t="shared" si="217"/>
        <v>40937.679560185185</v>
      </c>
      <c r="T2785" s="17">
        <f t="shared" si="218"/>
        <v>40969.207638888889</v>
      </c>
      <c r="U2785">
        <f t="shared" si="219"/>
        <v>2012</v>
      </c>
    </row>
    <row r="2786" spans="1:21" ht="43.2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2" t="s">
        <v>8323</v>
      </c>
      <c r="R2786" t="s">
        <v>8324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2" t="s">
        <v>8323</v>
      </c>
      <c r="R2787" t="s">
        <v>8326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2" t="s">
        <v>8313</v>
      </c>
      <c r="R2788" t="s">
        <v>8351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2" t="s">
        <v>8323</v>
      </c>
      <c r="R2789" t="s">
        <v>8326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2" t="s">
        <v>8316</v>
      </c>
      <c r="R2790" t="s">
        <v>8344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3.2" x14ac:dyDescent="0.3">
      <c r="A2791">
        <v>1685</v>
      </c>
      <c r="B2791" s="9" t="s">
        <v>1686</v>
      </c>
      <c r="C2791" s="3" t="s">
        <v>5795</v>
      </c>
      <c r="D2791" s="5">
        <v>350</v>
      </c>
      <c r="E2791" s="7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 t="shared" si="215"/>
        <v>103</v>
      </c>
      <c r="P2791">
        <f t="shared" si="216"/>
        <v>24</v>
      </c>
      <c r="Q2791" s="12" t="s">
        <v>8327</v>
      </c>
      <c r="R2791" t="s">
        <v>8330</v>
      </c>
      <c r="S2791" s="17">
        <f t="shared" si="217"/>
        <v>42788.2502662037</v>
      </c>
      <c r="T2791" s="17">
        <f t="shared" si="218"/>
        <v>42818.208599537036</v>
      </c>
      <c r="U2791">
        <f t="shared" si="219"/>
        <v>2017</v>
      </c>
    </row>
    <row r="2792" spans="1:21" ht="43.2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2" t="s">
        <v>8311</v>
      </c>
      <c r="R2792" t="s">
        <v>8352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43.2" x14ac:dyDescent="0.3">
      <c r="A2793">
        <v>220</v>
      </c>
      <c r="B2793" s="9" t="s">
        <v>222</v>
      </c>
      <c r="C2793" s="3" t="s">
        <v>4330</v>
      </c>
      <c r="D2793" s="5">
        <v>50000</v>
      </c>
      <c r="E2793" s="7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 t="shared" si="215"/>
        <v>1</v>
      </c>
      <c r="P2793">
        <f t="shared" si="216"/>
        <v>120</v>
      </c>
      <c r="Q2793" s="12" t="s">
        <v>8321</v>
      </c>
      <c r="R2793" t="s">
        <v>8325</v>
      </c>
      <c r="S2793" s="17">
        <f t="shared" si="217"/>
        <v>42195.643865740742</v>
      </c>
      <c r="T2793" s="17">
        <f t="shared" si="218"/>
        <v>42236.837499999994</v>
      </c>
      <c r="U2793">
        <f t="shared" si="219"/>
        <v>2015</v>
      </c>
    </row>
    <row r="2794" spans="1:21" ht="43.2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2" t="s">
        <v>8321</v>
      </c>
      <c r="R2794" t="s">
        <v>8337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43.2" x14ac:dyDescent="0.3">
      <c r="A2795">
        <v>3740</v>
      </c>
      <c r="B2795" s="9" t="s">
        <v>3737</v>
      </c>
      <c r="C2795" s="3" t="s">
        <v>7850</v>
      </c>
      <c r="D2795" s="5">
        <v>2000</v>
      </c>
      <c r="E2795" s="7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215"/>
        <v>18</v>
      </c>
      <c r="P2795">
        <f t="shared" si="216"/>
        <v>25.57</v>
      </c>
      <c r="Q2795" s="12" t="s">
        <v>8323</v>
      </c>
      <c r="R2795" t="s">
        <v>8326</v>
      </c>
      <c r="S2795" s="17">
        <f t="shared" si="217"/>
        <v>41833.089756944442</v>
      </c>
      <c r="T2795" s="17">
        <f t="shared" si="218"/>
        <v>41863.079143518517</v>
      </c>
      <c r="U2795">
        <f t="shared" si="219"/>
        <v>2014</v>
      </c>
    </row>
    <row r="2796" spans="1:21" ht="57.6" x14ac:dyDescent="0.3">
      <c r="A2796">
        <v>2650</v>
      </c>
      <c r="B2796" s="9" t="s">
        <v>2650</v>
      </c>
      <c r="C2796" s="3" t="s">
        <v>6760</v>
      </c>
      <c r="D2796" s="5">
        <v>60000</v>
      </c>
      <c r="E2796" s="7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215"/>
        <v>1</v>
      </c>
      <c r="P2796">
        <f t="shared" si="216"/>
        <v>71.599999999999994</v>
      </c>
      <c r="Q2796" s="12" t="s">
        <v>8308</v>
      </c>
      <c r="R2796" t="s">
        <v>8315</v>
      </c>
      <c r="S2796" s="17">
        <f t="shared" si="217"/>
        <v>42695.624340277776</v>
      </c>
      <c r="T2796" s="17">
        <f t="shared" si="218"/>
        <v>42725.624340277776</v>
      </c>
      <c r="U2796">
        <f t="shared" si="219"/>
        <v>2016</v>
      </c>
    </row>
    <row r="2797" spans="1:21" ht="43.2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2" t="s">
        <v>8323</v>
      </c>
      <c r="R2797" t="s">
        <v>8326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2" t="s">
        <v>8308</v>
      </c>
      <c r="R2798" t="s">
        <v>8315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43.2" x14ac:dyDescent="0.3">
      <c r="A2799">
        <v>3787</v>
      </c>
      <c r="B2799" s="9" t="s">
        <v>3784</v>
      </c>
      <c r="C2799" s="3" t="s">
        <v>7897</v>
      </c>
      <c r="D2799" s="5">
        <v>350</v>
      </c>
      <c r="E2799" s="7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 t="shared" si="215"/>
        <v>100</v>
      </c>
      <c r="P2799">
        <f t="shared" si="216"/>
        <v>35.1</v>
      </c>
      <c r="Q2799" s="12" t="s">
        <v>8323</v>
      </c>
      <c r="R2799" t="s">
        <v>8335</v>
      </c>
      <c r="S2799" s="17">
        <f t="shared" si="217"/>
        <v>42167.534791666665</v>
      </c>
      <c r="T2799" s="17">
        <f t="shared" si="218"/>
        <v>42196.165972222225</v>
      </c>
      <c r="U2799">
        <f t="shared" si="219"/>
        <v>2015</v>
      </c>
    </row>
    <row r="2800" spans="1:21" ht="43.2" x14ac:dyDescent="0.3">
      <c r="A2800">
        <v>774</v>
      </c>
      <c r="B2800" s="9" t="s">
        <v>775</v>
      </c>
      <c r="C2800" s="3" t="s">
        <v>4884</v>
      </c>
      <c r="D2800" s="5">
        <v>500</v>
      </c>
      <c r="E2800" s="7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 t="shared" si="215"/>
        <v>70</v>
      </c>
      <c r="P2800">
        <f t="shared" si="216"/>
        <v>39</v>
      </c>
      <c r="Q2800" s="12" t="s">
        <v>8311</v>
      </c>
      <c r="R2800" t="s">
        <v>8352</v>
      </c>
      <c r="S2800" s="17">
        <f t="shared" si="217"/>
        <v>41663.780300925922</v>
      </c>
      <c r="T2800" s="17">
        <f t="shared" si="218"/>
        <v>41693.780300925922</v>
      </c>
      <c r="U2800">
        <f t="shared" si="219"/>
        <v>2014</v>
      </c>
    </row>
    <row r="2801" spans="1:21" ht="43.2" x14ac:dyDescent="0.3">
      <c r="A2801">
        <v>4081</v>
      </c>
      <c r="B2801" s="9" t="s">
        <v>4077</v>
      </c>
      <c r="C2801" s="3" t="s">
        <v>8184</v>
      </c>
      <c r="D2801" s="5">
        <v>2224</v>
      </c>
      <c r="E2801" s="7">
        <v>350</v>
      </c>
      <c r="F2801" t="s">
        <v>8220</v>
      </c>
      <c r="G2801" t="s">
        <v>8223</v>
      </c>
      <c r="H2801" t="s">
        <v>8245</v>
      </c>
      <c r="I2801">
        <v>1425819425</v>
      </c>
      <c r="J2801">
        <v>1423231025</v>
      </c>
      <c r="K2801" t="b">
        <v>0</v>
      </c>
      <c r="L2801">
        <v>12</v>
      </c>
      <c r="M2801" t="b">
        <v>0</v>
      </c>
      <c r="N2801" t="s">
        <v>8269</v>
      </c>
      <c r="O2801">
        <f t="shared" si="215"/>
        <v>16</v>
      </c>
      <c r="P2801">
        <f t="shared" si="216"/>
        <v>29.17</v>
      </c>
      <c r="Q2801" s="12" t="s">
        <v>8323</v>
      </c>
      <c r="R2801" t="s">
        <v>8326</v>
      </c>
      <c r="S2801" s="17">
        <f t="shared" si="217"/>
        <v>42041.581307870365</v>
      </c>
      <c r="T2801" s="17">
        <f t="shared" si="218"/>
        <v>42071.539641203708</v>
      </c>
      <c r="U2801">
        <f t="shared" si="219"/>
        <v>2015</v>
      </c>
    </row>
    <row r="2802" spans="1:21" ht="43.2" x14ac:dyDescent="0.3">
      <c r="A2802">
        <v>3423</v>
      </c>
      <c r="B2802" s="9" t="s">
        <v>3422</v>
      </c>
      <c r="C2802" s="3" t="s">
        <v>7533</v>
      </c>
      <c r="D2802" s="5">
        <v>250</v>
      </c>
      <c r="E2802" s="7">
        <v>350</v>
      </c>
      <c r="F2802" t="s">
        <v>8218</v>
      </c>
      <c r="G2802" t="s">
        <v>8223</v>
      </c>
      <c r="H2802" t="s">
        <v>8245</v>
      </c>
      <c r="I2802">
        <v>1429912341</v>
      </c>
      <c r="J2802">
        <v>1427320341</v>
      </c>
      <c r="K2802" t="b">
        <v>0</v>
      </c>
      <c r="L2802">
        <v>10</v>
      </c>
      <c r="M2802" t="b">
        <v>1</v>
      </c>
      <c r="N2802" t="s">
        <v>8269</v>
      </c>
      <c r="O2802">
        <f t="shared" si="215"/>
        <v>140</v>
      </c>
      <c r="P2802">
        <f t="shared" si="216"/>
        <v>35</v>
      </c>
      <c r="Q2802" s="12" t="s">
        <v>8323</v>
      </c>
      <c r="R2802" t="s">
        <v>8326</v>
      </c>
      <c r="S2802" s="17">
        <f t="shared" si="217"/>
        <v>42088.911354166667</v>
      </c>
      <c r="T2802" s="17">
        <f t="shared" si="218"/>
        <v>42118.911354166667</v>
      </c>
      <c r="U2802">
        <f t="shared" si="219"/>
        <v>2015</v>
      </c>
    </row>
    <row r="2803" spans="1:21" ht="43.2" x14ac:dyDescent="0.3">
      <c r="A2803">
        <v>1567</v>
      </c>
      <c r="B2803" s="9" t="s">
        <v>1568</v>
      </c>
      <c r="C2803" s="3" t="s">
        <v>5677</v>
      </c>
      <c r="D2803" s="5">
        <v>8500</v>
      </c>
      <c r="E2803" s="7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 t="shared" si="215"/>
        <v>4</v>
      </c>
      <c r="P2803">
        <f t="shared" si="216"/>
        <v>26.92</v>
      </c>
      <c r="Q2803" s="12" t="s">
        <v>8311</v>
      </c>
      <c r="R2803" t="s">
        <v>8349</v>
      </c>
      <c r="S2803" s="17">
        <f t="shared" si="217"/>
        <v>41671.936863425923</v>
      </c>
      <c r="T2803" s="17">
        <f t="shared" si="218"/>
        <v>41687</v>
      </c>
      <c r="U2803">
        <f t="shared" si="219"/>
        <v>2014</v>
      </c>
    </row>
    <row r="2804" spans="1:21" ht="43.2" x14ac:dyDescent="0.3">
      <c r="A2804">
        <v>629</v>
      </c>
      <c r="B2804" s="9" t="s">
        <v>630</v>
      </c>
      <c r="C2804" s="3" t="s">
        <v>4739</v>
      </c>
      <c r="D2804" s="5">
        <v>200000</v>
      </c>
      <c r="E2804" s="7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215"/>
        <v>0</v>
      </c>
      <c r="P2804">
        <f t="shared" si="216"/>
        <v>116.67</v>
      </c>
      <c r="Q2804" s="12" t="s">
        <v>8308</v>
      </c>
      <c r="R2804" t="s">
        <v>8342</v>
      </c>
      <c r="S2804" s="17">
        <f t="shared" si="217"/>
        <v>42474.637824074074</v>
      </c>
      <c r="T2804" s="17">
        <f t="shared" si="218"/>
        <v>42504.637824074074</v>
      </c>
      <c r="U2804">
        <f t="shared" si="219"/>
        <v>2016</v>
      </c>
    </row>
    <row r="2805" spans="1:21" ht="57.6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2" t="s">
        <v>8308</v>
      </c>
      <c r="R2805" t="s">
        <v>8342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57.6" x14ac:dyDescent="0.3">
      <c r="A2806">
        <v>930</v>
      </c>
      <c r="B2806" s="9" t="s">
        <v>931</v>
      </c>
      <c r="C2806" s="3" t="s">
        <v>5040</v>
      </c>
      <c r="D2806" s="5">
        <v>900</v>
      </c>
      <c r="E2806" s="7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 t="shared" si="215"/>
        <v>38</v>
      </c>
      <c r="P2806">
        <f t="shared" si="216"/>
        <v>69</v>
      </c>
      <c r="Q2806" s="12" t="s">
        <v>8327</v>
      </c>
      <c r="R2806" t="s">
        <v>8350</v>
      </c>
      <c r="S2806" s="17">
        <f t="shared" si="217"/>
        <v>40312.915578703702</v>
      </c>
      <c r="T2806" s="17">
        <f t="shared" si="218"/>
        <v>40354.897222222222</v>
      </c>
      <c r="U2806">
        <f t="shared" si="219"/>
        <v>2010</v>
      </c>
    </row>
    <row r="2807" spans="1:21" ht="43.2" x14ac:dyDescent="0.3">
      <c r="A2807">
        <v>189</v>
      </c>
      <c r="B2807" s="9" t="s">
        <v>191</v>
      </c>
      <c r="C2807" s="3" t="s">
        <v>4299</v>
      </c>
      <c r="D2807" s="5">
        <v>500000</v>
      </c>
      <c r="E2807" s="7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 t="shared" si="215"/>
        <v>0</v>
      </c>
      <c r="P2807">
        <f t="shared" si="216"/>
        <v>69</v>
      </c>
      <c r="Q2807" s="12" t="s">
        <v>8321</v>
      </c>
      <c r="R2807" t="s">
        <v>8325</v>
      </c>
      <c r="S2807" s="17">
        <f t="shared" si="217"/>
        <v>42556.690706018519</v>
      </c>
      <c r="T2807" s="17">
        <f t="shared" si="218"/>
        <v>42616.690706018519</v>
      </c>
      <c r="U2807">
        <f t="shared" si="219"/>
        <v>2016</v>
      </c>
    </row>
    <row r="2808" spans="1:21" ht="43.2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2" t="s">
        <v>8308</v>
      </c>
      <c r="R2808" t="s">
        <v>8342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2" t="s">
        <v>8323</v>
      </c>
      <c r="R2809" t="s">
        <v>8326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2" t="s">
        <v>8321</v>
      </c>
      <c r="R2810" t="s">
        <v>8337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28.8" x14ac:dyDescent="0.3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2" t="s">
        <v>8323</v>
      </c>
      <c r="R2811" t="s">
        <v>8324</v>
      </c>
      <c r="S2811" s="17">
        <f t="shared" si="217"/>
        <v>42245.274699074071</v>
      </c>
      <c r="T2811" s="17">
        <f t="shared" si="218"/>
        <v>42275.274699074071</v>
      </c>
      <c r="U2811">
        <f t="shared" si="219"/>
        <v>2015</v>
      </c>
    </row>
    <row r="2812" spans="1:21" ht="43.2" x14ac:dyDescent="0.3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2" t="s">
        <v>8319</v>
      </c>
      <c r="R2812" t="s">
        <v>8345</v>
      </c>
      <c r="S2812" s="17">
        <f t="shared" si="217"/>
        <v>42536.862800925926</v>
      </c>
      <c r="T2812" s="17">
        <f t="shared" si="218"/>
        <v>42566.862800925926</v>
      </c>
      <c r="U2812">
        <f t="shared" si="219"/>
        <v>2016</v>
      </c>
    </row>
    <row r="2813" spans="1:21" ht="43.2" x14ac:dyDescent="0.3">
      <c r="A2813">
        <v>1776</v>
      </c>
      <c r="B2813" s="9" t="s">
        <v>1777</v>
      </c>
      <c r="C2813" s="3" t="s">
        <v>5886</v>
      </c>
      <c r="D2813" s="5">
        <v>5000</v>
      </c>
      <c r="E2813" s="7">
        <v>335</v>
      </c>
      <c r="F2813" t="s">
        <v>8220</v>
      </c>
      <c r="G2813" t="s">
        <v>8224</v>
      </c>
      <c r="H2813" t="s">
        <v>8246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8283</v>
      </c>
      <c r="O2813">
        <f t="shared" si="215"/>
        <v>7</v>
      </c>
      <c r="P2813">
        <f t="shared" si="216"/>
        <v>83.75</v>
      </c>
      <c r="Q2813" s="12" t="s">
        <v>8313</v>
      </c>
      <c r="R2813" t="s">
        <v>8314</v>
      </c>
      <c r="S2813" s="17">
        <f t="shared" si="217"/>
        <v>41905.95684027778</v>
      </c>
      <c r="T2813" s="17">
        <f t="shared" si="218"/>
        <v>41941.95684027778</v>
      </c>
      <c r="U2813">
        <f t="shared" si="219"/>
        <v>2014</v>
      </c>
    </row>
    <row r="2814" spans="1:21" ht="43.2" x14ac:dyDescent="0.3">
      <c r="A2814">
        <v>504</v>
      </c>
      <c r="B2814" s="9" t="s">
        <v>505</v>
      </c>
      <c r="C2814" s="3" t="s">
        <v>4614</v>
      </c>
      <c r="D2814" s="5">
        <v>24500</v>
      </c>
      <c r="E2814" s="7">
        <v>335</v>
      </c>
      <c r="F2814" t="s">
        <v>8220</v>
      </c>
      <c r="G2814" t="s">
        <v>8223</v>
      </c>
      <c r="H2814" t="s">
        <v>8245</v>
      </c>
      <c r="I2814">
        <v>1334097387</v>
      </c>
      <c r="J2814">
        <v>1328916987</v>
      </c>
      <c r="K2814" t="b">
        <v>0</v>
      </c>
      <c r="L2814">
        <v>5</v>
      </c>
      <c r="M2814" t="b">
        <v>0</v>
      </c>
      <c r="N2814" t="s">
        <v>8268</v>
      </c>
      <c r="O2814">
        <f t="shared" si="215"/>
        <v>1</v>
      </c>
      <c r="P2814">
        <f t="shared" si="216"/>
        <v>67</v>
      </c>
      <c r="Q2814" s="12" t="s">
        <v>8321</v>
      </c>
      <c r="R2814" t="s">
        <v>8339</v>
      </c>
      <c r="S2814" s="17">
        <f t="shared" si="217"/>
        <v>40949.98364583333</v>
      </c>
      <c r="T2814" s="17">
        <f t="shared" si="218"/>
        <v>41009.941979166666</v>
      </c>
      <c r="U2814">
        <f t="shared" si="219"/>
        <v>2012</v>
      </c>
    </row>
    <row r="2815" spans="1:21" ht="43.2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2" t="s">
        <v>8323</v>
      </c>
      <c r="R2815" t="s">
        <v>8324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2" t="s">
        <v>8327</v>
      </c>
      <c r="R2816" t="s">
        <v>8350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2" t="s">
        <v>8327</v>
      </c>
      <c r="R2817" t="s">
        <v>8350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2" t="s">
        <v>8308</v>
      </c>
      <c r="R2818" t="s">
        <v>8342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43.2" x14ac:dyDescent="0.3">
      <c r="A2819">
        <v>1154</v>
      </c>
      <c r="B2819" s="9" t="s">
        <v>1155</v>
      </c>
      <c r="C2819" s="3" t="s">
        <v>5264</v>
      </c>
      <c r="D2819" s="5">
        <v>5000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 t="shared" si="220"/>
        <v>7</v>
      </c>
      <c r="P2819">
        <f t="shared" ref="P2819:P2882" si="221">IFERROR(ROUND(E2819/L2819,2),0)</f>
        <v>108.33</v>
      </c>
      <c r="Q2819" s="12" t="s">
        <v>8319</v>
      </c>
      <c r="R2819" t="s">
        <v>8345</v>
      </c>
      <c r="S2819" s="17">
        <f t="shared" ref="S2819:S2882" si="222">(((J2819/60)/60)/24)+DATE(1970,1,1)</f>
        <v>42223.108865740738</v>
      </c>
      <c r="T2819" s="17">
        <f t="shared" ref="T2819:T2882" si="223">(((I2819/60)/60)/24)+DATE(1970,1,1)</f>
        <v>42253.108865740738</v>
      </c>
      <c r="U2819">
        <f t="shared" ref="U2819:U2882" si="224">YEAR(S2819)</f>
        <v>2015</v>
      </c>
    </row>
    <row r="2820" spans="1:21" ht="43.2" x14ac:dyDescent="0.3">
      <c r="A2820">
        <v>871</v>
      </c>
      <c r="B2820" s="9" t="s">
        <v>872</v>
      </c>
      <c r="C2820" s="3" t="s">
        <v>4981</v>
      </c>
      <c r="D2820" s="5">
        <v>6000</v>
      </c>
      <c r="E2820" s="7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 t="shared" si="220"/>
        <v>5</v>
      </c>
      <c r="P2820">
        <f t="shared" si="221"/>
        <v>27.08</v>
      </c>
      <c r="Q2820" s="12" t="s">
        <v>8327</v>
      </c>
      <c r="R2820" t="s">
        <v>8350</v>
      </c>
      <c r="S2820" s="17">
        <f t="shared" si="222"/>
        <v>41577.561284722222</v>
      </c>
      <c r="T2820" s="17">
        <f t="shared" si="223"/>
        <v>41607.602951388886</v>
      </c>
      <c r="U2820">
        <f t="shared" si="224"/>
        <v>2013</v>
      </c>
    </row>
    <row r="2821" spans="1:21" ht="43.2" x14ac:dyDescent="0.3">
      <c r="A2821">
        <v>170</v>
      </c>
      <c r="B2821" s="9" t="s">
        <v>172</v>
      </c>
      <c r="C2821" s="3" t="s">
        <v>4280</v>
      </c>
      <c r="D2821" s="5">
        <v>10000</v>
      </c>
      <c r="E2821" s="7">
        <v>325</v>
      </c>
      <c r="F2821" t="s">
        <v>8220</v>
      </c>
      <c r="G2821" t="s">
        <v>8223</v>
      </c>
      <c r="H2821" t="s">
        <v>8245</v>
      </c>
      <c r="I2821">
        <v>1440912480</v>
      </c>
      <c r="J2821">
        <v>1438385283</v>
      </c>
      <c r="K2821" t="b">
        <v>0</v>
      </c>
      <c r="L2821">
        <v>10</v>
      </c>
      <c r="M2821" t="b">
        <v>0</v>
      </c>
      <c r="N2821" t="s">
        <v>8266</v>
      </c>
      <c r="O2821">
        <f t="shared" si="220"/>
        <v>3</v>
      </c>
      <c r="P2821">
        <f t="shared" si="221"/>
        <v>32.5</v>
      </c>
      <c r="Q2821" s="12" t="s">
        <v>8321</v>
      </c>
      <c r="R2821" t="s">
        <v>8325</v>
      </c>
      <c r="S2821" s="17">
        <f t="shared" si="222"/>
        <v>42216.977812500001</v>
      </c>
      <c r="T2821" s="17">
        <f t="shared" si="223"/>
        <v>42246.227777777778</v>
      </c>
      <c r="U2821">
        <f t="shared" si="224"/>
        <v>2015</v>
      </c>
    </row>
    <row r="2822" spans="1:21" ht="43.2" x14ac:dyDescent="0.3">
      <c r="A2822">
        <v>168</v>
      </c>
      <c r="B2822" s="9" t="s">
        <v>170</v>
      </c>
      <c r="C2822" s="3" t="s">
        <v>4278</v>
      </c>
      <c r="D2822" s="5">
        <v>8000</v>
      </c>
      <c r="E2822" s="7">
        <v>325</v>
      </c>
      <c r="F2822" t="s">
        <v>8220</v>
      </c>
      <c r="G2822" t="s">
        <v>8223</v>
      </c>
      <c r="H2822" t="s">
        <v>8245</v>
      </c>
      <c r="I2822">
        <v>1426791770</v>
      </c>
      <c r="J2822">
        <v>1424203370</v>
      </c>
      <c r="K2822" t="b">
        <v>0</v>
      </c>
      <c r="L2822">
        <v>3</v>
      </c>
      <c r="M2822" t="b">
        <v>0</v>
      </c>
      <c r="N2822" t="s">
        <v>8266</v>
      </c>
      <c r="O2822">
        <f t="shared" si="220"/>
        <v>4</v>
      </c>
      <c r="P2822">
        <f t="shared" si="221"/>
        <v>108.33</v>
      </c>
      <c r="Q2822" s="12" t="s">
        <v>8321</v>
      </c>
      <c r="R2822" t="s">
        <v>8325</v>
      </c>
      <c r="S2822" s="17">
        <f t="shared" si="222"/>
        <v>42052.83530092593</v>
      </c>
      <c r="T2822" s="17">
        <f t="shared" si="223"/>
        <v>42082.793634259258</v>
      </c>
      <c r="U2822">
        <f t="shared" si="224"/>
        <v>2015</v>
      </c>
    </row>
    <row r="2823" spans="1:21" ht="43.2" x14ac:dyDescent="0.3">
      <c r="A2823">
        <v>3974</v>
      </c>
      <c r="B2823" s="9" t="s">
        <v>3971</v>
      </c>
      <c r="C2823" s="3" t="s">
        <v>8081</v>
      </c>
      <c r="D2823" s="5">
        <v>1000</v>
      </c>
      <c r="E2823" s="7">
        <v>320</v>
      </c>
      <c r="F2823" t="s">
        <v>8220</v>
      </c>
      <c r="G2823" t="s">
        <v>8224</v>
      </c>
      <c r="H2823" t="s">
        <v>8246</v>
      </c>
      <c r="I2823">
        <v>1464872848</v>
      </c>
      <c r="J2823">
        <v>1462280848</v>
      </c>
      <c r="K2823" t="b">
        <v>0</v>
      </c>
      <c r="L2823">
        <v>11</v>
      </c>
      <c r="M2823" t="b">
        <v>0</v>
      </c>
      <c r="N2823" t="s">
        <v>8269</v>
      </c>
      <c r="O2823">
        <f t="shared" si="220"/>
        <v>32</v>
      </c>
      <c r="P2823">
        <f t="shared" si="221"/>
        <v>29.09</v>
      </c>
      <c r="Q2823" s="12" t="s">
        <v>8323</v>
      </c>
      <c r="R2823" t="s">
        <v>8326</v>
      </c>
      <c r="S2823" s="17">
        <f t="shared" si="222"/>
        <v>42493.546851851846</v>
      </c>
      <c r="T2823" s="17">
        <f t="shared" si="223"/>
        <v>42523.546851851846</v>
      </c>
      <c r="U2823">
        <f t="shared" si="224"/>
        <v>2016</v>
      </c>
    </row>
    <row r="2824" spans="1:21" ht="43.2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2" t="s">
        <v>8323</v>
      </c>
      <c r="R2824" t="s">
        <v>8326</v>
      </c>
      <c r="S2824" s="17">
        <f t="shared" si="222"/>
        <v>42460.94222222222</v>
      </c>
      <c r="T2824" s="17">
        <f t="shared" si="223"/>
        <v>42481.94222222222</v>
      </c>
      <c r="U2824">
        <f t="shared" si="224"/>
        <v>2016</v>
      </c>
    </row>
    <row r="2825" spans="1:21" ht="28.8" x14ac:dyDescent="0.3">
      <c r="A2825">
        <v>1412</v>
      </c>
      <c r="B2825" s="9" t="s">
        <v>1413</v>
      </c>
      <c r="C2825" s="3" t="s">
        <v>5522</v>
      </c>
      <c r="D2825" s="5">
        <v>7000</v>
      </c>
      <c r="E2825" s="7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s="12" t="s">
        <v>8311</v>
      </c>
      <c r="R2825" t="s">
        <v>8348</v>
      </c>
      <c r="S2825" s="17">
        <f t="shared" si="222"/>
        <v>41947.063645833332</v>
      </c>
      <c r="T2825" s="17">
        <f t="shared" si="223"/>
        <v>41977.063645833332</v>
      </c>
      <c r="U2825">
        <f t="shared" si="224"/>
        <v>2014</v>
      </c>
    </row>
    <row r="2826" spans="1:21" ht="43.2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2" t="s">
        <v>8327</v>
      </c>
      <c r="R2826" t="s">
        <v>8329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2" t="s">
        <v>8323</v>
      </c>
      <c r="R2827" t="s">
        <v>8326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2" t="s">
        <v>8323</v>
      </c>
      <c r="R2828" t="s">
        <v>8326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2" t="s">
        <v>8323</v>
      </c>
      <c r="R2829" t="s">
        <v>8326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43.2" x14ac:dyDescent="0.3">
      <c r="A2830">
        <v>2740</v>
      </c>
      <c r="B2830" s="9" t="s">
        <v>2740</v>
      </c>
      <c r="C2830" s="3" t="s">
        <v>6850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1426117552</v>
      </c>
      <c r="J2830">
        <v>1423529152</v>
      </c>
      <c r="K2830" t="b">
        <v>0</v>
      </c>
      <c r="L2830">
        <v>17</v>
      </c>
      <c r="M2830" t="b">
        <v>1</v>
      </c>
      <c r="N2830" t="s">
        <v>8293</v>
      </c>
      <c r="O2830">
        <f t="shared" si="220"/>
        <v>103</v>
      </c>
      <c r="P2830">
        <f t="shared" si="221"/>
        <v>18.239999999999998</v>
      </c>
      <c r="Q2830" s="12" t="s">
        <v>8308</v>
      </c>
      <c r="R2830" t="s">
        <v>8309</v>
      </c>
      <c r="S2830" s="17">
        <f t="shared" si="222"/>
        <v>42045.031851851847</v>
      </c>
      <c r="T2830" s="17">
        <f t="shared" si="223"/>
        <v>42074.99018518519</v>
      </c>
      <c r="U2830">
        <f t="shared" si="224"/>
        <v>2015</v>
      </c>
    </row>
    <row r="2831" spans="1:21" ht="28.8" x14ac:dyDescent="0.3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2" t="s">
        <v>8319</v>
      </c>
      <c r="R2831" t="s">
        <v>8345</v>
      </c>
      <c r="S2831" s="17">
        <f t="shared" si="222"/>
        <v>41909.892453703702</v>
      </c>
      <c r="T2831" s="17">
        <f t="shared" si="223"/>
        <v>41939.892453703702</v>
      </c>
      <c r="U2831">
        <f t="shared" si="224"/>
        <v>2014</v>
      </c>
    </row>
    <row r="2832" spans="1:21" ht="43.2" x14ac:dyDescent="0.3">
      <c r="A2832">
        <v>2122</v>
      </c>
      <c r="B2832" s="9" t="s">
        <v>2123</v>
      </c>
      <c r="C2832" s="3" t="s">
        <v>6232</v>
      </c>
      <c r="D2832" s="5">
        <v>80000</v>
      </c>
      <c r="E2832" s="7">
        <v>310</v>
      </c>
      <c r="F2832" t="s">
        <v>8220</v>
      </c>
      <c r="G2832" t="s">
        <v>8237</v>
      </c>
      <c r="H2832" t="s">
        <v>8255</v>
      </c>
      <c r="I2832">
        <v>1483773169</v>
      </c>
      <c r="J2832">
        <v>1481181169</v>
      </c>
      <c r="K2832" t="b">
        <v>0</v>
      </c>
      <c r="L2832">
        <v>3</v>
      </c>
      <c r="M2832" t="b">
        <v>0</v>
      </c>
      <c r="N2832" t="s">
        <v>8280</v>
      </c>
      <c r="O2832">
        <f t="shared" si="220"/>
        <v>0</v>
      </c>
      <c r="P2832">
        <f t="shared" si="221"/>
        <v>103.33</v>
      </c>
      <c r="Q2832" s="12" t="s">
        <v>8316</v>
      </c>
      <c r="R2832" t="s">
        <v>8334</v>
      </c>
      <c r="S2832" s="17">
        <f t="shared" si="222"/>
        <v>42712.300567129627</v>
      </c>
      <c r="T2832" s="17">
        <f t="shared" si="223"/>
        <v>42742.300567129627</v>
      </c>
      <c r="U2832">
        <f t="shared" si="224"/>
        <v>2016</v>
      </c>
    </row>
    <row r="2833" spans="1:21" ht="57.6" x14ac:dyDescent="0.3">
      <c r="A2833">
        <v>827</v>
      </c>
      <c r="B2833" s="9" t="s">
        <v>828</v>
      </c>
      <c r="C2833" s="3" t="s">
        <v>4937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1329248940</v>
      </c>
      <c r="J2833">
        <v>1326972107</v>
      </c>
      <c r="K2833" t="b">
        <v>0</v>
      </c>
      <c r="L2833">
        <v>11</v>
      </c>
      <c r="M2833" t="b">
        <v>1</v>
      </c>
      <c r="N2833" t="s">
        <v>8274</v>
      </c>
      <c r="O2833">
        <f t="shared" si="220"/>
        <v>103</v>
      </c>
      <c r="P2833">
        <f t="shared" si="221"/>
        <v>28.18</v>
      </c>
      <c r="Q2833" s="12" t="s">
        <v>8327</v>
      </c>
      <c r="R2833" t="s">
        <v>8331</v>
      </c>
      <c r="S2833" s="17">
        <f t="shared" si="222"/>
        <v>40927.473460648151</v>
      </c>
      <c r="T2833" s="17">
        <f t="shared" si="223"/>
        <v>40953.825694444444</v>
      </c>
      <c r="U2833">
        <f t="shared" si="224"/>
        <v>2012</v>
      </c>
    </row>
    <row r="2834" spans="1:21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2" t="s">
        <v>8308</v>
      </c>
      <c r="R2834" t="s">
        <v>8310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2" t="s">
        <v>8327</v>
      </c>
      <c r="R2835" t="s">
        <v>8328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43.2" x14ac:dyDescent="0.3">
      <c r="A2836">
        <v>4038</v>
      </c>
      <c r="B2836" s="9" t="s">
        <v>4034</v>
      </c>
      <c r="C2836" s="3" t="s">
        <v>8142</v>
      </c>
      <c r="D2836" s="5">
        <v>2500</v>
      </c>
      <c r="E2836" s="7">
        <v>301</v>
      </c>
      <c r="F2836" t="s">
        <v>8220</v>
      </c>
      <c r="G2836" t="s">
        <v>8223</v>
      </c>
      <c r="H2836" t="s">
        <v>8245</v>
      </c>
      <c r="I2836">
        <v>1413573010</v>
      </c>
      <c r="J2836">
        <v>1408389010</v>
      </c>
      <c r="K2836" t="b">
        <v>0</v>
      </c>
      <c r="L2836">
        <v>4</v>
      </c>
      <c r="M2836" t="b">
        <v>0</v>
      </c>
      <c r="N2836" t="s">
        <v>8269</v>
      </c>
      <c r="O2836">
        <f t="shared" si="220"/>
        <v>12</v>
      </c>
      <c r="P2836">
        <f t="shared" si="221"/>
        <v>75.25</v>
      </c>
      <c r="Q2836" s="12" t="s">
        <v>8323</v>
      </c>
      <c r="R2836" t="s">
        <v>8326</v>
      </c>
      <c r="S2836" s="17">
        <f t="shared" si="222"/>
        <v>41869.798726851855</v>
      </c>
      <c r="T2836" s="17">
        <f t="shared" si="223"/>
        <v>41929.798726851855</v>
      </c>
      <c r="U2836">
        <f t="shared" si="224"/>
        <v>2014</v>
      </c>
    </row>
    <row r="2837" spans="1:21" ht="43.2" x14ac:dyDescent="0.3">
      <c r="A2837">
        <v>1923</v>
      </c>
      <c r="B2837" s="9" t="s">
        <v>1924</v>
      </c>
      <c r="C2837" s="3" t="s">
        <v>6033</v>
      </c>
      <c r="D2837" s="5">
        <v>125</v>
      </c>
      <c r="E2837" s="7">
        <v>301</v>
      </c>
      <c r="F2837" t="s">
        <v>8218</v>
      </c>
      <c r="G2837" t="s">
        <v>8223</v>
      </c>
      <c r="H2837" t="s">
        <v>8245</v>
      </c>
      <c r="I2837">
        <v>1317099540</v>
      </c>
      <c r="J2837">
        <v>1313612532</v>
      </c>
      <c r="K2837" t="b">
        <v>0</v>
      </c>
      <c r="L2837">
        <v>13</v>
      </c>
      <c r="M2837" t="b">
        <v>1</v>
      </c>
      <c r="N2837" t="s">
        <v>8277</v>
      </c>
      <c r="O2837">
        <f t="shared" si="220"/>
        <v>241</v>
      </c>
      <c r="P2837">
        <f t="shared" si="221"/>
        <v>23.15</v>
      </c>
      <c r="Q2837" s="12" t="s">
        <v>8327</v>
      </c>
      <c r="R2837" t="s">
        <v>8328</v>
      </c>
      <c r="S2837" s="17">
        <f t="shared" si="222"/>
        <v>40772.848749999997</v>
      </c>
      <c r="T2837" s="17">
        <f t="shared" si="223"/>
        <v>40813.207638888889</v>
      </c>
      <c r="U2837">
        <f t="shared" si="224"/>
        <v>2011</v>
      </c>
    </row>
    <row r="2838" spans="1:21" ht="28.8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2" t="s">
        <v>8327</v>
      </c>
      <c r="R2838" t="s">
        <v>8331</v>
      </c>
      <c r="S2838" s="17">
        <f t="shared" si="222"/>
        <v>41169.845590277779</v>
      </c>
      <c r="T2838" s="17">
        <f t="shared" si="223"/>
        <v>41199.845590277779</v>
      </c>
      <c r="U2838">
        <f t="shared" si="224"/>
        <v>2012</v>
      </c>
    </row>
    <row r="2839" spans="1:21" ht="43.2" x14ac:dyDescent="0.3">
      <c r="A2839">
        <v>588</v>
      </c>
      <c r="B2839" s="9" t="s">
        <v>589</v>
      </c>
      <c r="C2839" s="3" t="s">
        <v>4698</v>
      </c>
      <c r="D2839" s="5">
        <v>9000</v>
      </c>
      <c r="E2839" s="7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 t="shared" si="220"/>
        <v>3</v>
      </c>
      <c r="P2839">
        <f t="shared" si="221"/>
        <v>150.5</v>
      </c>
      <c r="Q2839" s="12" t="s">
        <v>8308</v>
      </c>
      <c r="R2839" t="s">
        <v>8342</v>
      </c>
      <c r="S2839" s="17">
        <f t="shared" si="222"/>
        <v>42631.769513888896</v>
      </c>
      <c r="T2839" s="17">
        <f t="shared" si="223"/>
        <v>42691.811180555553</v>
      </c>
      <c r="U2839">
        <f t="shared" si="224"/>
        <v>2016</v>
      </c>
    </row>
    <row r="2840" spans="1:21" ht="43.2" x14ac:dyDescent="0.3">
      <c r="A2840">
        <v>421</v>
      </c>
      <c r="B2840" s="9" t="s">
        <v>422</v>
      </c>
      <c r="C2840" s="3" t="s">
        <v>4531</v>
      </c>
      <c r="D2840" s="5">
        <v>15000</v>
      </c>
      <c r="E2840" s="7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 t="shared" si="220"/>
        <v>2</v>
      </c>
      <c r="P2840">
        <f t="shared" si="221"/>
        <v>50.17</v>
      </c>
      <c r="Q2840" s="12" t="s">
        <v>8321</v>
      </c>
      <c r="R2840" t="s">
        <v>8339</v>
      </c>
      <c r="S2840" s="17">
        <f t="shared" si="222"/>
        <v>42177.491388888884</v>
      </c>
      <c r="T2840" s="17">
        <f t="shared" si="223"/>
        <v>42237.491388888884</v>
      </c>
      <c r="U2840">
        <f t="shared" si="224"/>
        <v>2015</v>
      </c>
    </row>
    <row r="2841" spans="1:21" ht="43.2" x14ac:dyDescent="0.3">
      <c r="A2841">
        <v>4039</v>
      </c>
      <c r="B2841" s="9" t="s">
        <v>4035</v>
      </c>
      <c r="C2841" s="3" t="s">
        <v>8143</v>
      </c>
      <c r="D2841" s="5">
        <v>500</v>
      </c>
      <c r="E2841" s="7">
        <v>300</v>
      </c>
      <c r="F2841" t="s">
        <v>8220</v>
      </c>
      <c r="G2841" t="s">
        <v>8223</v>
      </c>
      <c r="H2841" t="s">
        <v>8245</v>
      </c>
      <c r="I2841">
        <v>1448949540</v>
      </c>
      <c r="J2841">
        <v>1446048367</v>
      </c>
      <c r="K2841" t="b">
        <v>0</v>
      </c>
      <c r="L2841">
        <v>5</v>
      </c>
      <c r="M2841" t="b">
        <v>0</v>
      </c>
      <c r="N2841" t="s">
        <v>8269</v>
      </c>
      <c r="O2841">
        <f t="shared" si="220"/>
        <v>60</v>
      </c>
      <c r="P2841">
        <f t="shared" si="221"/>
        <v>60</v>
      </c>
      <c r="Q2841" s="12" t="s">
        <v>8323</v>
      </c>
      <c r="R2841" t="s">
        <v>8326</v>
      </c>
      <c r="S2841" s="17">
        <f t="shared" si="222"/>
        <v>42305.670914351853</v>
      </c>
      <c r="T2841" s="17">
        <f t="shared" si="223"/>
        <v>42339.249305555553</v>
      </c>
      <c r="U2841">
        <f t="shared" si="224"/>
        <v>2015</v>
      </c>
    </row>
    <row r="2842" spans="1:21" ht="43.2" x14ac:dyDescent="0.3">
      <c r="A2842">
        <v>3115</v>
      </c>
      <c r="B2842" s="9" t="s">
        <v>3115</v>
      </c>
      <c r="C2842" s="3" t="s">
        <v>7225</v>
      </c>
      <c r="D2842" s="5">
        <v>10000</v>
      </c>
      <c r="E2842" s="7">
        <v>300</v>
      </c>
      <c r="F2842" t="s">
        <v>8220</v>
      </c>
      <c r="G2842" t="s">
        <v>8234</v>
      </c>
      <c r="H2842" t="s">
        <v>8254</v>
      </c>
      <c r="I2842">
        <v>1465123427</v>
      </c>
      <c r="J2842">
        <v>1462531427</v>
      </c>
      <c r="K2842" t="b">
        <v>0</v>
      </c>
      <c r="L2842">
        <v>1</v>
      </c>
      <c r="M2842" t="b">
        <v>0</v>
      </c>
      <c r="N2842" t="s">
        <v>8301</v>
      </c>
      <c r="O2842">
        <f t="shared" si="220"/>
        <v>3</v>
      </c>
      <c r="P2842">
        <f t="shared" si="221"/>
        <v>300</v>
      </c>
      <c r="Q2842" s="12" t="s">
        <v>8323</v>
      </c>
      <c r="R2842" t="s">
        <v>8324</v>
      </c>
      <c r="S2842" s="17">
        <f t="shared" si="222"/>
        <v>42496.447071759263</v>
      </c>
      <c r="T2842" s="17">
        <f t="shared" si="223"/>
        <v>42526.447071759263</v>
      </c>
      <c r="U2842">
        <f t="shared" si="224"/>
        <v>2016</v>
      </c>
    </row>
    <row r="2843" spans="1:21" ht="57.6" x14ac:dyDescent="0.3">
      <c r="A2843">
        <v>3101</v>
      </c>
      <c r="B2843" s="9" t="s">
        <v>3101</v>
      </c>
      <c r="C2843" s="3" t="s">
        <v>7211</v>
      </c>
      <c r="D2843" s="5">
        <v>2500</v>
      </c>
      <c r="E2843" s="7">
        <v>300</v>
      </c>
      <c r="F2843" t="s">
        <v>8220</v>
      </c>
      <c r="G2843" t="s">
        <v>8229</v>
      </c>
      <c r="H2843" t="s">
        <v>8248</v>
      </c>
      <c r="I2843">
        <v>1437033360</v>
      </c>
      <c r="J2843">
        <v>1434445937</v>
      </c>
      <c r="K2843" t="b">
        <v>0</v>
      </c>
      <c r="L2843">
        <v>12</v>
      </c>
      <c r="M2843" t="b">
        <v>0</v>
      </c>
      <c r="N2843" t="s">
        <v>8301</v>
      </c>
      <c r="O2843">
        <f t="shared" si="220"/>
        <v>12</v>
      </c>
      <c r="P2843">
        <f t="shared" si="221"/>
        <v>25</v>
      </c>
      <c r="Q2843" s="12" t="s">
        <v>8323</v>
      </c>
      <c r="R2843" t="s">
        <v>8324</v>
      </c>
      <c r="S2843" s="17">
        <f t="shared" si="222"/>
        <v>42171.383530092593</v>
      </c>
      <c r="T2843" s="17">
        <f t="shared" si="223"/>
        <v>42201.330555555556</v>
      </c>
      <c r="U2843">
        <f t="shared" si="224"/>
        <v>2015</v>
      </c>
    </row>
    <row r="2844" spans="1:21" ht="43.2" x14ac:dyDescent="0.3">
      <c r="A2844">
        <v>2923</v>
      </c>
      <c r="B2844" s="9" t="s">
        <v>2923</v>
      </c>
      <c r="C2844" s="3" t="s">
        <v>7033</v>
      </c>
      <c r="D2844" s="5">
        <v>300</v>
      </c>
      <c r="E2844" s="7">
        <v>300</v>
      </c>
      <c r="F2844" t="s">
        <v>8218</v>
      </c>
      <c r="G2844" t="s">
        <v>8223</v>
      </c>
      <c r="H2844" t="s">
        <v>8245</v>
      </c>
      <c r="I2844">
        <v>1422068400</v>
      </c>
      <c r="J2844">
        <v>1420774779</v>
      </c>
      <c r="K2844" t="b">
        <v>0</v>
      </c>
      <c r="L2844">
        <v>10</v>
      </c>
      <c r="M2844" t="b">
        <v>1</v>
      </c>
      <c r="N2844" t="s">
        <v>8303</v>
      </c>
      <c r="O2844">
        <f t="shared" si="220"/>
        <v>100</v>
      </c>
      <c r="P2844">
        <f t="shared" si="221"/>
        <v>30</v>
      </c>
      <c r="Q2844" s="12" t="s">
        <v>8323</v>
      </c>
      <c r="R2844" t="s">
        <v>8335</v>
      </c>
      <c r="S2844" s="17">
        <f t="shared" si="222"/>
        <v>42013.15253472222</v>
      </c>
      <c r="T2844" s="17">
        <f t="shared" si="223"/>
        <v>42028.125</v>
      </c>
      <c r="U2844">
        <f t="shared" si="224"/>
        <v>2015</v>
      </c>
    </row>
    <row r="2845" spans="1:21" ht="57.6" x14ac:dyDescent="0.3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2" t="s">
        <v>8323</v>
      </c>
      <c r="R2845" t="s">
        <v>8326</v>
      </c>
      <c r="S2845" s="17">
        <f t="shared" si="222"/>
        <v>42370.007766203707</v>
      </c>
      <c r="T2845" s="17">
        <f t="shared" si="223"/>
        <v>42398.981944444444</v>
      </c>
      <c r="U2845">
        <f t="shared" si="224"/>
        <v>2016</v>
      </c>
    </row>
    <row r="2846" spans="1:21" ht="43.2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2" t="s">
        <v>8308</v>
      </c>
      <c r="R2846" t="s">
        <v>8342</v>
      </c>
      <c r="S2846" s="17">
        <f t="shared" si="222"/>
        <v>42327.825289351851</v>
      </c>
      <c r="T2846" s="17">
        <f t="shared" si="223"/>
        <v>42377.82430555555</v>
      </c>
      <c r="U2846">
        <f t="shared" si="224"/>
        <v>2015</v>
      </c>
    </row>
    <row r="2847" spans="1:21" ht="43.2" x14ac:dyDescent="0.3">
      <c r="A2847">
        <v>2112</v>
      </c>
      <c r="B2847" s="9" t="s">
        <v>2113</v>
      </c>
      <c r="C2847" s="3" t="s">
        <v>6222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1366064193</v>
      </c>
      <c r="J2847">
        <v>1364854593</v>
      </c>
      <c r="K2847" t="b">
        <v>0</v>
      </c>
      <c r="L2847">
        <v>11</v>
      </c>
      <c r="M2847" t="b">
        <v>1</v>
      </c>
      <c r="N2847" t="s">
        <v>8277</v>
      </c>
      <c r="O2847">
        <f t="shared" si="220"/>
        <v>100</v>
      </c>
      <c r="P2847">
        <f t="shared" si="221"/>
        <v>27.27</v>
      </c>
      <c r="Q2847" s="12" t="s">
        <v>8327</v>
      </c>
      <c r="R2847" t="s">
        <v>8328</v>
      </c>
      <c r="S2847" s="17">
        <f t="shared" si="222"/>
        <v>41365.928159722222</v>
      </c>
      <c r="T2847" s="17">
        <f t="shared" si="223"/>
        <v>41379.928159722222</v>
      </c>
      <c r="U2847">
        <f t="shared" si="224"/>
        <v>2013</v>
      </c>
    </row>
    <row r="2848" spans="1:21" ht="28.8" x14ac:dyDescent="0.3">
      <c r="A2848">
        <v>1822</v>
      </c>
      <c r="B2848" s="9" t="s">
        <v>1823</v>
      </c>
      <c r="C2848" s="3" t="s">
        <v>5932</v>
      </c>
      <c r="D2848" s="5">
        <v>300</v>
      </c>
      <c r="E2848" s="7">
        <v>300</v>
      </c>
      <c r="F2848" t="s">
        <v>8218</v>
      </c>
      <c r="G2848" t="s">
        <v>8228</v>
      </c>
      <c r="H2848" t="s">
        <v>8250</v>
      </c>
      <c r="I2848">
        <v>1391194860</v>
      </c>
      <c r="J2848">
        <v>1388084862</v>
      </c>
      <c r="K2848" t="b">
        <v>0</v>
      </c>
      <c r="L2848">
        <v>11</v>
      </c>
      <c r="M2848" t="b">
        <v>1</v>
      </c>
      <c r="N2848" t="s">
        <v>8274</v>
      </c>
      <c r="O2848">
        <f t="shared" si="220"/>
        <v>100</v>
      </c>
      <c r="P2848">
        <f t="shared" si="221"/>
        <v>27.27</v>
      </c>
      <c r="Q2848" s="12" t="s">
        <v>8327</v>
      </c>
      <c r="R2848" t="s">
        <v>8331</v>
      </c>
      <c r="S2848" s="17">
        <f t="shared" si="222"/>
        <v>41634.797013888885</v>
      </c>
      <c r="T2848" s="17">
        <f t="shared" si="223"/>
        <v>41670.792361111111</v>
      </c>
      <c r="U2848">
        <f t="shared" si="224"/>
        <v>2013</v>
      </c>
    </row>
    <row r="2849" spans="1:21" ht="43.2" x14ac:dyDescent="0.3">
      <c r="A2849">
        <v>853</v>
      </c>
      <c r="B2849" s="9" t="s">
        <v>854</v>
      </c>
      <c r="C2849" s="3" t="s">
        <v>4963</v>
      </c>
      <c r="D2849" s="5">
        <v>300</v>
      </c>
      <c r="E2849" s="7">
        <v>300</v>
      </c>
      <c r="F2849" t="s">
        <v>8218</v>
      </c>
      <c r="G2849" t="s">
        <v>8223</v>
      </c>
      <c r="H2849" t="s">
        <v>8245</v>
      </c>
      <c r="I2849">
        <v>1424116709</v>
      </c>
      <c r="J2849">
        <v>1421524709</v>
      </c>
      <c r="K2849" t="b">
        <v>0</v>
      </c>
      <c r="L2849">
        <v>10</v>
      </c>
      <c r="M2849" t="b">
        <v>1</v>
      </c>
      <c r="N2849" t="s">
        <v>8275</v>
      </c>
      <c r="O2849">
        <f t="shared" si="220"/>
        <v>100</v>
      </c>
      <c r="P2849">
        <f t="shared" si="221"/>
        <v>30</v>
      </c>
      <c r="Q2849" s="12" t="s">
        <v>8327</v>
      </c>
      <c r="R2849" t="s">
        <v>8336</v>
      </c>
      <c r="S2849" s="17">
        <f t="shared" si="222"/>
        <v>42021.832280092596</v>
      </c>
      <c r="T2849" s="17">
        <f t="shared" si="223"/>
        <v>42051.832280092596</v>
      </c>
      <c r="U2849">
        <f t="shared" si="224"/>
        <v>2015</v>
      </c>
    </row>
    <row r="2850" spans="1:21" ht="43.2" x14ac:dyDescent="0.3">
      <c r="A2850">
        <v>848</v>
      </c>
      <c r="B2850" s="9" t="s">
        <v>849</v>
      </c>
      <c r="C2850" s="3" t="s">
        <v>4958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1429038033</v>
      </c>
      <c r="J2850">
        <v>1426446033</v>
      </c>
      <c r="K2850" t="b">
        <v>0</v>
      </c>
      <c r="L2850">
        <v>16</v>
      </c>
      <c r="M2850" t="b">
        <v>1</v>
      </c>
      <c r="N2850" t="s">
        <v>8275</v>
      </c>
      <c r="O2850">
        <f t="shared" si="220"/>
        <v>100</v>
      </c>
      <c r="P2850">
        <f t="shared" si="221"/>
        <v>18.75</v>
      </c>
      <c r="Q2850" s="12" t="s">
        <v>8327</v>
      </c>
      <c r="R2850" t="s">
        <v>8336</v>
      </c>
      <c r="S2850" s="17">
        <f t="shared" si="222"/>
        <v>42078.792048611111</v>
      </c>
      <c r="T2850" s="17">
        <f t="shared" si="223"/>
        <v>42108.792048611111</v>
      </c>
      <c r="U2850">
        <f t="shared" si="224"/>
        <v>2015</v>
      </c>
    </row>
    <row r="2851" spans="1:21" ht="43.2" x14ac:dyDescent="0.3">
      <c r="A2851">
        <v>620</v>
      </c>
      <c r="B2851" s="9" t="s">
        <v>621</v>
      </c>
      <c r="C2851" s="3" t="s">
        <v>4730</v>
      </c>
      <c r="D2851" s="5">
        <v>30000</v>
      </c>
      <c r="E2851" s="7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220"/>
        <v>1</v>
      </c>
      <c r="P2851">
        <f t="shared" si="221"/>
        <v>300</v>
      </c>
      <c r="Q2851" s="12" t="s">
        <v>8308</v>
      </c>
      <c r="R2851" t="s">
        <v>8342</v>
      </c>
      <c r="S2851" s="17">
        <f t="shared" si="222"/>
        <v>41831.716874999998</v>
      </c>
      <c r="T2851" s="17">
        <f t="shared" si="223"/>
        <v>41876.716874999998</v>
      </c>
      <c r="U2851">
        <f t="shared" si="224"/>
        <v>2014</v>
      </c>
    </row>
    <row r="2852" spans="1:21" ht="43.2" x14ac:dyDescent="0.3">
      <c r="A2852">
        <v>965</v>
      </c>
      <c r="B2852" s="9" t="s">
        <v>966</v>
      </c>
      <c r="C2852" s="3" t="s">
        <v>5075</v>
      </c>
      <c r="D2852" s="5">
        <v>25000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>
        <f t="shared" si="220"/>
        <v>1</v>
      </c>
      <c r="P2852">
        <f t="shared" si="221"/>
        <v>49.67</v>
      </c>
      <c r="Q2852" s="12" t="s">
        <v>8308</v>
      </c>
      <c r="R2852" t="s">
        <v>8310</v>
      </c>
      <c r="S2852" s="17">
        <f t="shared" si="222"/>
        <v>42637.016736111109</v>
      </c>
      <c r="T2852" s="17">
        <f t="shared" si="223"/>
        <v>42669.165972222225</v>
      </c>
      <c r="U2852">
        <f t="shared" si="224"/>
        <v>2016</v>
      </c>
    </row>
    <row r="2853" spans="1:21" ht="43.2" x14ac:dyDescent="0.3">
      <c r="A2853">
        <v>683</v>
      </c>
      <c r="B2853" s="9" t="s">
        <v>684</v>
      </c>
      <c r="C2853" s="3" t="s">
        <v>4793</v>
      </c>
      <c r="D2853" s="5">
        <v>35000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>
        <f t="shared" si="220"/>
        <v>1</v>
      </c>
      <c r="P2853">
        <f t="shared" si="221"/>
        <v>99.33</v>
      </c>
      <c r="Q2853" s="12" t="s">
        <v>8308</v>
      </c>
      <c r="R2853" t="s">
        <v>8310</v>
      </c>
      <c r="S2853" s="17">
        <f t="shared" si="222"/>
        <v>42634.900046296301</v>
      </c>
      <c r="T2853" s="17">
        <f t="shared" si="223"/>
        <v>42674.900046296301</v>
      </c>
      <c r="U2853">
        <f t="shared" si="224"/>
        <v>2016</v>
      </c>
    </row>
    <row r="2854" spans="1:21" ht="43.2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2" t="s">
        <v>8323</v>
      </c>
      <c r="R2854" t="s">
        <v>8326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2" t="s">
        <v>8313</v>
      </c>
      <c r="R2855" t="s">
        <v>8314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43.2" x14ac:dyDescent="0.3">
      <c r="A2856">
        <v>3292</v>
      </c>
      <c r="B2856" s="9" t="s">
        <v>3292</v>
      </c>
      <c r="C2856" s="3" t="s">
        <v>7402</v>
      </c>
      <c r="D2856" s="5">
        <v>101</v>
      </c>
      <c r="E2856" s="7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 t="shared" si="220"/>
        <v>286</v>
      </c>
      <c r="P2856">
        <f t="shared" si="221"/>
        <v>19.27</v>
      </c>
      <c r="Q2856" s="12" t="s">
        <v>8323</v>
      </c>
      <c r="R2856" t="s">
        <v>8326</v>
      </c>
      <c r="S2856" s="17">
        <f t="shared" si="222"/>
        <v>42282.770231481481</v>
      </c>
      <c r="T2856" s="17">
        <f t="shared" si="223"/>
        <v>42342.811898148153</v>
      </c>
      <c r="U2856">
        <f t="shared" si="224"/>
        <v>2015</v>
      </c>
    </row>
    <row r="2857" spans="1:21" ht="43.2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2" t="s">
        <v>8313</v>
      </c>
      <c r="R2857" t="s">
        <v>8355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28.8" x14ac:dyDescent="0.3">
      <c r="A2858">
        <v>943</v>
      </c>
      <c r="B2858" s="9" t="s">
        <v>944</v>
      </c>
      <c r="C2858" s="3" t="s">
        <v>5053</v>
      </c>
      <c r="D2858" s="5">
        <v>3000</v>
      </c>
      <c r="E2858" s="7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 t="shared" si="220"/>
        <v>10</v>
      </c>
      <c r="P2858">
        <f t="shared" si="221"/>
        <v>24.08</v>
      </c>
      <c r="Q2858" s="12" t="s">
        <v>8308</v>
      </c>
      <c r="R2858" t="s">
        <v>8310</v>
      </c>
      <c r="S2858" s="17">
        <f t="shared" si="222"/>
        <v>42673.66788194445</v>
      </c>
      <c r="T2858" s="17">
        <f t="shared" si="223"/>
        <v>42703.709548611107</v>
      </c>
      <c r="U2858">
        <f t="shared" si="224"/>
        <v>2016</v>
      </c>
    </row>
    <row r="2859" spans="1:21" ht="43.2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2" t="s">
        <v>8308</v>
      </c>
      <c r="R2859" t="s">
        <v>8310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57.6" x14ac:dyDescent="0.3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2" t="s">
        <v>8323</v>
      </c>
      <c r="R2860" t="s">
        <v>8326</v>
      </c>
      <c r="S2860" s="17">
        <f t="shared" si="222"/>
        <v>41779.695092592592</v>
      </c>
      <c r="T2860" s="17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2" t="s">
        <v>8323</v>
      </c>
      <c r="R2861" t="s">
        <v>8326</v>
      </c>
      <c r="S2861" s="17">
        <f t="shared" si="222"/>
        <v>42414.235879629632</v>
      </c>
      <c r="T2861" s="17">
        <f t="shared" si="223"/>
        <v>42474.194212962961</v>
      </c>
      <c r="U2861">
        <f t="shared" si="224"/>
        <v>2016</v>
      </c>
    </row>
    <row r="2862" spans="1:21" ht="43.2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2" t="s">
        <v>8316</v>
      </c>
      <c r="R2862" t="s">
        <v>8334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2" t="s">
        <v>8319</v>
      </c>
      <c r="R2863" t="s">
        <v>8357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28.8" x14ac:dyDescent="0.3">
      <c r="A2864">
        <v>3397</v>
      </c>
      <c r="B2864" s="9" t="s">
        <v>3396</v>
      </c>
      <c r="C2864" s="3" t="s">
        <v>7507</v>
      </c>
      <c r="D2864" s="5">
        <v>250</v>
      </c>
      <c r="E2864" s="7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 t="shared" si="220"/>
        <v>112</v>
      </c>
      <c r="P2864">
        <f t="shared" si="221"/>
        <v>11.67</v>
      </c>
      <c r="Q2864" s="12" t="s">
        <v>8323</v>
      </c>
      <c r="R2864" t="s">
        <v>8326</v>
      </c>
      <c r="S2864" s="17">
        <f t="shared" si="222"/>
        <v>42378.478344907402</v>
      </c>
      <c r="T2864" s="17">
        <f t="shared" si="223"/>
        <v>42418.916666666672</v>
      </c>
      <c r="U2864">
        <f t="shared" si="224"/>
        <v>2016</v>
      </c>
    </row>
    <row r="2865" spans="1:21" ht="43.2" x14ac:dyDescent="0.3">
      <c r="A2865">
        <v>2957</v>
      </c>
      <c r="B2865" s="9" t="s">
        <v>2957</v>
      </c>
      <c r="C2865" s="3" t="s">
        <v>7067</v>
      </c>
      <c r="D2865" s="5">
        <v>15000</v>
      </c>
      <c r="E2865" s="7">
        <v>280</v>
      </c>
      <c r="F2865" t="s">
        <v>8219</v>
      </c>
      <c r="G2865" t="s">
        <v>8223</v>
      </c>
      <c r="H2865" t="s">
        <v>8245</v>
      </c>
      <c r="I2865">
        <v>1427498172</v>
      </c>
      <c r="J2865">
        <v>1422317772</v>
      </c>
      <c r="K2865" t="b">
        <v>0</v>
      </c>
      <c r="L2865">
        <v>3</v>
      </c>
      <c r="M2865" t="b">
        <v>0</v>
      </c>
      <c r="N2865" t="s">
        <v>8301</v>
      </c>
      <c r="O2865">
        <f t="shared" si="220"/>
        <v>2</v>
      </c>
      <c r="P2865">
        <f t="shared" si="221"/>
        <v>93.33</v>
      </c>
      <c r="Q2865" s="12" t="s">
        <v>8323</v>
      </c>
      <c r="R2865" t="s">
        <v>8324</v>
      </c>
      <c r="S2865" s="17">
        <f t="shared" si="222"/>
        <v>42031.011249999996</v>
      </c>
      <c r="T2865" s="17">
        <f t="shared" si="223"/>
        <v>42090.969583333332</v>
      </c>
      <c r="U2865">
        <f t="shared" si="224"/>
        <v>2015</v>
      </c>
    </row>
    <row r="2866" spans="1:21" ht="43.2" x14ac:dyDescent="0.3">
      <c r="A2866">
        <v>1693</v>
      </c>
      <c r="B2866" s="9" t="s">
        <v>1694</v>
      </c>
      <c r="C2866" s="3" t="s">
        <v>5803</v>
      </c>
      <c r="D2866" s="5">
        <v>3000</v>
      </c>
      <c r="E2866" s="7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 t="shared" si="220"/>
        <v>9</v>
      </c>
      <c r="P2866">
        <f t="shared" si="221"/>
        <v>35</v>
      </c>
      <c r="Q2866" s="12" t="s">
        <v>8327</v>
      </c>
      <c r="R2866" t="s">
        <v>8330</v>
      </c>
      <c r="S2866" s="17">
        <f t="shared" si="222"/>
        <v>42803.920277777783</v>
      </c>
      <c r="T2866" s="17">
        <f t="shared" si="223"/>
        <v>42834.833333333328</v>
      </c>
      <c r="U2866">
        <f t="shared" si="224"/>
        <v>2017</v>
      </c>
    </row>
    <row r="2867" spans="1:21" ht="43.2" x14ac:dyDescent="0.3">
      <c r="A2867">
        <v>1595</v>
      </c>
      <c r="B2867" s="9" t="s">
        <v>1596</v>
      </c>
      <c r="C2867" s="3" t="s">
        <v>5705</v>
      </c>
      <c r="D2867" s="5">
        <v>100000</v>
      </c>
      <c r="E2867" s="7">
        <v>280</v>
      </c>
      <c r="F2867" t="s">
        <v>8220</v>
      </c>
      <c r="G2867" t="s">
        <v>8223</v>
      </c>
      <c r="H2867" t="s">
        <v>8245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8289</v>
      </c>
      <c r="O2867">
        <f t="shared" si="220"/>
        <v>0</v>
      </c>
      <c r="P2867">
        <f t="shared" si="221"/>
        <v>40</v>
      </c>
      <c r="Q2867" s="12" t="s">
        <v>8313</v>
      </c>
      <c r="R2867" t="s">
        <v>8351</v>
      </c>
      <c r="S2867" s="17">
        <f t="shared" si="222"/>
        <v>41780.050092592595</v>
      </c>
      <c r="T2867" s="17">
        <f t="shared" si="223"/>
        <v>41808.842361111114</v>
      </c>
      <c r="U2867">
        <f t="shared" si="224"/>
        <v>2014</v>
      </c>
    </row>
    <row r="2868" spans="1:21" ht="43.2" x14ac:dyDescent="0.3">
      <c r="A2868">
        <v>974</v>
      </c>
      <c r="B2868" s="9" t="s">
        <v>975</v>
      </c>
      <c r="C2868" s="3" t="s">
        <v>5084</v>
      </c>
      <c r="D2868" s="5">
        <v>50000</v>
      </c>
      <c r="E2868" s="7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 t="shared" si="220"/>
        <v>1</v>
      </c>
      <c r="P2868">
        <f t="shared" si="221"/>
        <v>93.33</v>
      </c>
      <c r="Q2868" s="12" t="s">
        <v>8308</v>
      </c>
      <c r="R2868" t="s">
        <v>8310</v>
      </c>
      <c r="S2868" s="17">
        <f t="shared" si="222"/>
        <v>42424.749490740738</v>
      </c>
      <c r="T2868" s="17">
        <f t="shared" si="223"/>
        <v>42454.707824074074</v>
      </c>
      <c r="U2868">
        <f t="shared" si="224"/>
        <v>2016</v>
      </c>
    </row>
    <row r="2869" spans="1:21" ht="43.2" x14ac:dyDescent="0.3">
      <c r="A2869">
        <v>899</v>
      </c>
      <c r="B2869" s="9" t="s">
        <v>900</v>
      </c>
      <c r="C2869" s="3" t="s">
        <v>5009</v>
      </c>
      <c r="D2869" s="5">
        <v>750</v>
      </c>
      <c r="E2869" s="7">
        <v>280</v>
      </c>
      <c r="F2869" t="s">
        <v>8220</v>
      </c>
      <c r="G2869" t="s">
        <v>8223</v>
      </c>
      <c r="H2869" t="s">
        <v>8245</v>
      </c>
      <c r="I2869">
        <v>1306549362</v>
      </c>
      <c r="J2869">
        <v>1302661362</v>
      </c>
      <c r="K2869" t="b">
        <v>0</v>
      </c>
      <c r="L2869">
        <v>8</v>
      </c>
      <c r="M2869" t="b">
        <v>0</v>
      </c>
      <c r="N2869" t="s">
        <v>8277</v>
      </c>
      <c r="O2869">
        <f t="shared" si="220"/>
        <v>37</v>
      </c>
      <c r="P2869">
        <f t="shared" si="221"/>
        <v>35</v>
      </c>
      <c r="Q2869" s="12" t="s">
        <v>8327</v>
      </c>
      <c r="R2869" t="s">
        <v>8328</v>
      </c>
      <c r="S2869" s="17">
        <f t="shared" si="222"/>
        <v>40646.099097222221</v>
      </c>
      <c r="T2869" s="17">
        <f t="shared" si="223"/>
        <v>40691.099097222221</v>
      </c>
      <c r="U2869">
        <f t="shared" si="224"/>
        <v>2011</v>
      </c>
    </row>
    <row r="2870" spans="1:21" ht="43.2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2" t="s">
        <v>8321</v>
      </c>
      <c r="R2870" t="s">
        <v>8325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2" t="s">
        <v>8323</v>
      </c>
      <c r="R2871" t="s">
        <v>8324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28.8" x14ac:dyDescent="0.3">
      <c r="A2872">
        <v>3371</v>
      </c>
      <c r="B2872" s="9" t="s">
        <v>3370</v>
      </c>
      <c r="C2872" s="3" t="s">
        <v>7481</v>
      </c>
      <c r="D2872" s="5">
        <v>200</v>
      </c>
      <c r="E2872" s="7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 t="shared" si="220"/>
        <v>139</v>
      </c>
      <c r="P2872">
        <f t="shared" si="221"/>
        <v>30.78</v>
      </c>
      <c r="Q2872" s="12" t="s">
        <v>8323</v>
      </c>
      <c r="R2872" t="s">
        <v>8326</v>
      </c>
      <c r="S2872" s="17">
        <f t="shared" si="222"/>
        <v>42312.874594907407</v>
      </c>
      <c r="T2872" s="17">
        <f t="shared" si="223"/>
        <v>42340.874594907407</v>
      </c>
      <c r="U2872">
        <f t="shared" si="224"/>
        <v>2015</v>
      </c>
    </row>
    <row r="2873" spans="1:21" ht="43.2" x14ac:dyDescent="0.3">
      <c r="A2873">
        <v>2579</v>
      </c>
      <c r="B2873" s="9" t="s">
        <v>2579</v>
      </c>
      <c r="C2873" s="3" t="s">
        <v>6689</v>
      </c>
      <c r="D2873" s="5">
        <v>200000</v>
      </c>
      <c r="E2873" s="7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 t="shared" si="220"/>
        <v>0</v>
      </c>
      <c r="P2873">
        <f t="shared" si="221"/>
        <v>23.08</v>
      </c>
      <c r="Q2873" s="12" t="s">
        <v>8319</v>
      </c>
      <c r="R2873" t="s">
        <v>8345</v>
      </c>
      <c r="S2873" s="17">
        <f t="shared" si="222"/>
        <v>41837.829895833333</v>
      </c>
      <c r="T2873" s="17">
        <f t="shared" si="223"/>
        <v>41897.829895833333</v>
      </c>
      <c r="U2873">
        <f t="shared" si="224"/>
        <v>2014</v>
      </c>
    </row>
    <row r="2874" spans="1:2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2" t="s">
        <v>8308</v>
      </c>
      <c r="R2874" t="s">
        <v>8340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3.2" x14ac:dyDescent="0.3">
      <c r="A2875">
        <v>3205</v>
      </c>
      <c r="B2875" s="9" t="s">
        <v>3205</v>
      </c>
      <c r="C2875" s="3" t="s">
        <v>7315</v>
      </c>
      <c r="D2875" s="5">
        <v>8000</v>
      </c>
      <c r="E2875" s="7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>
        <f t="shared" si="220"/>
        <v>3</v>
      </c>
      <c r="P2875">
        <f t="shared" si="221"/>
        <v>22.75</v>
      </c>
      <c r="Q2875" s="12" t="s">
        <v>8323</v>
      </c>
      <c r="R2875" t="s">
        <v>8335</v>
      </c>
      <c r="S2875" s="17">
        <f t="shared" si="222"/>
        <v>42095.374675925923</v>
      </c>
      <c r="T2875" s="17">
        <f t="shared" si="223"/>
        <v>42125.374675925923</v>
      </c>
      <c r="U2875">
        <f t="shared" si="224"/>
        <v>2015</v>
      </c>
    </row>
    <row r="2876" spans="1:21" ht="43.2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2" t="s">
        <v>8323</v>
      </c>
      <c r="R2876" t="s">
        <v>8326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43.2" x14ac:dyDescent="0.3">
      <c r="A2877">
        <v>949</v>
      </c>
      <c r="B2877" s="9" t="s">
        <v>950</v>
      </c>
      <c r="C2877" s="3" t="s">
        <v>5059</v>
      </c>
      <c r="D2877" s="5">
        <v>20000</v>
      </c>
      <c r="E2877" s="7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220"/>
        <v>1</v>
      </c>
      <c r="P2877">
        <f t="shared" si="221"/>
        <v>39</v>
      </c>
      <c r="Q2877" s="12" t="s">
        <v>8308</v>
      </c>
      <c r="R2877" t="s">
        <v>8310</v>
      </c>
      <c r="S2877" s="17">
        <f t="shared" si="222"/>
        <v>42361.043703703705</v>
      </c>
      <c r="T2877" s="17">
        <f t="shared" si="223"/>
        <v>42421.043703703705</v>
      </c>
      <c r="U2877">
        <f t="shared" si="224"/>
        <v>2015</v>
      </c>
    </row>
    <row r="2878" spans="1:21" ht="43.2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2" t="s">
        <v>8323</v>
      </c>
      <c r="R2878" t="s">
        <v>8326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2" t="s">
        <v>8323</v>
      </c>
      <c r="R2879" t="s">
        <v>8326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43.2" x14ac:dyDescent="0.3">
      <c r="A2880">
        <v>3824</v>
      </c>
      <c r="B2880" s="9" t="s">
        <v>3821</v>
      </c>
      <c r="C2880" s="3" t="s">
        <v>7933</v>
      </c>
      <c r="D2880" s="5">
        <v>250</v>
      </c>
      <c r="E2880" s="7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 t="shared" si="220"/>
        <v>108</v>
      </c>
      <c r="P2880">
        <f t="shared" si="221"/>
        <v>38.57</v>
      </c>
      <c r="Q2880" s="12" t="s">
        <v>8323</v>
      </c>
      <c r="R2880" t="s">
        <v>8326</v>
      </c>
      <c r="S2880" s="17">
        <f t="shared" si="222"/>
        <v>42571.626192129625</v>
      </c>
      <c r="T2880" s="17">
        <f t="shared" si="223"/>
        <v>42583.570138888885</v>
      </c>
      <c r="U2880">
        <f t="shared" si="224"/>
        <v>2016</v>
      </c>
    </row>
    <row r="2881" spans="1:21" ht="28.8" x14ac:dyDescent="0.3">
      <c r="A2881">
        <v>3738</v>
      </c>
      <c r="B2881" s="9" t="s">
        <v>3735</v>
      </c>
      <c r="C2881" s="3" t="s">
        <v>7848</v>
      </c>
      <c r="D2881" s="5">
        <v>1500</v>
      </c>
      <c r="E2881" s="7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220"/>
        <v>18</v>
      </c>
      <c r="P2881">
        <f t="shared" si="221"/>
        <v>45</v>
      </c>
      <c r="Q2881" s="12" t="s">
        <v>8323</v>
      </c>
      <c r="R2881" t="s">
        <v>8326</v>
      </c>
      <c r="S2881" s="17">
        <f t="shared" si="222"/>
        <v>41813.938715277778</v>
      </c>
      <c r="T2881" s="17">
        <f t="shared" si="223"/>
        <v>41835.916666666664</v>
      </c>
      <c r="U2881">
        <f t="shared" si="224"/>
        <v>2014</v>
      </c>
    </row>
    <row r="2882" spans="1:21" ht="43.2" x14ac:dyDescent="0.3">
      <c r="A2882">
        <v>2348</v>
      </c>
      <c r="B2882" s="9" t="s">
        <v>2349</v>
      </c>
      <c r="C2882" s="3" t="s">
        <v>6458</v>
      </c>
      <c r="D2882" s="5">
        <v>70000</v>
      </c>
      <c r="E2882" s="7">
        <v>270</v>
      </c>
      <c r="F2882" t="s">
        <v>8219</v>
      </c>
      <c r="G2882" t="s">
        <v>8223</v>
      </c>
      <c r="H2882" t="s">
        <v>8245</v>
      </c>
      <c r="I2882">
        <v>1456006938</v>
      </c>
      <c r="J2882">
        <v>1450822938</v>
      </c>
      <c r="K2882" t="b">
        <v>0</v>
      </c>
      <c r="L2882">
        <v>5</v>
      </c>
      <c r="M2882" t="b">
        <v>0</v>
      </c>
      <c r="N2882" t="s">
        <v>8270</v>
      </c>
      <c r="O2882">
        <f t="shared" ref="O2882:O2945" si="225">ROUND(E2882/D2882*100,0)</f>
        <v>0</v>
      </c>
      <c r="P2882">
        <f t="shared" si="221"/>
        <v>54</v>
      </c>
      <c r="Q2882" s="12" t="s">
        <v>8308</v>
      </c>
      <c r="R2882" t="s">
        <v>8342</v>
      </c>
      <c r="S2882" s="17">
        <f t="shared" si="222"/>
        <v>42360.932152777779</v>
      </c>
      <c r="T2882" s="17">
        <f t="shared" si="223"/>
        <v>42420.932152777779</v>
      </c>
      <c r="U2882">
        <f t="shared" si="224"/>
        <v>2015</v>
      </c>
    </row>
    <row r="2883" spans="1:21" ht="43.2" x14ac:dyDescent="0.3">
      <c r="A2883">
        <v>1136</v>
      </c>
      <c r="B2883" s="9" t="s">
        <v>1137</v>
      </c>
      <c r="C2883" s="3" t="s">
        <v>5246</v>
      </c>
      <c r="D2883" s="5">
        <v>4190</v>
      </c>
      <c r="E2883" s="7">
        <v>270</v>
      </c>
      <c r="F2883" t="s">
        <v>8220</v>
      </c>
      <c r="G2883" t="s">
        <v>8229</v>
      </c>
      <c r="H2883" t="s">
        <v>8248</v>
      </c>
      <c r="I2883">
        <v>1450541229</v>
      </c>
      <c r="J2883">
        <v>1447949229</v>
      </c>
      <c r="K2883" t="b">
        <v>0</v>
      </c>
      <c r="L2883">
        <v>6</v>
      </c>
      <c r="M2883" t="b">
        <v>0</v>
      </c>
      <c r="N2883" t="s">
        <v>8281</v>
      </c>
      <c r="O2883">
        <f t="shared" si="225"/>
        <v>6</v>
      </c>
      <c r="P2883">
        <f t="shared" ref="P2883:P2946" si="226">IFERROR(ROUND(E2883/L2883,2),0)</f>
        <v>45</v>
      </c>
      <c r="Q2883" s="12" t="s">
        <v>8316</v>
      </c>
      <c r="R2883" t="s">
        <v>8344</v>
      </c>
      <c r="S2883" s="17">
        <f t="shared" ref="S2883:S2946" si="227">(((J2883/60)/60)/24)+DATE(1970,1,1)</f>
        <v>42327.671631944439</v>
      </c>
      <c r="T2883" s="17">
        <f t="shared" ref="T2883:T2946" si="228">(((I2883/60)/60)/24)+DATE(1970,1,1)</f>
        <v>42357.671631944439</v>
      </c>
      <c r="U2883">
        <f t="shared" ref="U2883:U2946" si="229">YEAR(S2883)</f>
        <v>2015</v>
      </c>
    </row>
    <row r="2884" spans="1:21" ht="57.6" x14ac:dyDescent="0.3">
      <c r="A2884">
        <v>2860</v>
      </c>
      <c r="B2884" s="9" t="s">
        <v>2860</v>
      </c>
      <c r="C2884" s="3" t="s">
        <v>6970</v>
      </c>
      <c r="D2884" s="5">
        <v>4000</v>
      </c>
      <c r="E2884" s="7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 t="shared" si="225"/>
        <v>7</v>
      </c>
      <c r="P2884">
        <f t="shared" si="226"/>
        <v>29.56</v>
      </c>
      <c r="Q2884" s="12" t="s">
        <v>8323</v>
      </c>
      <c r="R2884" t="s">
        <v>8326</v>
      </c>
      <c r="S2884" s="17">
        <f t="shared" si="227"/>
        <v>42480.800648148142</v>
      </c>
      <c r="T2884" s="17">
        <f t="shared" si="228"/>
        <v>42540.800648148142</v>
      </c>
      <c r="U2884">
        <f t="shared" si="229"/>
        <v>2016</v>
      </c>
    </row>
    <row r="2885" spans="1:21" ht="43.2" x14ac:dyDescent="0.3">
      <c r="A2885">
        <v>1045</v>
      </c>
      <c r="B2885" s="9" t="s">
        <v>1046</v>
      </c>
      <c r="C2885" s="3" t="s">
        <v>5155</v>
      </c>
      <c r="D2885" s="5">
        <v>10000</v>
      </c>
      <c r="E2885" s="7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225"/>
        <v>3</v>
      </c>
      <c r="P2885">
        <f t="shared" si="226"/>
        <v>33.25</v>
      </c>
      <c r="Q2885" s="12" t="s">
        <v>8346</v>
      </c>
      <c r="R2885" t="s">
        <v>8347</v>
      </c>
      <c r="S2885" s="17">
        <f t="shared" si="227"/>
        <v>41844.874421296299</v>
      </c>
      <c r="T2885" s="17">
        <f t="shared" si="228"/>
        <v>41874.874421296299</v>
      </c>
      <c r="U2885">
        <f t="shared" si="229"/>
        <v>2014</v>
      </c>
    </row>
    <row r="2886" spans="1:21" ht="57.6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2" t="s">
        <v>8323</v>
      </c>
      <c r="R2886" t="s">
        <v>8326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2" t="s">
        <v>8321</v>
      </c>
      <c r="R2887" t="s">
        <v>8325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2" t="s">
        <v>8308</v>
      </c>
      <c r="R2888" t="s">
        <v>8342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28.8" x14ac:dyDescent="0.3">
      <c r="A2889">
        <v>3891</v>
      </c>
      <c r="B2889" s="9" t="s">
        <v>3888</v>
      </c>
      <c r="C2889" s="3" t="s">
        <v>7999</v>
      </c>
      <c r="D2889" s="5">
        <v>800</v>
      </c>
      <c r="E2889" s="7">
        <v>260</v>
      </c>
      <c r="F2889" t="s">
        <v>8220</v>
      </c>
      <c r="G2889" t="s">
        <v>8223</v>
      </c>
      <c r="H2889" t="s">
        <v>8245</v>
      </c>
      <c r="I2889">
        <v>1427086740</v>
      </c>
      <c r="J2889">
        <v>1424488244</v>
      </c>
      <c r="K2889" t="b">
        <v>0</v>
      </c>
      <c r="L2889">
        <v>7</v>
      </c>
      <c r="M2889" t="b">
        <v>0</v>
      </c>
      <c r="N2889" t="s">
        <v>8269</v>
      </c>
      <c r="O2889">
        <f t="shared" si="225"/>
        <v>33</v>
      </c>
      <c r="P2889">
        <f t="shared" si="226"/>
        <v>37.14</v>
      </c>
      <c r="Q2889" s="12" t="s">
        <v>8323</v>
      </c>
      <c r="R2889" t="s">
        <v>8326</v>
      </c>
      <c r="S2889" s="17">
        <f t="shared" si="227"/>
        <v>42056.1324537037</v>
      </c>
      <c r="T2889" s="17">
        <f t="shared" si="228"/>
        <v>42086.207638888889</v>
      </c>
      <c r="U2889">
        <f t="shared" si="229"/>
        <v>2015</v>
      </c>
    </row>
    <row r="2890" spans="1:21" ht="43.2" x14ac:dyDescent="0.3">
      <c r="A2890">
        <v>3857</v>
      </c>
      <c r="B2890" s="9" t="s">
        <v>3854</v>
      </c>
      <c r="C2890" s="3" t="s">
        <v>7966</v>
      </c>
      <c r="D2890" s="5">
        <v>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1406913120</v>
      </c>
      <c r="J2890">
        <v>1404927690</v>
      </c>
      <c r="K2890" t="b">
        <v>0</v>
      </c>
      <c r="L2890">
        <v>4</v>
      </c>
      <c r="M2890" t="b">
        <v>0</v>
      </c>
      <c r="N2890" t="s">
        <v>8269</v>
      </c>
      <c r="O2890">
        <f t="shared" si="225"/>
        <v>5</v>
      </c>
      <c r="P2890">
        <f t="shared" si="226"/>
        <v>65</v>
      </c>
      <c r="Q2890" s="12" t="s">
        <v>8323</v>
      </c>
      <c r="R2890" t="s">
        <v>8326</v>
      </c>
      <c r="S2890" s="17">
        <f t="shared" si="227"/>
        <v>41829.73715277778</v>
      </c>
      <c r="T2890" s="17">
        <f t="shared" si="228"/>
        <v>41852.716666666667</v>
      </c>
      <c r="U2890">
        <f t="shared" si="229"/>
        <v>2014</v>
      </c>
    </row>
    <row r="2891" spans="1:21" ht="43.2" x14ac:dyDescent="0.3">
      <c r="A2891">
        <v>2755</v>
      </c>
      <c r="B2891" s="9" t="s">
        <v>2755</v>
      </c>
      <c r="C2891" s="3" t="s">
        <v>6865</v>
      </c>
      <c r="D2891" s="5">
        <v>500</v>
      </c>
      <c r="E2891" s="7">
        <v>260</v>
      </c>
      <c r="F2891" t="s">
        <v>8220</v>
      </c>
      <c r="G2891" t="s">
        <v>8240</v>
      </c>
      <c r="H2891" t="s">
        <v>8248</v>
      </c>
      <c r="I2891">
        <v>1428519527</v>
      </c>
      <c r="J2891">
        <v>1425927527</v>
      </c>
      <c r="K2891" t="b">
        <v>0</v>
      </c>
      <c r="L2891">
        <v>15</v>
      </c>
      <c r="M2891" t="b">
        <v>0</v>
      </c>
      <c r="N2891" t="s">
        <v>8302</v>
      </c>
      <c r="O2891">
        <f t="shared" si="225"/>
        <v>52</v>
      </c>
      <c r="P2891">
        <f t="shared" si="226"/>
        <v>17.329999999999998</v>
      </c>
      <c r="Q2891" s="12" t="s">
        <v>8311</v>
      </c>
      <c r="R2891" t="s">
        <v>8356</v>
      </c>
      <c r="S2891" s="17">
        <f t="shared" si="227"/>
        <v>42072.790821759263</v>
      </c>
      <c r="T2891" s="17">
        <f t="shared" si="228"/>
        <v>42102.790821759263</v>
      </c>
      <c r="U2891">
        <f t="shared" si="229"/>
        <v>2015</v>
      </c>
    </row>
    <row r="2892" spans="1:21" ht="43.2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2" t="s">
        <v>8308</v>
      </c>
      <c r="R2892" t="s">
        <v>8318</v>
      </c>
      <c r="S2892" s="17">
        <f t="shared" si="227"/>
        <v>41828.789942129632</v>
      </c>
      <c r="T2892" s="17">
        <f t="shared" si="228"/>
        <v>41863.789942129632</v>
      </c>
      <c r="U2892">
        <f t="shared" si="229"/>
        <v>2014</v>
      </c>
    </row>
    <row r="2893" spans="1:21" ht="43.2" x14ac:dyDescent="0.3">
      <c r="A2893">
        <v>891</v>
      </c>
      <c r="B2893" s="9" t="s">
        <v>892</v>
      </c>
      <c r="C2893" s="3" t="s">
        <v>5001</v>
      </c>
      <c r="D2893" s="5">
        <v>8000</v>
      </c>
      <c r="E2893" s="7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 t="shared" si="225"/>
        <v>3</v>
      </c>
      <c r="P2893">
        <f t="shared" si="226"/>
        <v>28.89</v>
      </c>
      <c r="Q2893" s="12" t="s">
        <v>8327</v>
      </c>
      <c r="R2893" t="s">
        <v>8328</v>
      </c>
      <c r="S2893" s="17">
        <f t="shared" si="227"/>
        <v>41842.031597222223</v>
      </c>
      <c r="T2893" s="17">
        <f t="shared" si="228"/>
        <v>41872.031597222223</v>
      </c>
      <c r="U2893">
        <f t="shared" si="229"/>
        <v>2014</v>
      </c>
    </row>
    <row r="2894" spans="1:21" ht="43.2" x14ac:dyDescent="0.3">
      <c r="A2894">
        <v>691</v>
      </c>
      <c r="B2894" s="9" t="s">
        <v>692</v>
      </c>
      <c r="C2894" s="3" t="s">
        <v>4801</v>
      </c>
      <c r="D2894" s="5">
        <v>50000</v>
      </c>
      <c r="E2894" s="7">
        <v>260</v>
      </c>
      <c r="F2894" t="s">
        <v>8220</v>
      </c>
      <c r="G2894" t="s">
        <v>8223</v>
      </c>
      <c r="H2894" t="s">
        <v>8245</v>
      </c>
      <c r="I2894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>
        <f t="shared" si="225"/>
        <v>1</v>
      </c>
      <c r="P2894">
        <f t="shared" si="226"/>
        <v>26</v>
      </c>
      <c r="Q2894" s="12" t="s">
        <v>8308</v>
      </c>
      <c r="R2894" t="s">
        <v>8310</v>
      </c>
      <c r="S2894" s="17">
        <f t="shared" si="227"/>
        <v>42158.028310185182</v>
      </c>
      <c r="T2894" s="17">
        <f t="shared" si="228"/>
        <v>42186.028310185182</v>
      </c>
      <c r="U2894">
        <f t="shared" si="229"/>
        <v>2015</v>
      </c>
    </row>
    <row r="2895" spans="1:21" ht="43.2" x14ac:dyDescent="0.3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2" t="s">
        <v>8321</v>
      </c>
      <c r="R2895" t="s">
        <v>8343</v>
      </c>
      <c r="S2895" s="17">
        <f t="shared" si="227"/>
        <v>41716.717847222222</v>
      </c>
      <c r="T2895" s="17">
        <f t="shared" si="228"/>
        <v>41736.717847222222</v>
      </c>
      <c r="U2895">
        <f t="shared" si="229"/>
        <v>2014</v>
      </c>
    </row>
    <row r="2896" spans="1:21" ht="57.6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2" t="s">
        <v>8308</v>
      </c>
      <c r="R2896" t="s">
        <v>8342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2" t="s">
        <v>8323</v>
      </c>
      <c r="R2897" t="s">
        <v>8326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2" t="s">
        <v>8316</v>
      </c>
      <c r="R2898" t="s">
        <v>8334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43.2" x14ac:dyDescent="0.3">
      <c r="A2899">
        <v>2882</v>
      </c>
      <c r="B2899" s="9" t="s">
        <v>2882</v>
      </c>
      <c r="C2899" s="3" t="s">
        <v>6992</v>
      </c>
      <c r="D2899" s="5">
        <v>750</v>
      </c>
      <c r="E2899" s="7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 t="shared" si="225"/>
        <v>34</v>
      </c>
      <c r="P2899">
        <f t="shared" si="226"/>
        <v>63</v>
      </c>
      <c r="Q2899" s="12" t="s">
        <v>8323</v>
      </c>
      <c r="R2899" t="s">
        <v>8326</v>
      </c>
      <c r="S2899" s="17">
        <f t="shared" si="227"/>
        <v>42461.596273148149</v>
      </c>
      <c r="T2899" s="17">
        <f t="shared" si="228"/>
        <v>42491.596273148149</v>
      </c>
      <c r="U2899">
        <f t="shared" si="229"/>
        <v>2016</v>
      </c>
    </row>
    <row r="2900" spans="1:21" ht="28.8" x14ac:dyDescent="0.3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225"/>
        <v>10</v>
      </c>
      <c r="P2900">
        <f t="shared" si="226"/>
        <v>42</v>
      </c>
      <c r="Q2900" s="12" t="s">
        <v>8319</v>
      </c>
      <c r="R2900" t="s">
        <v>8345</v>
      </c>
      <c r="S2900" s="17">
        <f t="shared" si="227"/>
        <v>42317.954571759255</v>
      </c>
      <c r="T2900" s="17">
        <f t="shared" si="228"/>
        <v>42377.954571759255</v>
      </c>
      <c r="U2900">
        <f t="shared" si="229"/>
        <v>2015</v>
      </c>
    </row>
    <row r="2901" spans="1:21" ht="43.2" x14ac:dyDescent="0.3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2" t="s">
        <v>8323</v>
      </c>
      <c r="R2901" t="s">
        <v>8326</v>
      </c>
      <c r="S2901" s="17">
        <f t="shared" si="227"/>
        <v>42509.814108796301</v>
      </c>
      <c r="T2901" s="17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2" t="s">
        <v>8323</v>
      </c>
      <c r="R2902" t="s">
        <v>8326</v>
      </c>
      <c r="S2902" s="17">
        <f t="shared" si="227"/>
        <v>42075.807395833333</v>
      </c>
      <c r="T2902" s="17">
        <f t="shared" si="228"/>
        <v>42105.807395833333</v>
      </c>
      <c r="U2902">
        <f t="shared" si="229"/>
        <v>2015</v>
      </c>
    </row>
    <row r="2903" spans="1:21" ht="43.2" x14ac:dyDescent="0.3">
      <c r="A2903">
        <v>4059</v>
      </c>
      <c r="B2903" s="9" t="s">
        <v>4055</v>
      </c>
      <c r="C2903" s="3" t="s">
        <v>8163</v>
      </c>
      <c r="D2903" s="5">
        <v>10000</v>
      </c>
      <c r="E2903" s="7">
        <v>250</v>
      </c>
      <c r="F2903" t="s">
        <v>8220</v>
      </c>
      <c r="G2903" t="s">
        <v>8228</v>
      </c>
      <c r="H2903" t="s">
        <v>8250</v>
      </c>
      <c r="I2903">
        <v>1410836400</v>
      </c>
      <c r="J2903">
        <v>1408116152</v>
      </c>
      <c r="K2903" t="b">
        <v>0</v>
      </c>
      <c r="L2903">
        <v>7</v>
      </c>
      <c r="M2903" t="b">
        <v>0</v>
      </c>
      <c r="N2903" t="s">
        <v>8269</v>
      </c>
      <c r="O2903">
        <f t="shared" si="225"/>
        <v>3</v>
      </c>
      <c r="P2903">
        <f t="shared" si="226"/>
        <v>35.71</v>
      </c>
      <c r="Q2903" s="12" t="s">
        <v>8323</v>
      </c>
      <c r="R2903" t="s">
        <v>8326</v>
      </c>
      <c r="S2903" s="17">
        <f t="shared" si="227"/>
        <v>41866.640648148146</v>
      </c>
      <c r="T2903" s="17">
        <f t="shared" si="228"/>
        <v>41898.125</v>
      </c>
      <c r="U2903">
        <f t="shared" si="229"/>
        <v>2014</v>
      </c>
    </row>
    <row r="2904" spans="1:21" ht="57.6" x14ac:dyDescent="0.3">
      <c r="A2904">
        <v>4025</v>
      </c>
      <c r="B2904" s="9" t="s">
        <v>4021</v>
      </c>
      <c r="C2904" s="3" t="s">
        <v>8130</v>
      </c>
      <c r="D2904" s="5">
        <v>5000</v>
      </c>
      <c r="E2904" s="7">
        <v>250</v>
      </c>
      <c r="F2904" t="s">
        <v>8220</v>
      </c>
      <c r="G2904" t="s">
        <v>8229</v>
      </c>
      <c r="H2904" t="s">
        <v>8248</v>
      </c>
      <c r="I2904">
        <v>1437889336</v>
      </c>
      <c r="J2904">
        <v>1432705336</v>
      </c>
      <c r="K2904" t="b">
        <v>0</v>
      </c>
      <c r="L2904">
        <v>4</v>
      </c>
      <c r="M2904" t="b">
        <v>0</v>
      </c>
      <c r="N2904" t="s">
        <v>8269</v>
      </c>
      <c r="O2904">
        <f t="shared" si="225"/>
        <v>5</v>
      </c>
      <c r="P2904">
        <f t="shared" si="226"/>
        <v>62.5</v>
      </c>
      <c r="Q2904" s="12" t="s">
        <v>8323</v>
      </c>
      <c r="R2904" t="s">
        <v>8326</v>
      </c>
      <c r="S2904" s="17">
        <f t="shared" si="227"/>
        <v>42151.237685185188</v>
      </c>
      <c r="T2904" s="17">
        <f t="shared" si="228"/>
        <v>42211.237685185188</v>
      </c>
      <c r="U2904">
        <f t="shared" si="229"/>
        <v>2015</v>
      </c>
    </row>
    <row r="2905" spans="1:21" ht="57.6" x14ac:dyDescent="0.3">
      <c r="A2905">
        <v>3660</v>
      </c>
      <c r="B2905" s="9" t="s">
        <v>3657</v>
      </c>
      <c r="C2905" s="3" t="s">
        <v>7770</v>
      </c>
      <c r="D2905" s="5">
        <v>250</v>
      </c>
      <c r="E2905" s="7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 t="shared" si="225"/>
        <v>100</v>
      </c>
      <c r="P2905">
        <f t="shared" si="226"/>
        <v>11.36</v>
      </c>
      <c r="Q2905" s="12" t="s">
        <v>8323</v>
      </c>
      <c r="R2905" t="s">
        <v>8326</v>
      </c>
      <c r="S2905" s="17">
        <f t="shared" si="227"/>
        <v>41971.881076388891</v>
      </c>
      <c r="T2905" s="17">
        <f t="shared" si="228"/>
        <v>41996.881076388891</v>
      </c>
      <c r="U2905">
        <f t="shared" si="229"/>
        <v>2014</v>
      </c>
    </row>
    <row r="2906" spans="1:21" ht="43.2" x14ac:dyDescent="0.3">
      <c r="A2906">
        <v>3442</v>
      </c>
      <c r="B2906" s="9" t="s">
        <v>3441</v>
      </c>
      <c r="C2906" s="3" t="s">
        <v>7552</v>
      </c>
      <c r="D2906" s="5">
        <v>250</v>
      </c>
      <c r="E2906" s="7">
        <v>250</v>
      </c>
      <c r="F2906" t="s">
        <v>8218</v>
      </c>
      <c r="G2906" t="s">
        <v>8223</v>
      </c>
      <c r="H2906" t="s">
        <v>8245</v>
      </c>
      <c r="I2906">
        <v>1433016672</v>
      </c>
      <c r="J2906">
        <v>1430424672</v>
      </c>
      <c r="K2906" t="b">
        <v>0</v>
      </c>
      <c r="L2906">
        <v>8</v>
      </c>
      <c r="M2906" t="b">
        <v>1</v>
      </c>
      <c r="N2906" t="s">
        <v>8269</v>
      </c>
      <c r="O2906">
        <f t="shared" si="225"/>
        <v>100</v>
      </c>
      <c r="P2906">
        <f t="shared" si="226"/>
        <v>31.25</v>
      </c>
      <c r="Q2906" s="12" t="s">
        <v>8323</v>
      </c>
      <c r="R2906" t="s">
        <v>8326</v>
      </c>
      <c r="S2906" s="17">
        <f t="shared" si="227"/>
        <v>42124.841111111105</v>
      </c>
      <c r="T2906" s="17">
        <f t="shared" si="228"/>
        <v>42154.841111111105</v>
      </c>
      <c r="U2906">
        <f t="shared" si="229"/>
        <v>2015</v>
      </c>
    </row>
    <row r="2907" spans="1:21" ht="43.2" x14ac:dyDescent="0.3">
      <c r="A2907">
        <v>3336</v>
      </c>
      <c r="B2907" s="9" t="s">
        <v>3336</v>
      </c>
      <c r="C2907" s="3" t="s">
        <v>7446</v>
      </c>
      <c r="D2907" s="5">
        <v>250</v>
      </c>
      <c r="E2907" s="7">
        <v>250</v>
      </c>
      <c r="F2907" t="s">
        <v>8218</v>
      </c>
      <c r="G2907" t="s">
        <v>8224</v>
      </c>
      <c r="H2907" t="s">
        <v>8246</v>
      </c>
      <c r="I2907">
        <v>1459845246</v>
      </c>
      <c r="J2907">
        <v>1457429646</v>
      </c>
      <c r="K2907" t="b">
        <v>0</v>
      </c>
      <c r="L2907">
        <v>9</v>
      </c>
      <c r="M2907" t="b">
        <v>1</v>
      </c>
      <c r="N2907" t="s">
        <v>8269</v>
      </c>
      <c r="O2907">
        <f t="shared" si="225"/>
        <v>100</v>
      </c>
      <c r="P2907">
        <f t="shared" si="226"/>
        <v>27.78</v>
      </c>
      <c r="Q2907" s="12" t="s">
        <v>8323</v>
      </c>
      <c r="R2907" t="s">
        <v>8326</v>
      </c>
      <c r="S2907" s="17">
        <f t="shared" si="227"/>
        <v>42437.398680555561</v>
      </c>
      <c r="T2907" s="17">
        <f t="shared" si="228"/>
        <v>42465.35701388889</v>
      </c>
      <c r="U2907">
        <f t="shared" si="229"/>
        <v>2016</v>
      </c>
    </row>
    <row r="2908" spans="1:21" ht="43.2" x14ac:dyDescent="0.3">
      <c r="A2908">
        <v>3203</v>
      </c>
      <c r="B2908" s="9" t="s">
        <v>3203</v>
      </c>
      <c r="C2908" s="3" t="s">
        <v>7313</v>
      </c>
      <c r="D2908" s="5">
        <v>1000</v>
      </c>
      <c r="E2908" s="7">
        <v>250</v>
      </c>
      <c r="F2908" t="s">
        <v>8220</v>
      </c>
      <c r="G2908" t="s">
        <v>8223</v>
      </c>
      <c r="H2908" t="s">
        <v>8245</v>
      </c>
      <c r="I2908">
        <v>1443224622</v>
      </c>
      <c r="J2908">
        <v>1440632622</v>
      </c>
      <c r="K2908" t="b">
        <v>0</v>
      </c>
      <c r="L2908">
        <v>6</v>
      </c>
      <c r="M2908" t="b">
        <v>0</v>
      </c>
      <c r="N2908" t="s">
        <v>8303</v>
      </c>
      <c r="O2908">
        <f t="shared" si="225"/>
        <v>25</v>
      </c>
      <c r="P2908">
        <f t="shared" si="226"/>
        <v>41.67</v>
      </c>
      <c r="Q2908" s="12" t="s">
        <v>8323</v>
      </c>
      <c r="R2908" t="s">
        <v>8335</v>
      </c>
      <c r="S2908" s="17">
        <f t="shared" si="227"/>
        <v>42242.988680555558</v>
      </c>
      <c r="T2908" s="17">
        <f t="shared" si="228"/>
        <v>42272.988680555558</v>
      </c>
      <c r="U2908">
        <f t="shared" si="229"/>
        <v>2015</v>
      </c>
    </row>
    <row r="2909" spans="1:21" ht="43.2" x14ac:dyDescent="0.3">
      <c r="A2909">
        <v>2571</v>
      </c>
      <c r="B2909" s="9" t="s">
        <v>2571</v>
      </c>
      <c r="C2909" s="3" t="s">
        <v>6681</v>
      </c>
      <c r="D2909" s="5">
        <v>100000</v>
      </c>
      <c r="E2909" s="7">
        <v>250</v>
      </c>
      <c r="F2909" t="s">
        <v>8219</v>
      </c>
      <c r="G2909" t="s">
        <v>8225</v>
      </c>
      <c r="H2909" t="s">
        <v>8247</v>
      </c>
      <c r="I2909">
        <v>1463645521</v>
      </c>
      <c r="J2909">
        <v>1458461521</v>
      </c>
      <c r="K2909" t="b">
        <v>0</v>
      </c>
      <c r="L2909">
        <v>4</v>
      </c>
      <c r="M2909" t="b">
        <v>0</v>
      </c>
      <c r="N2909" t="s">
        <v>8282</v>
      </c>
      <c r="O2909">
        <f t="shared" si="225"/>
        <v>0</v>
      </c>
      <c r="P2909">
        <f t="shared" si="226"/>
        <v>62.5</v>
      </c>
      <c r="Q2909" s="12" t="s">
        <v>8319</v>
      </c>
      <c r="R2909" t="s">
        <v>8345</v>
      </c>
      <c r="S2909" s="17">
        <f t="shared" si="227"/>
        <v>42449.341678240744</v>
      </c>
      <c r="T2909" s="17">
        <f t="shared" si="228"/>
        <v>42509.341678240744</v>
      </c>
      <c r="U2909">
        <f t="shared" si="229"/>
        <v>2016</v>
      </c>
    </row>
    <row r="2910" spans="1:21" ht="43.2" x14ac:dyDescent="0.3">
      <c r="A2910">
        <v>1040</v>
      </c>
      <c r="B2910" s="9" t="s">
        <v>1041</v>
      </c>
      <c r="C2910" s="3" t="s">
        <v>5150</v>
      </c>
      <c r="D2910" s="5">
        <v>85000</v>
      </c>
      <c r="E2910" s="7">
        <v>250</v>
      </c>
      <c r="F2910" t="s">
        <v>8219</v>
      </c>
      <c r="G2910" t="s">
        <v>8223</v>
      </c>
      <c r="H2910" t="s">
        <v>8245</v>
      </c>
      <c r="I2910">
        <v>1472317209</v>
      </c>
      <c r="J2910">
        <v>1469725209</v>
      </c>
      <c r="K2910" t="b">
        <v>0</v>
      </c>
      <c r="L2910">
        <v>1</v>
      </c>
      <c r="M2910" t="b">
        <v>0</v>
      </c>
      <c r="N2910" t="s">
        <v>8279</v>
      </c>
      <c r="O2910">
        <f t="shared" si="225"/>
        <v>0</v>
      </c>
      <c r="P2910">
        <f t="shared" si="226"/>
        <v>250</v>
      </c>
      <c r="Q2910" s="12" t="s">
        <v>8346</v>
      </c>
      <c r="R2910" t="s">
        <v>8347</v>
      </c>
      <c r="S2910" s="17">
        <f t="shared" si="227"/>
        <v>42579.708437499998</v>
      </c>
      <c r="T2910" s="17">
        <f t="shared" si="228"/>
        <v>42609.708437499998</v>
      </c>
      <c r="U2910">
        <f t="shared" si="229"/>
        <v>2016</v>
      </c>
    </row>
    <row r="2911" spans="1:21" ht="43.2" x14ac:dyDescent="0.3">
      <c r="A2911">
        <v>1008</v>
      </c>
      <c r="B2911" s="9" t="s">
        <v>1009</v>
      </c>
      <c r="C2911" s="3" t="s">
        <v>5118</v>
      </c>
      <c r="D2911" s="5">
        <v>93500</v>
      </c>
      <c r="E2911" s="7">
        <v>250</v>
      </c>
      <c r="F2911" t="s">
        <v>8219</v>
      </c>
      <c r="G2911" t="s">
        <v>8237</v>
      </c>
      <c r="H2911" t="s">
        <v>8255</v>
      </c>
      <c r="I2911">
        <v>1482953115</v>
      </c>
      <c r="J2911">
        <v>1480361115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0</v>
      </c>
      <c r="P2911">
        <f t="shared" si="226"/>
        <v>250</v>
      </c>
      <c r="Q2911" s="12" t="s">
        <v>8308</v>
      </c>
      <c r="R2911" t="s">
        <v>8310</v>
      </c>
      <c r="S2911" s="17">
        <f t="shared" si="227"/>
        <v>42702.809201388889</v>
      </c>
      <c r="T2911" s="17">
        <f t="shared" si="228"/>
        <v>42732.809201388889</v>
      </c>
      <c r="U2911">
        <f t="shared" si="229"/>
        <v>2016</v>
      </c>
    </row>
    <row r="2912" spans="1:21" ht="43.2" x14ac:dyDescent="0.3">
      <c r="A2912">
        <v>592</v>
      </c>
      <c r="B2912" s="9" t="s">
        <v>593</v>
      </c>
      <c r="C2912" s="3" t="s">
        <v>4702</v>
      </c>
      <c r="D2912" s="5">
        <v>7500</v>
      </c>
      <c r="E2912" s="7">
        <v>250</v>
      </c>
      <c r="F2912" t="s">
        <v>8220</v>
      </c>
      <c r="G2912" t="s">
        <v>8223</v>
      </c>
      <c r="H2912" t="s">
        <v>8245</v>
      </c>
      <c r="I2912">
        <v>1417584860</v>
      </c>
      <c r="J2912">
        <v>1414992860</v>
      </c>
      <c r="K2912" t="b">
        <v>0</v>
      </c>
      <c r="L2912">
        <v>1</v>
      </c>
      <c r="M2912" t="b">
        <v>0</v>
      </c>
      <c r="N2912" t="s">
        <v>8270</v>
      </c>
      <c r="O2912">
        <f t="shared" si="225"/>
        <v>3</v>
      </c>
      <c r="P2912">
        <f t="shared" si="226"/>
        <v>250</v>
      </c>
      <c r="Q2912" s="12" t="s">
        <v>8308</v>
      </c>
      <c r="R2912" t="s">
        <v>8342</v>
      </c>
      <c r="S2912" s="17">
        <f t="shared" si="227"/>
        <v>41946.232175925928</v>
      </c>
      <c r="T2912" s="17">
        <f t="shared" si="228"/>
        <v>41976.232175925921</v>
      </c>
      <c r="U2912">
        <f t="shared" si="229"/>
        <v>2014</v>
      </c>
    </row>
    <row r="2913" spans="1:21" ht="43.2" x14ac:dyDescent="0.3">
      <c r="A2913">
        <v>506</v>
      </c>
      <c r="B2913" s="9" t="s">
        <v>507</v>
      </c>
      <c r="C2913" s="3" t="s">
        <v>4616</v>
      </c>
      <c r="D2913" s="5">
        <v>200000</v>
      </c>
      <c r="E2913" s="7">
        <v>250</v>
      </c>
      <c r="F2913" t="s">
        <v>8220</v>
      </c>
      <c r="G2913" t="s">
        <v>8223</v>
      </c>
      <c r="H2913" t="s">
        <v>8245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8268</v>
      </c>
      <c r="O2913">
        <f t="shared" si="225"/>
        <v>0</v>
      </c>
      <c r="P2913">
        <f t="shared" si="226"/>
        <v>250</v>
      </c>
      <c r="Q2913" s="12" t="s">
        <v>8321</v>
      </c>
      <c r="R2913" t="s">
        <v>8339</v>
      </c>
      <c r="S2913" s="17">
        <f t="shared" si="227"/>
        <v>41466.552314814813</v>
      </c>
      <c r="T2913" s="17">
        <f t="shared" si="228"/>
        <v>41496.552314814813</v>
      </c>
      <c r="U2913">
        <f t="shared" si="229"/>
        <v>2013</v>
      </c>
    </row>
    <row r="2914" spans="1:21" ht="43.2" x14ac:dyDescent="0.3">
      <c r="A2914">
        <v>239</v>
      </c>
      <c r="B2914" s="9" t="s">
        <v>241</v>
      </c>
      <c r="C2914" s="3" t="s">
        <v>4349</v>
      </c>
      <c r="D2914" s="5">
        <v>1000</v>
      </c>
      <c r="E2914" s="7">
        <v>250</v>
      </c>
      <c r="F2914" t="s">
        <v>8220</v>
      </c>
      <c r="G2914" t="s">
        <v>8225</v>
      </c>
      <c r="H2914" t="s">
        <v>8247</v>
      </c>
      <c r="I2914">
        <v>1446984000</v>
      </c>
      <c r="J2914">
        <v>1445308730</v>
      </c>
      <c r="K2914" t="b">
        <v>0</v>
      </c>
      <c r="L2914">
        <v>5</v>
      </c>
      <c r="M2914" t="b">
        <v>0</v>
      </c>
      <c r="N2914" t="s">
        <v>8266</v>
      </c>
      <c r="O2914">
        <f t="shared" si="225"/>
        <v>25</v>
      </c>
      <c r="P2914">
        <f t="shared" si="226"/>
        <v>50</v>
      </c>
      <c r="Q2914" s="12" t="s">
        <v>8321</v>
      </c>
      <c r="R2914" t="s">
        <v>8325</v>
      </c>
      <c r="S2914" s="17">
        <f t="shared" si="227"/>
        <v>42297.110300925924</v>
      </c>
      <c r="T2914" s="17">
        <f t="shared" si="228"/>
        <v>42316.5</v>
      </c>
      <c r="U2914">
        <f t="shared" si="229"/>
        <v>2015</v>
      </c>
    </row>
    <row r="2915" spans="1:21" ht="43.2" x14ac:dyDescent="0.3">
      <c r="A2915">
        <v>226</v>
      </c>
      <c r="B2915" s="9" t="s">
        <v>228</v>
      </c>
      <c r="C2915" s="3" t="s">
        <v>4336</v>
      </c>
      <c r="D2915" s="5">
        <v>29000</v>
      </c>
      <c r="E2915" s="7">
        <v>250</v>
      </c>
      <c r="F2915" t="s">
        <v>8220</v>
      </c>
      <c r="G2915" t="s">
        <v>8224</v>
      </c>
      <c r="H2915" t="s">
        <v>8246</v>
      </c>
      <c r="I2915">
        <v>1433064540</v>
      </c>
      <c r="J2915">
        <v>1428854344</v>
      </c>
      <c r="K2915" t="b">
        <v>0</v>
      </c>
      <c r="L2915">
        <v>2</v>
      </c>
      <c r="M2915" t="b">
        <v>0</v>
      </c>
      <c r="N2915" t="s">
        <v>8266</v>
      </c>
      <c r="O2915">
        <f t="shared" si="225"/>
        <v>1</v>
      </c>
      <c r="P2915">
        <f t="shared" si="226"/>
        <v>125</v>
      </c>
      <c r="Q2915" s="12" t="s">
        <v>8321</v>
      </c>
      <c r="R2915" t="s">
        <v>8325</v>
      </c>
      <c r="S2915" s="17">
        <f t="shared" si="227"/>
        <v>42106.666018518517</v>
      </c>
      <c r="T2915" s="17">
        <f t="shared" si="228"/>
        <v>42155.395138888889</v>
      </c>
      <c r="U2915">
        <f t="shared" si="229"/>
        <v>2015</v>
      </c>
    </row>
    <row r="2916" spans="1:21" ht="43.2" x14ac:dyDescent="0.3">
      <c r="A2916">
        <v>191</v>
      </c>
      <c r="B2916" s="9" t="s">
        <v>193</v>
      </c>
      <c r="C2916" s="3" t="s">
        <v>4301</v>
      </c>
      <c r="D2916" s="5">
        <v>5000</v>
      </c>
      <c r="E2916" s="7">
        <v>250</v>
      </c>
      <c r="F2916" t="s">
        <v>8220</v>
      </c>
      <c r="G2916" t="s">
        <v>8225</v>
      </c>
      <c r="H2916" t="s">
        <v>8247</v>
      </c>
      <c r="I2916">
        <v>1443782138</v>
      </c>
      <c r="J2916">
        <v>1440326138</v>
      </c>
      <c r="K2916" t="b">
        <v>0</v>
      </c>
      <c r="L2916">
        <v>3</v>
      </c>
      <c r="M2916" t="b">
        <v>0</v>
      </c>
      <c r="N2916" t="s">
        <v>8266</v>
      </c>
      <c r="O2916">
        <f t="shared" si="225"/>
        <v>5</v>
      </c>
      <c r="P2916">
        <f t="shared" si="226"/>
        <v>83.33</v>
      </c>
      <c r="Q2916" s="12" t="s">
        <v>8321</v>
      </c>
      <c r="R2916" t="s">
        <v>8325</v>
      </c>
      <c r="S2916" s="17">
        <f t="shared" si="227"/>
        <v>42239.441412037035</v>
      </c>
      <c r="T2916" s="17">
        <f t="shared" si="228"/>
        <v>42279.441412037035</v>
      </c>
      <c r="U2916">
        <f t="shared" si="229"/>
        <v>2015</v>
      </c>
    </row>
    <row r="2917" spans="1:21" ht="57.6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2" t="s">
        <v>8308</v>
      </c>
      <c r="R2917" t="s">
        <v>8342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2" t="s">
        <v>8316</v>
      </c>
      <c r="R2918" t="s">
        <v>8334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43.2" x14ac:dyDescent="0.3">
      <c r="A2919">
        <v>3670</v>
      </c>
      <c r="B2919" s="9" t="s">
        <v>3667</v>
      </c>
      <c r="C2919" s="3" t="s">
        <v>7780</v>
      </c>
      <c r="D2919" s="5">
        <v>220</v>
      </c>
      <c r="E2919" s="7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225"/>
        <v>110</v>
      </c>
      <c r="P2919">
        <f t="shared" si="226"/>
        <v>20.079999999999998</v>
      </c>
      <c r="Q2919" s="12" t="s">
        <v>8323</v>
      </c>
      <c r="R2919" t="s">
        <v>8326</v>
      </c>
      <c r="S2919" s="17">
        <f t="shared" si="227"/>
        <v>42142.514016203699</v>
      </c>
      <c r="T2919" s="17">
        <f t="shared" si="228"/>
        <v>42155.958333333328</v>
      </c>
      <c r="U2919">
        <f t="shared" si="229"/>
        <v>2015</v>
      </c>
    </row>
    <row r="2920" spans="1:21" ht="43.2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2" t="s">
        <v>8311</v>
      </c>
      <c r="R2920" t="s">
        <v>8348</v>
      </c>
      <c r="S2920" s="17">
        <f t="shared" si="227"/>
        <v>42032.510243055556</v>
      </c>
      <c r="T2920" s="17">
        <f t="shared" si="228"/>
        <v>42057.510243055556</v>
      </c>
      <c r="U2920">
        <f t="shared" si="229"/>
        <v>2015</v>
      </c>
    </row>
    <row r="2921" spans="1:21" ht="43.2" x14ac:dyDescent="0.3">
      <c r="A2921">
        <v>1240</v>
      </c>
      <c r="B2921" s="9" t="s">
        <v>1241</v>
      </c>
      <c r="C2921" s="3" t="s">
        <v>5350</v>
      </c>
      <c r="D2921" s="5">
        <v>8000</v>
      </c>
      <c r="E2921" s="7">
        <v>241</v>
      </c>
      <c r="F2921" t="s">
        <v>8219</v>
      </c>
      <c r="G2921" t="s">
        <v>8223</v>
      </c>
      <c r="H2921" t="s">
        <v>8245</v>
      </c>
      <c r="I2921">
        <v>1373665860</v>
      </c>
      <c r="J2921">
        <v>1368579457</v>
      </c>
      <c r="K2921" t="b">
        <v>0</v>
      </c>
      <c r="L2921">
        <v>8</v>
      </c>
      <c r="M2921" t="b">
        <v>0</v>
      </c>
      <c r="N2921" t="s">
        <v>8284</v>
      </c>
      <c r="O2921">
        <f t="shared" si="225"/>
        <v>3</v>
      </c>
      <c r="P2921">
        <f t="shared" si="226"/>
        <v>30.13</v>
      </c>
      <c r="Q2921" s="12" t="s">
        <v>8327</v>
      </c>
      <c r="R2921" t="s">
        <v>8354</v>
      </c>
      <c r="S2921" s="17">
        <f t="shared" si="227"/>
        <v>41409.040011574078</v>
      </c>
      <c r="T2921" s="17">
        <f t="shared" si="228"/>
        <v>41467.910416666666</v>
      </c>
      <c r="U2921">
        <f t="shared" si="229"/>
        <v>2013</v>
      </c>
    </row>
    <row r="2922" spans="1:21" ht="57.6" x14ac:dyDescent="0.3">
      <c r="A2922">
        <v>4089</v>
      </c>
      <c r="B2922" s="9" t="s">
        <v>4085</v>
      </c>
      <c r="C2922" s="3" t="s">
        <v>8192</v>
      </c>
      <c r="D2922" s="5">
        <v>5000</v>
      </c>
      <c r="E2922" s="7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225"/>
        <v>5</v>
      </c>
      <c r="P2922">
        <f t="shared" si="226"/>
        <v>30</v>
      </c>
      <c r="Q2922" s="12" t="s">
        <v>8323</v>
      </c>
      <c r="R2922" t="s">
        <v>8326</v>
      </c>
      <c r="S2922" s="17">
        <f t="shared" si="227"/>
        <v>42122.732499999998</v>
      </c>
      <c r="T2922" s="17">
        <f t="shared" si="228"/>
        <v>42155.732638888891</v>
      </c>
      <c r="U2922">
        <f t="shared" si="229"/>
        <v>2015</v>
      </c>
    </row>
    <row r="2923" spans="1:21" ht="28.8" x14ac:dyDescent="0.3">
      <c r="A2923">
        <v>1015</v>
      </c>
      <c r="B2923" s="9" t="s">
        <v>1016</v>
      </c>
      <c r="C2923" s="3" t="s">
        <v>5125</v>
      </c>
      <c r="D2923" s="5">
        <v>9000</v>
      </c>
      <c r="E2923" s="7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225"/>
        <v>3</v>
      </c>
      <c r="P2923">
        <f t="shared" si="226"/>
        <v>40</v>
      </c>
      <c r="Q2923" s="12" t="s">
        <v>8308</v>
      </c>
      <c r="R2923" t="s">
        <v>8310</v>
      </c>
      <c r="S2923" s="17">
        <f t="shared" si="227"/>
        <v>42303.878414351857</v>
      </c>
      <c r="T2923" s="17">
        <f t="shared" si="228"/>
        <v>42333.920081018514</v>
      </c>
      <c r="U2923">
        <f t="shared" si="229"/>
        <v>2015</v>
      </c>
    </row>
    <row r="2924" spans="1:21" ht="43.2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2" t="s">
        <v>8308</v>
      </c>
      <c r="R2924" t="s">
        <v>8318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3.2" x14ac:dyDescent="0.3">
      <c r="A2925">
        <v>2129</v>
      </c>
      <c r="B2925" s="9" t="s">
        <v>2130</v>
      </c>
      <c r="C2925" s="3" t="s">
        <v>6239</v>
      </c>
      <c r="D2925" s="5">
        <v>2000</v>
      </c>
      <c r="E2925" s="7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 t="shared" si="225"/>
        <v>12</v>
      </c>
      <c r="P2925">
        <f t="shared" si="226"/>
        <v>19.670000000000002</v>
      </c>
      <c r="Q2925" s="12" t="s">
        <v>8316</v>
      </c>
      <c r="R2925" t="s">
        <v>8334</v>
      </c>
      <c r="S2925" s="17">
        <f t="shared" si="227"/>
        <v>42409.024305555555</v>
      </c>
      <c r="T2925" s="17">
        <f t="shared" si="228"/>
        <v>42439.024305555555</v>
      </c>
      <c r="U2925">
        <f t="shared" si="229"/>
        <v>2016</v>
      </c>
    </row>
    <row r="2926" spans="1:21" ht="43.2" x14ac:dyDescent="0.3">
      <c r="A2926">
        <v>1999</v>
      </c>
      <c r="B2926" s="9" t="s">
        <v>2000</v>
      </c>
      <c r="C2926" s="3" t="s">
        <v>6109</v>
      </c>
      <c r="D2926" s="5">
        <v>31000</v>
      </c>
      <c r="E2926" s="7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 t="shared" si="225"/>
        <v>1</v>
      </c>
      <c r="P2926">
        <f t="shared" si="226"/>
        <v>33.71</v>
      </c>
      <c r="Q2926" s="12" t="s">
        <v>8313</v>
      </c>
      <c r="R2926" t="s">
        <v>8353</v>
      </c>
      <c r="S2926" s="17">
        <f t="shared" si="227"/>
        <v>41926.482731481483</v>
      </c>
      <c r="T2926" s="17">
        <f t="shared" si="228"/>
        <v>41956.524398148147</v>
      </c>
      <c r="U2926">
        <f t="shared" si="229"/>
        <v>2014</v>
      </c>
    </row>
    <row r="2927" spans="1:21" ht="43.2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2" t="s">
        <v>8311</v>
      </c>
      <c r="R2927" t="s">
        <v>8352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3.2" x14ac:dyDescent="0.3">
      <c r="A2928">
        <v>3663</v>
      </c>
      <c r="B2928" s="9" t="s">
        <v>3660</v>
      </c>
      <c r="C2928" s="3" t="s">
        <v>7773</v>
      </c>
      <c r="D2928" s="5">
        <v>225</v>
      </c>
      <c r="E2928" s="7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 t="shared" si="225"/>
        <v>104</v>
      </c>
      <c r="P2928">
        <f t="shared" si="226"/>
        <v>26</v>
      </c>
      <c r="Q2928" s="12" t="s">
        <v>8323</v>
      </c>
      <c r="R2928" t="s">
        <v>8326</v>
      </c>
      <c r="S2928" s="17">
        <f t="shared" si="227"/>
        <v>42665.451736111107</v>
      </c>
      <c r="T2928" s="17">
        <f t="shared" si="228"/>
        <v>42725.493402777778</v>
      </c>
      <c r="U2928">
        <f t="shared" si="229"/>
        <v>2016</v>
      </c>
    </row>
    <row r="2929" spans="1:21" ht="57.6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2" t="s">
        <v>8311</v>
      </c>
      <c r="R2929" t="s">
        <v>8356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43.2" x14ac:dyDescent="0.3">
      <c r="A2930">
        <v>1006</v>
      </c>
      <c r="B2930" s="9" t="s">
        <v>1007</v>
      </c>
      <c r="C2930" s="3" t="s">
        <v>5116</v>
      </c>
      <c r="D2930" s="5">
        <v>4000</v>
      </c>
      <c r="E2930" s="7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 t="shared" si="225"/>
        <v>6</v>
      </c>
      <c r="P2930">
        <f t="shared" si="226"/>
        <v>29.25</v>
      </c>
      <c r="Q2930" s="12" t="s">
        <v>8308</v>
      </c>
      <c r="R2930" t="s">
        <v>8310</v>
      </c>
      <c r="S2930" s="17">
        <f t="shared" si="227"/>
        <v>41977.040185185186</v>
      </c>
      <c r="T2930" s="17">
        <f t="shared" si="228"/>
        <v>41985.299305555556</v>
      </c>
      <c r="U2930">
        <f t="shared" si="229"/>
        <v>2014</v>
      </c>
    </row>
    <row r="2931" spans="1:21" ht="57.6" x14ac:dyDescent="0.3">
      <c r="A2931">
        <v>2588</v>
      </c>
      <c r="B2931" s="9" t="s">
        <v>2588</v>
      </c>
      <c r="C2931" s="3" t="s">
        <v>6698</v>
      </c>
      <c r="D2931" s="5">
        <v>6000</v>
      </c>
      <c r="E2931" s="7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225"/>
        <v>4</v>
      </c>
      <c r="P2931">
        <f t="shared" si="226"/>
        <v>29.13</v>
      </c>
      <c r="Q2931" s="12" t="s">
        <v>8319</v>
      </c>
      <c r="R2931" t="s">
        <v>8345</v>
      </c>
      <c r="S2931" s="17">
        <f t="shared" si="227"/>
        <v>42042.676226851851</v>
      </c>
      <c r="T2931" s="17">
        <f t="shared" si="228"/>
        <v>42094.551388888889</v>
      </c>
      <c r="U2931">
        <f t="shared" si="229"/>
        <v>2015</v>
      </c>
    </row>
    <row r="2932" spans="1:21" ht="28.8" x14ac:dyDescent="0.3">
      <c r="A2932">
        <v>957</v>
      </c>
      <c r="B2932" s="9" t="s">
        <v>958</v>
      </c>
      <c r="C2932" s="3" t="s">
        <v>5067</v>
      </c>
      <c r="D2932" s="5">
        <v>12000</v>
      </c>
      <c r="E2932" s="7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225"/>
        <v>2</v>
      </c>
      <c r="P2932">
        <f t="shared" si="226"/>
        <v>33.29</v>
      </c>
      <c r="Q2932" s="12" t="s">
        <v>8308</v>
      </c>
      <c r="R2932" t="s">
        <v>8310</v>
      </c>
      <c r="S2932" s="17">
        <f t="shared" si="227"/>
        <v>42660.552465277782</v>
      </c>
      <c r="T2932" s="17">
        <f t="shared" si="228"/>
        <v>42691.594131944439</v>
      </c>
      <c r="U2932">
        <f t="shared" si="229"/>
        <v>2016</v>
      </c>
    </row>
    <row r="2933" spans="1:21" ht="43.2" x14ac:dyDescent="0.3">
      <c r="A2933">
        <v>3536</v>
      </c>
      <c r="B2933" s="9" t="s">
        <v>3535</v>
      </c>
      <c r="C2933" s="3" t="s">
        <v>7646</v>
      </c>
      <c r="D2933" s="5">
        <v>150</v>
      </c>
      <c r="E2933" s="7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 t="shared" si="225"/>
        <v>153</v>
      </c>
      <c r="P2933">
        <f t="shared" si="226"/>
        <v>13.53</v>
      </c>
      <c r="Q2933" s="12" t="s">
        <v>8323</v>
      </c>
      <c r="R2933" t="s">
        <v>8326</v>
      </c>
      <c r="S2933" s="17">
        <f t="shared" si="227"/>
        <v>42328.727141203708</v>
      </c>
      <c r="T2933" s="17">
        <f t="shared" si="228"/>
        <v>42358.499305555553</v>
      </c>
      <c r="U2933">
        <f t="shared" si="229"/>
        <v>2015</v>
      </c>
    </row>
    <row r="2934" spans="1:21" ht="57.6" x14ac:dyDescent="0.3">
      <c r="A2934">
        <v>502</v>
      </c>
      <c r="B2934" s="9" t="s">
        <v>503</v>
      </c>
      <c r="C2934" s="3" t="s">
        <v>4612</v>
      </c>
      <c r="D2934" s="5">
        <v>20000</v>
      </c>
      <c r="E2934" s="7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 t="shared" si="225"/>
        <v>1</v>
      </c>
      <c r="P2934">
        <f t="shared" si="226"/>
        <v>57.5</v>
      </c>
      <c r="Q2934" s="12" t="s">
        <v>8321</v>
      </c>
      <c r="R2934" t="s">
        <v>8339</v>
      </c>
      <c r="S2934" s="17">
        <f t="shared" si="227"/>
        <v>40956.553530092591</v>
      </c>
      <c r="T2934" s="17">
        <f t="shared" si="228"/>
        <v>40986.511863425927</v>
      </c>
      <c r="U2934">
        <f t="shared" si="229"/>
        <v>2012</v>
      </c>
    </row>
    <row r="2935" spans="1:21" ht="43.2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2" t="s">
        <v>8308</v>
      </c>
      <c r="R2935" t="s">
        <v>8310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43.2" x14ac:dyDescent="0.3">
      <c r="A2936">
        <v>4044</v>
      </c>
      <c r="B2936" s="9" t="s">
        <v>4040</v>
      </c>
      <c r="C2936" s="3" t="s">
        <v>8148</v>
      </c>
      <c r="D2936" s="5">
        <v>600</v>
      </c>
      <c r="E2936" s="7">
        <v>225</v>
      </c>
      <c r="F2936" t="s">
        <v>8220</v>
      </c>
      <c r="G2936" t="s">
        <v>8223</v>
      </c>
      <c r="H2936" t="s">
        <v>8245</v>
      </c>
      <c r="I2936">
        <v>1428642000</v>
      </c>
      <c r="J2936">
        <v>1426050982</v>
      </c>
      <c r="K2936" t="b">
        <v>0</v>
      </c>
      <c r="L2936">
        <v>4</v>
      </c>
      <c r="M2936" t="b">
        <v>0</v>
      </c>
      <c r="N2936" t="s">
        <v>8269</v>
      </c>
      <c r="O2936">
        <f t="shared" si="225"/>
        <v>38</v>
      </c>
      <c r="P2936">
        <f t="shared" si="226"/>
        <v>56.25</v>
      </c>
      <c r="Q2936" s="12" t="s">
        <v>8323</v>
      </c>
      <c r="R2936" t="s">
        <v>8326</v>
      </c>
      <c r="S2936" s="17">
        <f t="shared" si="227"/>
        <v>42074.219699074078</v>
      </c>
      <c r="T2936" s="17">
        <f t="shared" si="228"/>
        <v>42104.208333333328</v>
      </c>
      <c r="U2936">
        <f t="shared" si="229"/>
        <v>2015</v>
      </c>
    </row>
    <row r="2937" spans="1:21" ht="43.2" x14ac:dyDescent="0.3">
      <c r="A2937">
        <v>3830</v>
      </c>
      <c r="B2937" s="9" t="s">
        <v>3827</v>
      </c>
      <c r="C2937" s="3" t="s">
        <v>7939</v>
      </c>
      <c r="D2937" s="5">
        <v>100</v>
      </c>
      <c r="E2937" s="7">
        <v>225</v>
      </c>
      <c r="F2937" t="s">
        <v>8218</v>
      </c>
      <c r="G2937" t="s">
        <v>8223</v>
      </c>
      <c r="H2937" t="s">
        <v>8245</v>
      </c>
      <c r="I2937">
        <v>1464371211</v>
      </c>
      <c r="J2937">
        <v>1463161611</v>
      </c>
      <c r="K2937" t="b">
        <v>0</v>
      </c>
      <c r="L2937">
        <v>3</v>
      </c>
      <c r="M2937" t="b">
        <v>1</v>
      </c>
      <c r="N2937" t="s">
        <v>8269</v>
      </c>
      <c r="O2937">
        <f t="shared" si="225"/>
        <v>225</v>
      </c>
      <c r="P2937">
        <f t="shared" si="226"/>
        <v>75</v>
      </c>
      <c r="Q2937" s="12" t="s">
        <v>8323</v>
      </c>
      <c r="R2937" t="s">
        <v>8326</v>
      </c>
      <c r="S2937" s="17">
        <f t="shared" si="227"/>
        <v>42503.740868055553</v>
      </c>
      <c r="T2937" s="17">
        <f t="shared" si="228"/>
        <v>42517.740868055553</v>
      </c>
      <c r="U2937">
        <f t="shared" si="229"/>
        <v>2016</v>
      </c>
    </row>
    <row r="2938" spans="1:21" ht="43.2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2" t="s">
        <v>8323</v>
      </c>
      <c r="R2938" t="s">
        <v>8326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43.2" x14ac:dyDescent="0.3">
      <c r="A2939">
        <v>2143</v>
      </c>
      <c r="B2939" s="9" t="s">
        <v>2144</v>
      </c>
      <c r="C2939" s="3" t="s">
        <v>6253</v>
      </c>
      <c r="D2939" s="5">
        <v>2000</v>
      </c>
      <c r="E2939" s="7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 t="shared" si="225"/>
        <v>11</v>
      </c>
      <c r="P2939">
        <f t="shared" si="226"/>
        <v>45</v>
      </c>
      <c r="Q2939" s="12" t="s">
        <v>8316</v>
      </c>
      <c r="R2939" t="s">
        <v>8334</v>
      </c>
      <c r="S2939" s="17">
        <f t="shared" si="227"/>
        <v>40332.886712962965</v>
      </c>
      <c r="T2939" s="17">
        <f t="shared" si="228"/>
        <v>40380.791666666664</v>
      </c>
      <c r="U2939">
        <f t="shared" si="229"/>
        <v>2010</v>
      </c>
    </row>
    <row r="2940" spans="1:21" ht="43.2" x14ac:dyDescent="0.3">
      <c r="A2940">
        <v>1720</v>
      </c>
      <c r="B2940" s="9" t="s">
        <v>1721</v>
      </c>
      <c r="C2940" s="3" t="s">
        <v>5830</v>
      </c>
      <c r="D2940" s="5">
        <v>4000</v>
      </c>
      <c r="E2940" s="7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 t="shared" si="225"/>
        <v>6</v>
      </c>
      <c r="P2940">
        <f t="shared" si="226"/>
        <v>28.13</v>
      </c>
      <c r="Q2940" s="12" t="s">
        <v>8327</v>
      </c>
      <c r="R2940" t="s">
        <v>8330</v>
      </c>
      <c r="S2940" s="17">
        <f t="shared" si="227"/>
        <v>41922.783229166671</v>
      </c>
      <c r="T2940" s="17">
        <f t="shared" si="228"/>
        <v>41952.824895833335</v>
      </c>
      <c r="U2940">
        <f t="shared" si="229"/>
        <v>2014</v>
      </c>
    </row>
    <row r="2941" spans="1:21" ht="43.2" x14ac:dyDescent="0.3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2" t="s">
        <v>8311</v>
      </c>
      <c r="R2941" t="s">
        <v>8349</v>
      </c>
      <c r="S2941" s="17">
        <f t="shared" si="227"/>
        <v>42786.000023148154</v>
      </c>
      <c r="T2941" s="17">
        <f t="shared" si="228"/>
        <v>42826.165972222225</v>
      </c>
      <c r="U2941">
        <f t="shared" si="229"/>
        <v>2017</v>
      </c>
    </row>
    <row r="2942" spans="1:21" ht="57.6" x14ac:dyDescent="0.3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2" t="s">
        <v>8308</v>
      </c>
      <c r="R2942" t="s">
        <v>8342</v>
      </c>
      <c r="S2942" s="17">
        <f t="shared" si="227"/>
        <v>42377.554756944446</v>
      </c>
      <c r="T2942" s="17">
        <f t="shared" si="228"/>
        <v>42408.542361111111</v>
      </c>
      <c r="U2942">
        <f t="shared" si="229"/>
        <v>2016</v>
      </c>
    </row>
    <row r="2943" spans="1:21" ht="43.2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2" t="s">
        <v>8308</v>
      </c>
      <c r="R2943" t="s">
        <v>8310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43.2" x14ac:dyDescent="0.3">
      <c r="A2944">
        <v>4088</v>
      </c>
      <c r="B2944" s="9" t="s">
        <v>4084</v>
      </c>
      <c r="C2944" s="3" t="s">
        <v>8191</v>
      </c>
      <c r="D2944" s="5">
        <v>2000</v>
      </c>
      <c r="E2944" s="7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 t="shared" si="225"/>
        <v>11</v>
      </c>
      <c r="P2944">
        <f t="shared" si="226"/>
        <v>72</v>
      </c>
      <c r="Q2944" s="12" t="s">
        <v>8323</v>
      </c>
      <c r="R2944" t="s">
        <v>8326</v>
      </c>
      <c r="S2944" s="17">
        <f t="shared" si="227"/>
        <v>41990.612546296295</v>
      </c>
      <c r="T2944" s="17">
        <f t="shared" si="228"/>
        <v>42020.434722222228</v>
      </c>
      <c r="U2944">
        <f t="shared" si="229"/>
        <v>2014</v>
      </c>
    </row>
    <row r="2945" spans="1:21" ht="28.8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2" t="s">
        <v>8323</v>
      </c>
      <c r="R2945" t="s">
        <v>8335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3.2" x14ac:dyDescent="0.3">
      <c r="A2946">
        <v>1699</v>
      </c>
      <c r="B2946" s="9" t="s">
        <v>1700</v>
      </c>
      <c r="C2946" s="3" t="s">
        <v>5809</v>
      </c>
      <c r="D2946" s="5">
        <v>5105</v>
      </c>
      <c r="E2946" s="7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ref="O2946:O3009" si="230">ROUND(E2946/D2946*100,0)</f>
        <v>4</v>
      </c>
      <c r="P2946">
        <f t="shared" si="226"/>
        <v>54</v>
      </c>
      <c r="Q2946" s="12" t="s">
        <v>8327</v>
      </c>
      <c r="R2946" t="s">
        <v>8330</v>
      </c>
      <c r="S2946" s="17">
        <f t="shared" si="227"/>
        <v>42806.863946759258</v>
      </c>
      <c r="T2946" s="17">
        <f t="shared" si="228"/>
        <v>42836.863946759258</v>
      </c>
      <c r="U2946">
        <f t="shared" si="229"/>
        <v>2017</v>
      </c>
    </row>
    <row r="2947" spans="1:21" ht="43.2" x14ac:dyDescent="0.3">
      <c r="A2947">
        <v>4027</v>
      </c>
      <c r="B2947" s="9" t="s">
        <v>4023</v>
      </c>
      <c r="C2947" s="3" t="s">
        <v>8132</v>
      </c>
      <c r="D2947" s="5">
        <v>3000</v>
      </c>
      <c r="E2947" s="7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si="230"/>
        <v>7</v>
      </c>
      <c r="P2947">
        <f t="shared" ref="P2947:P3010" si="231">IFERROR(ROUND(E2947/L2947,2),0)</f>
        <v>30.71</v>
      </c>
      <c r="Q2947" s="12" t="s">
        <v>8323</v>
      </c>
      <c r="R2947" t="s">
        <v>8326</v>
      </c>
      <c r="S2947" s="17">
        <f t="shared" ref="S2947:S3010" si="232">(((J2947/60)/60)/24)+DATE(1970,1,1)</f>
        <v>42768.97084490741</v>
      </c>
      <c r="T2947" s="17">
        <f t="shared" ref="T2947:T3010" si="233">(((I2947/60)/60)/24)+DATE(1970,1,1)</f>
        <v>42789.041666666672</v>
      </c>
      <c r="U2947">
        <f t="shared" ref="U2947:U3010" si="234">YEAR(S2947)</f>
        <v>2017</v>
      </c>
    </row>
    <row r="2948" spans="1:21" ht="57.6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2" t="s">
        <v>8321</v>
      </c>
      <c r="R2948" t="s">
        <v>8339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43.2" x14ac:dyDescent="0.3">
      <c r="A2949">
        <v>489</v>
      </c>
      <c r="B2949" s="9" t="s">
        <v>490</v>
      </c>
      <c r="C2949" s="3" t="s">
        <v>4599</v>
      </c>
      <c r="D2949" s="5">
        <v>74997</v>
      </c>
      <c r="E2949" s="7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 t="shared" si="230"/>
        <v>0</v>
      </c>
      <c r="P2949">
        <f t="shared" si="231"/>
        <v>71.67</v>
      </c>
      <c r="Q2949" s="12" t="s">
        <v>8321</v>
      </c>
      <c r="R2949" t="s">
        <v>8339</v>
      </c>
      <c r="S2949" s="17">
        <f t="shared" si="232"/>
        <v>40882.481666666667</v>
      </c>
      <c r="T2949" s="17">
        <f t="shared" si="233"/>
        <v>40913.481249999997</v>
      </c>
      <c r="U2949">
        <f t="shared" si="234"/>
        <v>2011</v>
      </c>
    </row>
    <row r="2950" spans="1:21" ht="43.2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2" t="s">
        <v>8323</v>
      </c>
      <c r="R2950" t="s">
        <v>8326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43.2" x14ac:dyDescent="0.3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2" t="s">
        <v>8316</v>
      </c>
      <c r="R2951" t="s">
        <v>8344</v>
      </c>
      <c r="S2951" s="17">
        <f t="shared" si="232"/>
        <v>42155.129652777774</v>
      </c>
      <c r="T2951" s="17">
        <f t="shared" si="233"/>
        <v>42185.129652777774</v>
      </c>
      <c r="U2951">
        <f t="shared" si="234"/>
        <v>2015</v>
      </c>
    </row>
    <row r="2952" spans="1:21" ht="43.2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2" t="s">
        <v>8346</v>
      </c>
      <c r="R2952" t="s">
        <v>8347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72" x14ac:dyDescent="0.3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2" t="s">
        <v>8308</v>
      </c>
      <c r="R2953" t="s">
        <v>8310</v>
      </c>
      <c r="S2953" s="17">
        <f t="shared" si="232"/>
        <v>42538.75680555556</v>
      </c>
      <c r="T2953" s="17">
        <f t="shared" si="233"/>
        <v>42563.785416666666</v>
      </c>
      <c r="U2953">
        <f t="shared" si="234"/>
        <v>2016</v>
      </c>
    </row>
    <row r="2954" spans="1:21" ht="43.2" x14ac:dyDescent="0.3">
      <c r="A2954">
        <v>3972</v>
      </c>
      <c r="B2954" s="9" t="s">
        <v>3969</v>
      </c>
      <c r="C2954" s="3" t="s">
        <v>8079</v>
      </c>
      <c r="D2954" s="5">
        <v>1000</v>
      </c>
      <c r="E2954" s="7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 t="shared" si="230"/>
        <v>21</v>
      </c>
      <c r="P2954">
        <f t="shared" si="231"/>
        <v>26.38</v>
      </c>
      <c r="Q2954" s="12" t="s">
        <v>8323</v>
      </c>
      <c r="R2954" t="s">
        <v>8326</v>
      </c>
      <c r="S2954" s="17">
        <f t="shared" si="232"/>
        <v>41981.067523148144</v>
      </c>
      <c r="T2954" s="17">
        <f t="shared" si="233"/>
        <v>42041.067523148144</v>
      </c>
      <c r="U2954">
        <f t="shared" si="234"/>
        <v>2014</v>
      </c>
    </row>
    <row r="2955" spans="1:21" ht="57.6" x14ac:dyDescent="0.3">
      <c r="A2955">
        <v>3969</v>
      </c>
      <c r="B2955" s="9" t="s">
        <v>3966</v>
      </c>
      <c r="C2955" s="3" t="s">
        <v>8076</v>
      </c>
      <c r="D2955" s="5">
        <v>2825</v>
      </c>
      <c r="E2955" s="7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 t="shared" si="230"/>
        <v>7</v>
      </c>
      <c r="P2955">
        <f t="shared" si="231"/>
        <v>35.17</v>
      </c>
      <c r="Q2955" s="12" t="s">
        <v>8323</v>
      </c>
      <c r="R2955" t="s">
        <v>8326</v>
      </c>
      <c r="S2955" s="17">
        <f t="shared" si="232"/>
        <v>42601.854699074072</v>
      </c>
      <c r="T2955" s="17">
        <f t="shared" si="233"/>
        <v>42611.163194444445</v>
      </c>
      <c r="U2955">
        <f t="shared" si="234"/>
        <v>2016</v>
      </c>
    </row>
    <row r="2956" spans="1:21" ht="43.2" x14ac:dyDescent="0.3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2" t="s">
        <v>8319</v>
      </c>
      <c r="R2956" t="s">
        <v>8357</v>
      </c>
      <c r="S2956" s="17">
        <f t="shared" si="232"/>
        <v>41854.389780092592</v>
      </c>
      <c r="T2956" s="17">
        <f t="shared" si="233"/>
        <v>41871.389780092592</v>
      </c>
      <c r="U2956">
        <f t="shared" si="234"/>
        <v>2014</v>
      </c>
    </row>
    <row r="2957" spans="1:21" ht="43.2" x14ac:dyDescent="0.3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2" t="s">
        <v>8327</v>
      </c>
      <c r="R2957" t="s">
        <v>8354</v>
      </c>
      <c r="S2957" s="17">
        <f t="shared" si="232"/>
        <v>41583.135405092595</v>
      </c>
      <c r="T2957" s="17">
        <f t="shared" si="233"/>
        <v>41623.135405092595</v>
      </c>
      <c r="U2957">
        <f t="shared" si="234"/>
        <v>2013</v>
      </c>
    </row>
    <row r="2958" spans="1:21" ht="28.8" x14ac:dyDescent="0.3">
      <c r="A2958">
        <v>1594</v>
      </c>
      <c r="B2958" s="9" t="s">
        <v>1595</v>
      </c>
      <c r="C2958" s="3" t="s">
        <v>5704</v>
      </c>
      <c r="D2958" s="5">
        <v>1000</v>
      </c>
      <c r="E2958" s="7">
        <v>205</v>
      </c>
      <c r="F2958" t="s">
        <v>8220</v>
      </c>
      <c r="G2958" t="s">
        <v>8223</v>
      </c>
      <c r="H2958" t="s">
        <v>8245</v>
      </c>
      <c r="I2958">
        <v>1463329260</v>
      </c>
      <c r="J2958">
        <v>1458147982</v>
      </c>
      <c r="K2958" t="b">
        <v>0</v>
      </c>
      <c r="L2958">
        <v>10</v>
      </c>
      <c r="M2958" t="b">
        <v>0</v>
      </c>
      <c r="N2958" t="s">
        <v>8289</v>
      </c>
      <c r="O2958">
        <f t="shared" si="230"/>
        <v>21</v>
      </c>
      <c r="P2958">
        <f t="shared" si="231"/>
        <v>20.5</v>
      </c>
      <c r="Q2958" s="12" t="s">
        <v>8313</v>
      </c>
      <c r="R2958" t="s">
        <v>8351</v>
      </c>
      <c r="S2958" s="17">
        <f t="shared" si="232"/>
        <v>42445.712754629625</v>
      </c>
      <c r="T2958" s="17">
        <f t="shared" si="233"/>
        <v>42505.681249999994</v>
      </c>
      <c r="U2958">
        <f t="shared" si="234"/>
        <v>2016</v>
      </c>
    </row>
    <row r="2959" spans="1:21" ht="57.6" x14ac:dyDescent="0.3">
      <c r="A2959">
        <v>1578</v>
      </c>
      <c r="B2959" s="9" t="s">
        <v>1579</v>
      </c>
      <c r="C2959" s="3" t="s">
        <v>5688</v>
      </c>
      <c r="D2959" s="5">
        <v>1897</v>
      </c>
      <c r="E2959" s="7">
        <v>205</v>
      </c>
      <c r="F2959" t="s">
        <v>8219</v>
      </c>
      <c r="G2959" t="s">
        <v>8223</v>
      </c>
      <c r="H2959" t="s">
        <v>8245</v>
      </c>
      <c r="I2959">
        <v>1283392800</v>
      </c>
      <c r="J2959">
        <v>1281317691</v>
      </c>
      <c r="K2959" t="b">
        <v>0</v>
      </c>
      <c r="L2959">
        <v>4</v>
      </c>
      <c r="M2959" t="b">
        <v>0</v>
      </c>
      <c r="N2959" t="s">
        <v>8288</v>
      </c>
      <c r="O2959">
        <f t="shared" si="230"/>
        <v>11</v>
      </c>
      <c r="P2959">
        <f t="shared" si="231"/>
        <v>51.25</v>
      </c>
      <c r="Q2959" s="12" t="s">
        <v>8311</v>
      </c>
      <c r="R2959" t="s">
        <v>8349</v>
      </c>
      <c r="S2959" s="17">
        <f t="shared" si="232"/>
        <v>40399.065868055557</v>
      </c>
      <c r="T2959" s="17">
        <f t="shared" si="233"/>
        <v>40423.083333333336</v>
      </c>
      <c r="U2959">
        <f t="shared" si="234"/>
        <v>2010</v>
      </c>
    </row>
    <row r="2960" spans="1:21" ht="43.2" x14ac:dyDescent="0.3">
      <c r="A2960">
        <v>886</v>
      </c>
      <c r="B2960" s="9" t="s">
        <v>887</v>
      </c>
      <c r="C2960" s="3" t="s">
        <v>4996</v>
      </c>
      <c r="D2960" s="5">
        <v>500</v>
      </c>
      <c r="E2960" s="7">
        <v>205</v>
      </c>
      <c r="F2960" t="s">
        <v>8220</v>
      </c>
      <c r="G2960" t="s">
        <v>8223</v>
      </c>
      <c r="H2960" t="s">
        <v>8245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8277</v>
      </c>
      <c r="O2960">
        <f t="shared" si="230"/>
        <v>41</v>
      </c>
      <c r="P2960">
        <f t="shared" si="231"/>
        <v>29.29</v>
      </c>
      <c r="Q2960" s="12" t="s">
        <v>8327</v>
      </c>
      <c r="R2960" t="s">
        <v>8328</v>
      </c>
      <c r="S2960" s="17">
        <f t="shared" si="232"/>
        <v>42603.870520833334</v>
      </c>
      <c r="T2960" s="17">
        <f t="shared" si="233"/>
        <v>42628.870520833334</v>
      </c>
      <c r="U2960">
        <f t="shared" si="234"/>
        <v>2016</v>
      </c>
    </row>
    <row r="2961" spans="1:21" ht="57.6" x14ac:dyDescent="0.3">
      <c r="A2961">
        <v>673</v>
      </c>
      <c r="B2961" s="9" t="s">
        <v>674</v>
      </c>
      <c r="C2961" s="3" t="s">
        <v>4783</v>
      </c>
      <c r="D2961" s="5">
        <v>100000</v>
      </c>
      <c r="E2961" s="7">
        <v>205</v>
      </c>
      <c r="F2961" t="s">
        <v>8220</v>
      </c>
      <c r="G2961" t="s">
        <v>8223</v>
      </c>
      <c r="H2961" t="s">
        <v>8245</v>
      </c>
      <c r="I2961">
        <v>1409602217</v>
      </c>
      <c r="J2961">
        <v>1405714217</v>
      </c>
      <c r="K2961" t="b">
        <v>0</v>
      </c>
      <c r="L2961">
        <v>3</v>
      </c>
      <c r="M2961" t="b">
        <v>0</v>
      </c>
      <c r="N2961" t="s">
        <v>8271</v>
      </c>
      <c r="O2961">
        <f t="shared" si="230"/>
        <v>0</v>
      </c>
      <c r="P2961">
        <f t="shared" si="231"/>
        <v>68.33</v>
      </c>
      <c r="Q2961" s="12" t="s">
        <v>8308</v>
      </c>
      <c r="R2961" t="s">
        <v>8310</v>
      </c>
      <c r="S2961" s="17">
        <f t="shared" si="232"/>
        <v>41838.840474537035</v>
      </c>
      <c r="T2961" s="17">
        <f t="shared" si="233"/>
        <v>41883.840474537035</v>
      </c>
      <c r="U2961">
        <f t="shared" si="234"/>
        <v>2014</v>
      </c>
    </row>
    <row r="2962" spans="1:21" ht="43.2" x14ac:dyDescent="0.3">
      <c r="A2962">
        <v>517</v>
      </c>
      <c r="B2962" s="9" t="s">
        <v>518</v>
      </c>
      <c r="C2962" s="3" t="s">
        <v>4627</v>
      </c>
      <c r="D2962" s="5">
        <v>15000</v>
      </c>
      <c r="E2962" s="7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 t="shared" si="230"/>
        <v>1</v>
      </c>
      <c r="P2962">
        <f t="shared" si="231"/>
        <v>68.33</v>
      </c>
      <c r="Q2962" s="12" t="s">
        <v>8321</v>
      </c>
      <c r="R2962" t="s">
        <v>8339</v>
      </c>
      <c r="S2962" s="17">
        <f t="shared" si="232"/>
        <v>42738.615289351852</v>
      </c>
      <c r="T2962" s="17">
        <f t="shared" si="233"/>
        <v>42768.615289351852</v>
      </c>
      <c r="U2962">
        <f t="shared" si="234"/>
        <v>2017</v>
      </c>
    </row>
    <row r="2963" spans="1:21" ht="43.2" x14ac:dyDescent="0.3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2" t="s">
        <v>8321</v>
      </c>
      <c r="R2963" t="s">
        <v>8343</v>
      </c>
      <c r="S2963" s="17">
        <f t="shared" si="232"/>
        <v>42042.615613425922</v>
      </c>
      <c r="T2963" s="17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2" t="s">
        <v>8323</v>
      </c>
      <c r="R2964" t="s">
        <v>8326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2" t="s">
        <v>8321</v>
      </c>
      <c r="R2965" t="s">
        <v>8339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x14ac:dyDescent="0.3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2" t="s">
        <v>8323</v>
      </c>
      <c r="R2966" t="s">
        <v>8326</v>
      </c>
      <c r="S2966" s="17">
        <f t="shared" si="232"/>
        <v>42621.389340277776</v>
      </c>
      <c r="T2966" s="17">
        <f t="shared" si="233"/>
        <v>42651.389340277776</v>
      </c>
      <c r="U2966">
        <f t="shared" si="234"/>
        <v>2016</v>
      </c>
    </row>
    <row r="2967" spans="1:21" ht="43.2" x14ac:dyDescent="0.3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2" t="s">
        <v>8319</v>
      </c>
      <c r="R2967" t="s">
        <v>8345</v>
      </c>
      <c r="S2967" s="17">
        <f t="shared" si="232"/>
        <v>42399.882615740738</v>
      </c>
      <c r="T2967" s="17">
        <f t="shared" si="233"/>
        <v>42459.840949074074</v>
      </c>
      <c r="U2967">
        <f t="shared" si="234"/>
        <v>2016</v>
      </c>
    </row>
    <row r="2968" spans="1:21" ht="43.2" x14ac:dyDescent="0.3">
      <c r="A2968">
        <v>4003</v>
      </c>
      <c r="B2968" s="9" t="s">
        <v>3999</v>
      </c>
      <c r="C2968" s="3" t="s">
        <v>8071</v>
      </c>
      <c r="D2968" s="5">
        <v>2000</v>
      </c>
      <c r="E2968" s="7">
        <v>201</v>
      </c>
      <c r="F2968" t="s">
        <v>8220</v>
      </c>
      <c r="G2968" t="s">
        <v>8223</v>
      </c>
      <c r="H2968" t="s">
        <v>8245</v>
      </c>
      <c r="I2968">
        <v>1424009147</v>
      </c>
      <c r="J2968">
        <v>1421417147</v>
      </c>
      <c r="K2968" t="b">
        <v>0</v>
      </c>
      <c r="L2968">
        <v>2</v>
      </c>
      <c r="M2968" t="b">
        <v>0</v>
      </c>
      <c r="N2968" t="s">
        <v>8269</v>
      </c>
      <c r="O2968">
        <f t="shared" si="230"/>
        <v>10</v>
      </c>
      <c r="P2968">
        <f t="shared" si="231"/>
        <v>100.5</v>
      </c>
      <c r="Q2968" s="12" t="s">
        <v>8323</v>
      </c>
      <c r="R2968" t="s">
        <v>8326</v>
      </c>
      <c r="S2968" s="17">
        <f t="shared" si="232"/>
        <v>42020.587349537032</v>
      </c>
      <c r="T2968" s="17">
        <f t="shared" si="233"/>
        <v>42050.587349537032</v>
      </c>
      <c r="U2968">
        <f t="shared" si="234"/>
        <v>2015</v>
      </c>
    </row>
    <row r="2969" spans="1:21" ht="43.2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2" t="s">
        <v>8323</v>
      </c>
      <c r="R2969" t="s">
        <v>8326</v>
      </c>
      <c r="S2969" s="17">
        <f t="shared" si="232"/>
        <v>42101.828819444447</v>
      </c>
      <c r="T2969" s="17">
        <f t="shared" si="233"/>
        <v>42123.958333333328</v>
      </c>
      <c r="U2969">
        <f t="shared" si="234"/>
        <v>2015</v>
      </c>
    </row>
    <row r="2970" spans="1:21" ht="43.2" x14ac:dyDescent="0.3">
      <c r="A2970">
        <v>2401</v>
      </c>
      <c r="B2970" s="9" t="s">
        <v>2402</v>
      </c>
      <c r="C2970" s="3" t="s">
        <v>6511</v>
      </c>
      <c r="D2970" s="5">
        <v>28000</v>
      </c>
      <c r="E2970" s="7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 t="shared" si="230"/>
        <v>1</v>
      </c>
      <c r="P2970">
        <f t="shared" si="231"/>
        <v>22.33</v>
      </c>
      <c r="Q2970" s="12" t="s">
        <v>8319</v>
      </c>
      <c r="R2970" t="s">
        <v>8345</v>
      </c>
      <c r="S2970" s="17">
        <f t="shared" si="232"/>
        <v>42374.822870370372</v>
      </c>
      <c r="T2970" s="17">
        <f t="shared" si="233"/>
        <v>42434.822870370372</v>
      </c>
      <c r="U2970">
        <f t="shared" si="234"/>
        <v>2016</v>
      </c>
    </row>
    <row r="2971" spans="1:21" ht="43.2" x14ac:dyDescent="0.3">
      <c r="A2971">
        <v>4034</v>
      </c>
      <c r="B2971" s="9" t="s">
        <v>4030</v>
      </c>
      <c r="C2971" s="3" t="s">
        <v>8139</v>
      </c>
      <c r="D2971" s="5">
        <v>13500</v>
      </c>
      <c r="E2971" s="7">
        <v>200</v>
      </c>
      <c r="F2971" t="s">
        <v>8220</v>
      </c>
      <c r="G2971" t="s">
        <v>8223</v>
      </c>
      <c r="H2971" t="s">
        <v>8245</v>
      </c>
      <c r="I2971">
        <v>1428097450</v>
      </c>
      <c r="J2971">
        <v>1425509050</v>
      </c>
      <c r="K2971" t="b">
        <v>0</v>
      </c>
      <c r="L2971">
        <v>2</v>
      </c>
      <c r="M2971" t="b">
        <v>0</v>
      </c>
      <c r="N2971" t="s">
        <v>8269</v>
      </c>
      <c r="O2971">
        <f t="shared" si="230"/>
        <v>1</v>
      </c>
      <c r="P2971">
        <f t="shared" si="231"/>
        <v>100</v>
      </c>
      <c r="Q2971" s="12" t="s">
        <v>8323</v>
      </c>
      <c r="R2971" t="s">
        <v>8326</v>
      </c>
      <c r="S2971" s="17">
        <f t="shared" si="232"/>
        <v>42067.947337962964</v>
      </c>
      <c r="T2971" s="17">
        <f t="shared" si="233"/>
        <v>42097.905671296292</v>
      </c>
      <c r="U2971">
        <f t="shared" si="234"/>
        <v>2015</v>
      </c>
    </row>
    <row r="2972" spans="1:21" ht="43.2" x14ac:dyDescent="0.3">
      <c r="A2972">
        <v>3415</v>
      </c>
      <c r="B2972" s="9" t="s">
        <v>3414</v>
      </c>
      <c r="C2972" s="3" t="s">
        <v>7525</v>
      </c>
      <c r="D2972" s="5">
        <v>200</v>
      </c>
      <c r="E2972" s="7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 t="shared" si="230"/>
        <v>100</v>
      </c>
      <c r="P2972">
        <f t="shared" si="231"/>
        <v>22.22</v>
      </c>
      <c r="Q2972" s="12" t="s">
        <v>8323</v>
      </c>
      <c r="R2972" t="s">
        <v>8326</v>
      </c>
      <c r="S2972" s="17">
        <f t="shared" si="232"/>
        <v>42467.144166666665</v>
      </c>
      <c r="T2972" s="17">
        <f t="shared" si="233"/>
        <v>42477.979166666672</v>
      </c>
      <c r="U2972">
        <f t="shared" si="234"/>
        <v>2016</v>
      </c>
    </row>
    <row r="2973" spans="1:21" ht="43.2" x14ac:dyDescent="0.3">
      <c r="A2973">
        <v>3067</v>
      </c>
      <c r="B2973" s="9" t="s">
        <v>3067</v>
      </c>
      <c r="C2973" s="3" t="s">
        <v>7177</v>
      </c>
      <c r="D2973" s="5">
        <v>8000</v>
      </c>
      <c r="E2973" s="7">
        <v>200</v>
      </c>
      <c r="F2973" t="s">
        <v>8220</v>
      </c>
      <c r="G2973" t="s">
        <v>8227</v>
      </c>
      <c r="H2973" t="s">
        <v>8249</v>
      </c>
      <c r="I2973">
        <v>1441837879</v>
      </c>
      <c r="J2973">
        <v>1439245879</v>
      </c>
      <c r="K2973" t="b">
        <v>0</v>
      </c>
      <c r="L2973">
        <v>1</v>
      </c>
      <c r="M2973" t="b">
        <v>0</v>
      </c>
      <c r="N2973" t="s">
        <v>8301</v>
      </c>
      <c r="O2973">
        <f t="shared" si="230"/>
        <v>3</v>
      </c>
      <c r="P2973">
        <f t="shared" si="231"/>
        <v>200</v>
      </c>
      <c r="Q2973" s="12" t="s">
        <v>8323</v>
      </c>
      <c r="R2973" t="s">
        <v>8324</v>
      </c>
      <c r="S2973" s="17">
        <f t="shared" si="232"/>
        <v>42226.938414351855</v>
      </c>
      <c r="T2973" s="17">
        <f t="shared" si="233"/>
        <v>42256.938414351855</v>
      </c>
      <c r="U2973">
        <f t="shared" si="234"/>
        <v>2015</v>
      </c>
    </row>
    <row r="2974" spans="1:21" ht="57.6" x14ac:dyDescent="0.3">
      <c r="A2974">
        <v>1421</v>
      </c>
      <c r="B2974" s="9" t="s">
        <v>1422</v>
      </c>
      <c r="C2974" s="3" t="s">
        <v>5531</v>
      </c>
      <c r="D2974" s="5">
        <v>200000</v>
      </c>
      <c r="E2974" s="7">
        <v>200</v>
      </c>
      <c r="F2974" t="s">
        <v>8220</v>
      </c>
      <c r="G2974" t="s">
        <v>8234</v>
      </c>
      <c r="H2974" t="s">
        <v>8254</v>
      </c>
      <c r="I2974">
        <v>1423432709</v>
      </c>
      <c r="J2974">
        <v>1420840709</v>
      </c>
      <c r="K2974" t="b">
        <v>0</v>
      </c>
      <c r="L2974">
        <v>2</v>
      </c>
      <c r="M2974" t="b">
        <v>0</v>
      </c>
      <c r="N2974" t="s">
        <v>8285</v>
      </c>
      <c r="O2974">
        <f t="shared" si="230"/>
        <v>0</v>
      </c>
      <c r="P2974">
        <f t="shared" si="231"/>
        <v>100</v>
      </c>
      <c r="Q2974" s="12" t="s">
        <v>8311</v>
      </c>
      <c r="R2974" t="s">
        <v>8348</v>
      </c>
      <c r="S2974" s="17">
        <f t="shared" si="232"/>
        <v>42013.915613425925</v>
      </c>
      <c r="T2974" s="17">
        <f t="shared" si="233"/>
        <v>42043.915613425925</v>
      </c>
      <c r="U2974">
        <f t="shared" si="234"/>
        <v>2015</v>
      </c>
    </row>
    <row r="2975" spans="1:21" ht="43.2" x14ac:dyDescent="0.3">
      <c r="A2975">
        <v>1363</v>
      </c>
      <c r="B2975" s="9" t="s">
        <v>1364</v>
      </c>
      <c r="C2975" s="3" t="s">
        <v>5473</v>
      </c>
      <c r="D2975" s="5">
        <v>200</v>
      </c>
      <c r="E2975" s="7">
        <v>200</v>
      </c>
      <c r="F2975" t="s">
        <v>8218</v>
      </c>
      <c r="G2975" t="s">
        <v>8223</v>
      </c>
      <c r="H2975" t="s">
        <v>8245</v>
      </c>
      <c r="I2975">
        <v>1455523140</v>
      </c>
      <c r="J2975">
        <v>1453925727</v>
      </c>
      <c r="K2975" t="b">
        <v>0</v>
      </c>
      <c r="L2975">
        <v>5</v>
      </c>
      <c r="M2975" t="b">
        <v>1</v>
      </c>
      <c r="N2975" t="s">
        <v>8272</v>
      </c>
      <c r="O2975">
        <f t="shared" si="230"/>
        <v>100</v>
      </c>
      <c r="P2975">
        <f t="shared" si="231"/>
        <v>40</v>
      </c>
      <c r="Q2975" s="12" t="s">
        <v>8311</v>
      </c>
      <c r="R2975" t="s">
        <v>8333</v>
      </c>
      <c r="S2975" s="17">
        <f t="shared" si="232"/>
        <v>42396.8440625</v>
      </c>
      <c r="T2975" s="17">
        <f t="shared" si="233"/>
        <v>42415.332638888889</v>
      </c>
      <c r="U2975">
        <f t="shared" si="234"/>
        <v>2016</v>
      </c>
    </row>
    <row r="2976" spans="1:21" ht="43.2" x14ac:dyDescent="0.3">
      <c r="A2976">
        <v>893</v>
      </c>
      <c r="B2976" s="9" t="s">
        <v>894</v>
      </c>
      <c r="C2976" s="3" t="s">
        <v>5003</v>
      </c>
      <c r="D2976" s="5">
        <v>2000</v>
      </c>
      <c r="E2976" s="7">
        <v>200</v>
      </c>
      <c r="F2976" t="s">
        <v>8220</v>
      </c>
      <c r="G2976" t="s">
        <v>8223</v>
      </c>
      <c r="H2976" t="s">
        <v>8245</v>
      </c>
      <c r="I2976">
        <v>1427920363</v>
      </c>
      <c r="J2976">
        <v>1425331963</v>
      </c>
      <c r="K2976" t="b">
        <v>0</v>
      </c>
      <c r="L2976">
        <v>5</v>
      </c>
      <c r="M2976" t="b">
        <v>0</v>
      </c>
      <c r="N2976" t="s">
        <v>8277</v>
      </c>
      <c r="O2976">
        <f t="shared" si="230"/>
        <v>10</v>
      </c>
      <c r="P2976">
        <f t="shared" si="231"/>
        <v>40</v>
      </c>
      <c r="Q2976" s="12" t="s">
        <v>8327</v>
      </c>
      <c r="R2976" t="s">
        <v>8328</v>
      </c>
      <c r="S2976" s="17">
        <f t="shared" si="232"/>
        <v>42065.897719907407</v>
      </c>
      <c r="T2976" s="17">
        <f t="shared" si="233"/>
        <v>42095.856053240743</v>
      </c>
      <c r="U2976">
        <f t="shared" si="234"/>
        <v>2015</v>
      </c>
    </row>
    <row r="2977" spans="1:21" ht="28.8" x14ac:dyDescent="0.3">
      <c r="A2977">
        <v>556</v>
      </c>
      <c r="B2977" s="9" t="s">
        <v>557</v>
      </c>
      <c r="C2977" s="3" t="s">
        <v>4666</v>
      </c>
      <c r="D2977" s="5">
        <v>8000</v>
      </c>
      <c r="E2977" s="7">
        <v>200</v>
      </c>
      <c r="F2977" t="s">
        <v>8220</v>
      </c>
      <c r="G2977" t="s">
        <v>8223</v>
      </c>
      <c r="H2977" t="s">
        <v>8245</v>
      </c>
      <c r="I2977">
        <v>1452112717</v>
      </c>
      <c r="J2977">
        <v>1449520717</v>
      </c>
      <c r="K2977" t="b">
        <v>0</v>
      </c>
      <c r="L2977">
        <v>1</v>
      </c>
      <c r="M2977" t="b">
        <v>0</v>
      </c>
      <c r="N2977" t="s">
        <v>8270</v>
      </c>
      <c r="O2977">
        <f t="shared" si="230"/>
        <v>3</v>
      </c>
      <c r="P2977">
        <f t="shared" si="231"/>
        <v>200</v>
      </c>
      <c r="Q2977" s="12" t="s">
        <v>8308</v>
      </c>
      <c r="R2977" t="s">
        <v>8342</v>
      </c>
      <c r="S2977" s="17">
        <f t="shared" si="232"/>
        <v>42345.860150462962</v>
      </c>
      <c r="T2977" s="17">
        <f t="shared" si="233"/>
        <v>42375.860150462962</v>
      </c>
      <c r="U2977">
        <f t="shared" si="234"/>
        <v>2015</v>
      </c>
    </row>
    <row r="2978" spans="1:21" ht="28.8" x14ac:dyDescent="0.3">
      <c r="A2978">
        <v>179</v>
      </c>
      <c r="B2978" s="9" t="s">
        <v>181</v>
      </c>
      <c r="C2978" s="3" t="s">
        <v>4289</v>
      </c>
      <c r="D2978" s="5">
        <v>1000</v>
      </c>
      <c r="E2978" s="7">
        <v>200</v>
      </c>
      <c r="F2978" t="s">
        <v>8220</v>
      </c>
      <c r="G2978" t="s">
        <v>8223</v>
      </c>
      <c r="H2978" t="s">
        <v>8245</v>
      </c>
      <c r="I2978">
        <v>1457056555</v>
      </c>
      <c r="J2978">
        <v>1454464555</v>
      </c>
      <c r="K2978" t="b">
        <v>0</v>
      </c>
      <c r="L2978">
        <v>2</v>
      </c>
      <c r="M2978" t="b">
        <v>0</v>
      </c>
      <c r="N2978" t="s">
        <v>8266</v>
      </c>
      <c r="O2978">
        <f t="shared" si="230"/>
        <v>20</v>
      </c>
      <c r="P2978">
        <f t="shared" si="231"/>
        <v>100</v>
      </c>
      <c r="Q2978" s="12" t="s">
        <v>8321</v>
      </c>
      <c r="R2978" t="s">
        <v>8325</v>
      </c>
      <c r="S2978" s="17">
        <f t="shared" si="232"/>
        <v>42403.080497685187</v>
      </c>
      <c r="T2978" s="17">
        <f t="shared" si="233"/>
        <v>42433.080497685187</v>
      </c>
      <c r="U2978">
        <f t="shared" si="234"/>
        <v>2016</v>
      </c>
    </row>
    <row r="2979" spans="1:21" ht="43.2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2" t="s">
        <v>8308</v>
      </c>
      <c r="R2979" t="s">
        <v>8310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57.6" x14ac:dyDescent="0.3">
      <c r="A2980">
        <v>918</v>
      </c>
      <c r="B2980" s="9" t="s">
        <v>919</v>
      </c>
      <c r="C2980" s="3" t="s">
        <v>5028</v>
      </c>
      <c r="D2980" s="5">
        <v>3900</v>
      </c>
      <c r="E2980" s="7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 t="shared" si="230"/>
        <v>5</v>
      </c>
      <c r="P2980">
        <f t="shared" si="231"/>
        <v>19.600000000000001</v>
      </c>
      <c r="Q2980" s="12" t="s">
        <v>8327</v>
      </c>
      <c r="R2980" t="s">
        <v>8350</v>
      </c>
      <c r="S2980" s="17">
        <f t="shared" si="232"/>
        <v>41944.916215277779</v>
      </c>
      <c r="T2980" s="17">
        <f t="shared" si="233"/>
        <v>41974.957881944443</v>
      </c>
      <c r="U2980">
        <f t="shared" si="234"/>
        <v>2014</v>
      </c>
    </row>
    <row r="2981" spans="1:21" ht="43.2" x14ac:dyDescent="0.3">
      <c r="A2981">
        <v>905</v>
      </c>
      <c r="B2981" s="9" t="s">
        <v>906</v>
      </c>
      <c r="C2981" s="3" t="s">
        <v>5015</v>
      </c>
      <c r="D2981" s="5">
        <v>6500</v>
      </c>
      <c r="E2981" s="7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 t="shared" si="230"/>
        <v>3</v>
      </c>
      <c r="P2981">
        <f t="shared" si="231"/>
        <v>32.67</v>
      </c>
      <c r="Q2981" s="12" t="s">
        <v>8327</v>
      </c>
      <c r="R2981" t="s">
        <v>8350</v>
      </c>
      <c r="S2981" s="17">
        <f t="shared" si="232"/>
        <v>40507.239884259259</v>
      </c>
      <c r="T2981" s="17">
        <f t="shared" si="233"/>
        <v>40567.239884259259</v>
      </c>
      <c r="U2981">
        <f t="shared" si="234"/>
        <v>2010</v>
      </c>
    </row>
    <row r="2982" spans="1:21" ht="28.8" x14ac:dyDescent="0.3">
      <c r="A2982">
        <v>3946</v>
      </c>
      <c r="B2982" s="9" t="s">
        <v>3943</v>
      </c>
      <c r="C2982" s="3" t="s">
        <v>8054</v>
      </c>
      <c r="D2982" s="5">
        <v>6000</v>
      </c>
      <c r="E2982" s="7">
        <v>195</v>
      </c>
      <c r="F2982" t="s">
        <v>8220</v>
      </c>
      <c r="G2982" t="s">
        <v>8223</v>
      </c>
      <c r="H2982" t="s">
        <v>8245</v>
      </c>
      <c r="I2982">
        <v>1425110400</v>
      </c>
      <c r="J2982">
        <v>1422388822</v>
      </c>
      <c r="K2982" t="b">
        <v>0</v>
      </c>
      <c r="L2982">
        <v>5</v>
      </c>
      <c r="M2982" t="b">
        <v>0</v>
      </c>
      <c r="N2982" t="s">
        <v>8269</v>
      </c>
      <c r="O2982">
        <f t="shared" si="230"/>
        <v>3</v>
      </c>
      <c r="P2982">
        <f t="shared" si="231"/>
        <v>39</v>
      </c>
      <c r="Q2982" s="12" t="s">
        <v>8323</v>
      </c>
      <c r="R2982" t="s">
        <v>8326</v>
      </c>
      <c r="S2982" s="17">
        <f t="shared" si="232"/>
        <v>42031.833587962959</v>
      </c>
      <c r="T2982" s="17">
        <f t="shared" si="233"/>
        <v>42063.333333333328</v>
      </c>
      <c r="U2982">
        <f t="shared" si="234"/>
        <v>2015</v>
      </c>
    </row>
    <row r="2983" spans="1:21" ht="43.2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2" t="s">
        <v>8323</v>
      </c>
      <c r="R2983" t="s">
        <v>8326</v>
      </c>
      <c r="S2983" s="17">
        <f t="shared" si="232"/>
        <v>42662.021539351852</v>
      </c>
      <c r="T2983" s="17">
        <f t="shared" si="233"/>
        <v>42676.021539351852</v>
      </c>
      <c r="U2983">
        <f t="shared" si="234"/>
        <v>2016</v>
      </c>
    </row>
    <row r="2984" spans="1:21" ht="43.2" x14ac:dyDescent="0.3">
      <c r="A2984">
        <v>895</v>
      </c>
      <c r="B2984" s="9" t="s">
        <v>896</v>
      </c>
      <c r="C2984" s="3" t="s">
        <v>5005</v>
      </c>
      <c r="D2984" s="5">
        <v>8000</v>
      </c>
      <c r="E2984" s="7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 t="shared" si="230"/>
        <v>2</v>
      </c>
      <c r="P2984">
        <f t="shared" si="231"/>
        <v>27.86</v>
      </c>
      <c r="Q2984" s="12" t="s">
        <v>8327</v>
      </c>
      <c r="R2984" t="s">
        <v>8328</v>
      </c>
      <c r="S2984" s="17">
        <f t="shared" si="232"/>
        <v>40431.127650462964</v>
      </c>
      <c r="T2984" s="17">
        <f t="shared" si="233"/>
        <v>40476.127650462964</v>
      </c>
      <c r="U2984">
        <f t="shared" si="234"/>
        <v>2010</v>
      </c>
    </row>
    <row r="2985" spans="1:21" ht="43.2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2" t="s">
        <v>8308</v>
      </c>
      <c r="R2985" t="s">
        <v>8310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x14ac:dyDescent="0.3">
      <c r="A2986">
        <v>1062</v>
      </c>
      <c r="B2986" s="9" t="s">
        <v>1063</v>
      </c>
      <c r="C2986" s="3" t="s">
        <v>5172</v>
      </c>
      <c r="D2986" s="5">
        <v>199</v>
      </c>
      <c r="E2986" s="7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230"/>
        <v>95</v>
      </c>
      <c r="P2986">
        <f t="shared" si="231"/>
        <v>47.5</v>
      </c>
      <c r="Q2986" s="12" t="s">
        <v>8346</v>
      </c>
      <c r="R2986" t="s">
        <v>8347</v>
      </c>
      <c r="S2986" s="17">
        <f t="shared" si="232"/>
        <v>42556.807187500002</v>
      </c>
      <c r="T2986" s="17">
        <f t="shared" si="233"/>
        <v>42563.807187500002</v>
      </c>
      <c r="U2986">
        <f t="shared" si="234"/>
        <v>2016</v>
      </c>
    </row>
    <row r="2987" spans="1:21" ht="43.2" x14ac:dyDescent="0.3">
      <c r="A2987">
        <v>127</v>
      </c>
      <c r="B2987" s="9" t="s">
        <v>129</v>
      </c>
      <c r="C2987" s="3" t="s">
        <v>4238</v>
      </c>
      <c r="D2987" s="5">
        <v>8000</v>
      </c>
      <c r="E2987" s="7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230"/>
        <v>2</v>
      </c>
      <c r="P2987">
        <f t="shared" si="231"/>
        <v>47.5</v>
      </c>
      <c r="Q2987" s="12" t="s">
        <v>8321</v>
      </c>
      <c r="R2987" t="s">
        <v>8337</v>
      </c>
      <c r="S2987" s="17">
        <f t="shared" si="232"/>
        <v>42067.62431712963</v>
      </c>
      <c r="T2987" s="17">
        <f t="shared" si="233"/>
        <v>42097.582650462966</v>
      </c>
      <c r="U2987">
        <f t="shared" si="234"/>
        <v>2015</v>
      </c>
    </row>
    <row r="2988" spans="1:21" ht="43.2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2" t="s">
        <v>8323</v>
      </c>
      <c r="R2988" t="s">
        <v>8326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2" t="s">
        <v>8319</v>
      </c>
      <c r="R2989" t="s">
        <v>8345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2" t="s">
        <v>8313</v>
      </c>
      <c r="R2990" t="s">
        <v>8314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2" t="s">
        <v>8316</v>
      </c>
      <c r="R2991" t="s">
        <v>8344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43.2" x14ac:dyDescent="0.3">
      <c r="A2992">
        <v>3910</v>
      </c>
      <c r="B2992" s="9" t="s">
        <v>3907</v>
      </c>
      <c r="C2992" s="3" t="s">
        <v>8018</v>
      </c>
      <c r="D2992" s="5">
        <v>6000</v>
      </c>
      <c r="E2992" s="7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3</v>
      </c>
      <c r="P2992">
        <f t="shared" si="231"/>
        <v>61.67</v>
      </c>
      <c r="Q2992" s="12" t="s">
        <v>8323</v>
      </c>
      <c r="R2992" t="s">
        <v>8326</v>
      </c>
      <c r="S2992" s="17">
        <f t="shared" si="232"/>
        <v>42224.756909722222</v>
      </c>
      <c r="T2992" s="17">
        <f t="shared" si="233"/>
        <v>42254.756909722222</v>
      </c>
      <c r="U2992">
        <f t="shared" si="234"/>
        <v>2015</v>
      </c>
    </row>
    <row r="2993" spans="1:21" ht="28.8" x14ac:dyDescent="0.3">
      <c r="A2993">
        <v>2884</v>
      </c>
      <c r="B2993" s="9" t="s">
        <v>2884</v>
      </c>
      <c r="C2993" s="3" t="s">
        <v>6994</v>
      </c>
      <c r="D2993" s="5">
        <v>45000</v>
      </c>
      <c r="E2993" s="7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 t="shared" si="230"/>
        <v>0</v>
      </c>
      <c r="P2993">
        <f t="shared" si="231"/>
        <v>46.25</v>
      </c>
      <c r="Q2993" s="12" t="s">
        <v>8323</v>
      </c>
      <c r="R2993" t="s">
        <v>8326</v>
      </c>
      <c r="S2993" s="17">
        <f t="shared" si="232"/>
        <v>41948.727256944447</v>
      </c>
      <c r="T2993" s="17">
        <f t="shared" si="233"/>
        <v>41978.727256944447</v>
      </c>
      <c r="U2993">
        <f t="shared" si="234"/>
        <v>2014</v>
      </c>
    </row>
    <row r="2994" spans="1:21" ht="43.2" x14ac:dyDescent="0.3">
      <c r="A2994">
        <v>3508</v>
      </c>
      <c r="B2994" s="9" t="s">
        <v>3507</v>
      </c>
      <c r="C2994" s="3" t="s">
        <v>7618</v>
      </c>
      <c r="D2994" s="5">
        <v>100</v>
      </c>
      <c r="E2994" s="7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 t="shared" si="230"/>
        <v>180</v>
      </c>
      <c r="P2994">
        <f t="shared" si="231"/>
        <v>12</v>
      </c>
      <c r="Q2994" s="12" t="s">
        <v>8323</v>
      </c>
      <c r="R2994" t="s">
        <v>8326</v>
      </c>
      <c r="S2994" s="17">
        <f t="shared" si="232"/>
        <v>42477.729780092588</v>
      </c>
      <c r="T2994" s="17">
        <f t="shared" si="233"/>
        <v>42500.875</v>
      </c>
      <c r="U2994">
        <f t="shared" si="234"/>
        <v>2016</v>
      </c>
    </row>
    <row r="2995" spans="1:21" ht="43.2" x14ac:dyDescent="0.3">
      <c r="A2995">
        <v>2372</v>
      </c>
      <c r="B2995" s="9" t="s">
        <v>2373</v>
      </c>
      <c r="C2995" s="3" t="s">
        <v>6482</v>
      </c>
      <c r="D2995" s="5">
        <v>5500</v>
      </c>
      <c r="E2995" s="7">
        <v>180</v>
      </c>
      <c r="F2995" t="s">
        <v>8219</v>
      </c>
      <c r="G2995" t="s">
        <v>8225</v>
      </c>
      <c r="H2995" t="s">
        <v>8247</v>
      </c>
      <c r="I2995">
        <v>1429839571</v>
      </c>
      <c r="J2995">
        <v>1427247571</v>
      </c>
      <c r="K2995" t="b">
        <v>0</v>
      </c>
      <c r="L2995">
        <v>6</v>
      </c>
      <c r="M2995" t="b">
        <v>0</v>
      </c>
      <c r="N2995" t="s">
        <v>8270</v>
      </c>
      <c r="O2995">
        <f t="shared" si="230"/>
        <v>3</v>
      </c>
      <c r="P2995">
        <f t="shared" si="231"/>
        <v>30</v>
      </c>
      <c r="Q2995" s="12" t="s">
        <v>8308</v>
      </c>
      <c r="R2995" t="s">
        <v>8342</v>
      </c>
      <c r="S2995" s="17">
        <f t="shared" si="232"/>
        <v>42088.069108796291</v>
      </c>
      <c r="T2995" s="17">
        <f t="shared" si="233"/>
        <v>42118.069108796291</v>
      </c>
      <c r="U2995">
        <f t="shared" si="234"/>
        <v>2015</v>
      </c>
    </row>
    <row r="2996" spans="1:21" ht="28.8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2" t="s">
        <v>8327</v>
      </c>
      <c r="R2996" t="s">
        <v>8331</v>
      </c>
      <c r="S2996" s="17">
        <f t="shared" si="232"/>
        <v>41153.066400462965</v>
      </c>
      <c r="T2996" s="17">
        <f t="shared" si="233"/>
        <v>41167.066400462965</v>
      </c>
      <c r="U2996">
        <f t="shared" si="234"/>
        <v>2012</v>
      </c>
    </row>
    <row r="2997" spans="1:21" ht="43.2" x14ac:dyDescent="0.3">
      <c r="A2997">
        <v>1439</v>
      </c>
      <c r="B2997" s="9" t="s">
        <v>1440</v>
      </c>
      <c r="C2997" s="3" t="s">
        <v>5549</v>
      </c>
      <c r="D2997" s="5">
        <v>2725</v>
      </c>
      <c r="E2997" s="7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230"/>
        <v>7</v>
      </c>
      <c r="P2997">
        <f t="shared" si="231"/>
        <v>30</v>
      </c>
      <c r="Q2997" s="12" t="s">
        <v>8311</v>
      </c>
      <c r="R2997" t="s">
        <v>8348</v>
      </c>
      <c r="S2997" s="17">
        <f t="shared" si="232"/>
        <v>42040.829872685179</v>
      </c>
      <c r="T2997" s="17">
        <f t="shared" si="233"/>
        <v>42070.829872685179</v>
      </c>
      <c r="U2997">
        <f t="shared" si="234"/>
        <v>2015</v>
      </c>
    </row>
    <row r="2998" spans="1:21" ht="28.8" x14ac:dyDescent="0.3">
      <c r="A2998">
        <v>177</v>
      </c>
      <c r="B2998" s="9" t="s">
        <v>179</v>
      </c>
      <c r="C2998" s="3" t="s">
        <v>4287</v>
      </c>
      <c r="D2998" s="5">
        <v>450</v>
      </c>
      <c r="E2998" s="7">
        <v>180</v>
      </c>
      <c r="F2998" t="s">
        <v>8220</v>
      </c>
      <c r="G2998" t="s">
        <v>8223</v>
      </c>
      <c r="H2998" t="s">
        <v>8245</v>
      </c>
      <c r="I2998">
        <v>1427155726</v>
      </c>
      <c r="J2998">
        <v>1425690526</v>
      </c>
      <c r="K2998" t="b">
        <v>0</v>
      </c>
      <c r="L2998">
        <v>7</v>
      </c>
      <c r="M2998" t="b">
        <v>0</v>
      </c>
      <c r="N2998" t="s">
        <v>8266</v>
      </c>
      <c r="O2998">
        <f t="shared" si="230"/>
        <v>40</v>
      </c>
      <c r="P2998">
        <f t="shared" si="231"/>
        <v>25.71</v>
      </c>
      <c r="Q2998" s="12" t="s">
        <v>8321</v>
      </c>
      <c r="R2998" t="s">
        <v>8325</v>
      </c>
      <c r="S2998" s="17">
        <f t="shared" si="232"/>
        <v>42070.047754629632</v>
      </c>
      <c r="T2998" s="17">
        <f t="shared" si="233"/>
        <v>42087.00608796296</v>
      </c>
      <c r="U2998">
        <f t="shared" si="234"/>
        <v>2015</v>
      </c>
    </row>
    <row r="2999" spans="1:21" ht="43.2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2" t="s">
        <v>8316</v>
      </c>
      <c r="R2999" t="s">
        <v>8334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2" t="s">
        <v>8327</v>
      </c>
      <c r="R3000" t="s">
        <v>8354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57.6" x14ac:dyDescent="0.3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2" t="s">
        <v>8323</v>
      </c>
      <c r="R3001" t="s">
        <v>8326</v>
      </c>
      <c r="S3001" s="17">
        <f t="shared" si="232"/>
        <v>42540.593530092592</v>
      </c>
      <c r="T3001" s="17">
        <f t="shared" si="233"/>
        <v>42570.593530092592</v>
      </c>
      <c r="U3001">
        <f t="shared" si="234"/>
        <v>2016</v>
      </c>
    </row>
    <row r="3002" spans="1:21" ht="57.6" x14ac:dyDescent="0.3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2" t="s">
        <v>8311</v>
      </c>
      <c r="R3002" t="s">
        <v>8352</v>
      </c>
      <c r="S3002" s="17">
        <f t="shared" si="232"/>
        <v>42115.143634259264</v>
      </c>
      <c r="T3002" s="17">
        <f t="shared" si="233"/>
        <v>42145.143634259264</v>
      </c>
      <c r="U3002">
        <f t="shared" si="234"/>
        <v>2015</v>
      </c>
    </row>
    <row r="3003" spans="1:21" ht="43.2" x14ac:dyDescent="0.3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2" t="s">
        <v>8323</v>
      </c>
      <c r="R3003" t="s">
        <v>8324</v>
      </c>
      <c r="S3003" s="17">
        <f t="shared" si="232"/>
        <v>42263.691574074073</v>
      </c>
      <c r="T3003" s="17">
        <f t="shared" si="233"/>
        <v>42293.691574074073</v>
      </c>
      <c r="U3003">
        <f t="shared" si="234"/>
        <v>2015</v>
      </c>
    </row>
    <row r="3004" spans="1:21" ht="28.8" x14ac:dyDescent="0.3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2" t="s">
        <v>8308</v>
      </c>
      <c r="R3004" t="s">
        <v>8342</v>
      </c>
      <c r="S3004" s="17">
        <f t="shared" si="232"/>
        <v>41968.852118055554</v>
      </c>
      <c r="T3004" s="17">
        <f t="shared" si="233"/>
        <v>41998.852118055554</v>
      </c>
      <c r="U3004">
        <f t="shared" si="234"/>
        <v>2014</v>
      </c>
    </row>
    <row r="3005" spans="1:21" ht="43.2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2" t="s">
        <v>8323</v>
      </c>
      <c r="R3005" t="s">
        <v>8326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57.6" x14ac:dyDescent="0.3">
      <c r="A3006">
        <v>3982</v>
      </c>
      <c r="B3006" s="9" t="s">
        <v>3978</v>
      </c>
      <c r="C3006" s="3" t="s">
        <v>8088</v>
      </c>
      <c r="D3006" s="5">
        <v>850</v>
      </c>
      <c r="E3006" s="7">
        <v>170</v>
      </c>
      <c r="F3006" t="s">
        <v>8220</v>
      </c>
      <c r="G3006" t="s">
        <v>8224</v>
      </c>
      <c r="H3006" t="s">
        <v>8246</v>
      </c>
      <c r="I3006">
        <v>1436297180</v>
      </c>
      <c r="J3006">
        <v>1431113180</v>
      </c>
      <c r="K3006" t="b">
        <v>0</v>
      </c>
      <c r="L3006">
        <v>5</v>
      </c>
      <c r="M3006" t="b">
        <v>0</v>
      </c>
      <c r="N3006" t="s">
        <v>8269</v>
      </c>
      <c r="O3006">
        <f t="shared" si="230"/>
        <v>20</v>
      </c>
      <c r="P3006">
        <f t="shared" si="231"/>
        <v>34</v>
      </c>
      <c r="Q3006" s="12" t="s">
        <v>8323</v>
      </c>
      <c r="R3006" t="s">
        <v>8326</v>
      </c>
      <c r="S3006" s="17">
        <f t="shared" si="232"/>
        <v>42132.809953703705</v>
      </c>
      <c r="T3006" s="17">
        <f t="shared" si="233"/>
        <v>42192.809953703705</v>
      </c>
      <c r="U3006">
        <f t="shared" si="234"/>
        <v>2015</v>
      </c>
    </row>
    <row r="3007" spans="1:21" ht="43.2" x14ac:dyDescent="0.3">
      <c r="A3007">
        <v>3896</v>
      </c>
      <c r="B3007" s="9" t="s">
        <v>3893</v>
      </c>
      <c r="C3007" s="3" t="s">
        <v>8004</v>
      </c>
      <c r="D3007" s="5">
        <v>1600</v>
      </c>
      <c r="E3007" s="7">
        <v>170</v>
      </c>
      <c r="F3007" t="s">
        <v>8220</v>
      </c>
      <c r="G3007" t="s">
        <v>8223</v>
      </c>
      <c r="H3007" t="s">
        <v>8245</v>
      </c>
      <c r="I3007">
        <v>1402979778</v>
      </c>
      <c r="J3007">
        <v>1401770178</v>
      </c>
      <c r="K3007" t="b">
        <v>0</v>
      </c>
      <c r="L3007">
        <v>4</v>
      </c>
      <c r="M3007" t="b">
        <v>0</v>
      </c>
      <c r="N3007" t="s">
        <v>8269</v>
      </c>
      <c r="O3007">
        <f t="shared" si="230"/>
        <v>11</v>
      </c>
      <c r="P3007">
        <f t="shared" si="231"/>
        <v>42.5</v>
      </c>
      <c r="Q3007" s="12" t="s">
        <v>8323</v>
      </c>
      <c r="R3007" t="s">
        <v>8326</v>
      </c>
      <c r="S3007" s="17">
        <f t="shared" si="232"/>
        <v>41793.191875000004</v>
      </c>
      <c r="T3007" s="17">
        <f t="shared" si="233"/>
        <v>41807.191875000004</v>
      </c>
      <c r="U3007">
        <f t="shared" si="234"/>
        <v>2014</v>
      </c>
    </row>
    <row r="3008" spans="1:21" ht="43.2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2" t="s">
        <v>8313</v>
      </c>
      <c r="R3008" t="s">
        <v>8355</v>
      </c>
      <c r="S3008" s="17">
        <f t="shared" si="232"/>
        <v>42281.136099537034</v>
      </c>
      <c r="T3008" s="17">
        <f t="shared" si="233"/>
        <v>42311.177766203706</v>
      </c>
      <c r="U3008">
        <f t="shared" si="234"/>
        <v>2015</v>
      </c>
    </row>
    <row r="3009" spans="1:21" ht="43.2" x14ac:dyDescent="0.3">
      <c r="A3009">
        <v>862</v>
      </c>
      <c r="B3009" s="9" t="s">
        <v>863</v>
      </c>
      <c r="C3009" s="3" t="s">
        <v>4972</v>
      </c>
      <c r="D3009" s="5">
        <v>50000</v>
      </c>
      <c r="E3009" s="7">
        <v>170</v>
      </c>
      <c r="F3009" t="s">
        <v>8220</v>
      </c>
      <c r="G3009" t="s">
        <v>8224</v>
      </c>
      <c r="H3009" t="s">
        <v>8246</v>
      </c>
      <c r="I3009">
        <v>1384179548</v>
      </c>
      <c r="J3009">
        <v>1381583948</v>
      </c>
      <c r="K3009" t="b">
        <v>0</v>
      </c>
      <c r="L3009">
        <v>4</v>
      </c>
      <c r="M3009" t="b">
        <v>0</v>
      </c>
      <c r="N3009" t="s">
        <v>8276</v>
      </c>
      <c r="O3009">
        <f t="shared" si="230"/>
        <v>0</v>
      </c>
      <c r="P3009">
        <f t="shared" si="231"/>
        <v>42.5</v>
      </c>
      <c r="Q3009" s="12" t="s">
        <v>8327</v>
      </c>
      <c r="R3009" t="s">
        <v>8350</v>
      </c>
      <c r="S3009" s="17">
        <f t="shared" si="232"/>
        <v>41559.5549537037</v>
      </c>
      <c r="T3009" s="17">
        <f t="shared" si="233"/>
        <v>41589.596620370372</v>
      </c>
      <c r="U3009">
        <f t="shared" si="234"/>
        <v>2013</v>
      </c>
    </row>
    <row r="3010" spans="1:21" ht="43.2" x14ac:dyDescent="0.3">
      <c r="A3010">
        <v>775</v>
      </c>
      <c r="B3010" s="9" t="s">
        <v>776</v>
      </c>
      <c r="C3010" s="3" t="s">
        <v>4885</v>
      </c>
      <c r="D3010" s="5">
        <v>10000</v>
      </c>
      <c r="E3010" s="7">
        <v>170</v>
      </c>
      <c r="F3010" t="s">
        <v>8220</v>
      </c>
      <c r="G3010" t="s">
        <v>8223</v>
      </c>
      <c r="H3010" t="s">
        <v>8245</v>
      </c>
      <c r="I3010">
        <v>1323998795</v>
      </c>
      <c r="J3010">
        <v>1321406795</v>
      </c>
      <c r="K3010" t="b">
        <v>0</v>
      </c>
      <c r="L3010">
        <v>5</v>
      </c>
      <c r="M3010" t="b">
        <v>0</v>
      </c>
      <c r="N3010" t="s">
        <v>8273</v>
      </c>
      <c r="O3010">
        <f t="shared" ref="O3010:O3073" si="235">ROUND(E3010/D3010*100,0)</f>
        <v>2</v>
      </c>
      <c r="P3010">
        <f t="shared" si="231"/>
        <v>34</v>
      </c>
      <c r="Q3010" s="12" t="s">
        <v>8311</v>
      </c>
      <c r="R3010" t="s">
        <v>8352</v>
      </c>
      <c r="S3010" s="17">
        <f t="shared" si="232"/>
        <v>40863.060127314813</v>
      </c>
      <c r="T3010" s="17">
        <f t="shared" si="233"/>
        <v>40893.060127314813</v>
      </c>
      <c r="U3010">
        <f t="shared" si="234"/>
        <v>2011</v>
      </c>
    </row>
    <row r="3011" spans="1:21" ht="43.2" x14ac:dyDescent="0.3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17</v>
      </c>
      <c r="P3011">
        <f t="shared" ref="P3011:P3074" si="236">IFERROR(ROUND(E3011/L3011,2),0)</f>
        <v>27.5</v>
      </c>
      <c r="Q3011" s="12" t="s">
        <v>8323</v>
      </c>
      <c r="R3011" t="s">
        <v>8326</v>
      </c>
      <c r="S3011" s="17">
        <f t="shared" ref="S3011:S3074" si="237">(((J3011/60)/60)/24)+DATE(1970,1,1)</f>
        <v>42031.666898148149</v>
      </c>
      <c r="T3011" s="17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2" x14ac:dyDescent="0.3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2" t="s">
        <v>8316</v>
      </c>
      <c r="R3012" t="s">
        <v>8334</v>
      </c>
      <c r="S3012" s="17">
        <f t="shared" si="237"/>
        <v>40973.740451388891</v>
      </c>
      <c r="T3012" s="17">
        <f t="shared" si="238"/>
        <v>41003.698784722219</v>
      </c>
      <c r="U3012">
        <f t="shared" si="239"/>
        <v>2012</v>
      </c>
    </row>
    <row r="3013" spans="1:21" ht="43.2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2" t="s">
        <v>8323</v>
      </c>
      <c r="R3013" t="s">
        <v>8326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3.2" x14ac:dyDescent="0.3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2" t="s">
        <v>8327</v>
      </c>
      <c r="R3014" t="s">
        <v>8350</v>
      </c>
      <c r="S3014" s="17">
        <f t="shared" si="237"/>
        <v>41575.880914351852</v>
      </c>
      <c r="T3014" s="17">
        <f t="shared" si="238"/>
        <v>41605.922581018516</v>
      </c>
      <c r="U3014">
        <f t="shared" si="239"/>
        <v>2013</v>
      </c>
    </row>
    <row r="3015" spans="1:21" ht="43.2" x14ac:dyDescent="0.3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2" t="s">
        <v>8327</v>
      </c>
      <c r="R3015" t="s">
        <v>8350</v>
      </c>
      <c r="S3015" s="17">
        <f t="shared" si="237"/>
        <v>41149.796064814815</v>
      </c>
      <c r="T3015" s="17">
        <f t="shared" si="238"/>
        <v>41175.100694444445</v>
      </c>
      <c r="U3015">
        <f t="shared" si="239"/>
        <v>2012</v>
      </c>
    </row>
    <row r="3016" spans="1:21" ht="43.2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2" t="s">
        <v>8308</v>
      </c>
      <c r="R3016" t="s">
        <v>8310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2" t="s">
        <v>8313</v>
      </c>
      <c r="R3017" t="s">
        <v>8314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3.2" x14ac:dyDescent="0.3">
      <c r="A3018">
        <v>3907</v>
      </c>
      <c r="B3018" s="9" t="s">
        <v>3904</v>
      </c>
      <c r="C3018" s="3" t="s">
        <v>8015</v>
      </c>
      <c r="D3018" s="5">
        <v>1000</v>
      </c>
      <c r="E3018" s="7">
        <v>153</v>
      </c>
      <c r="F3018" t="s">
        <v>8220</v>
      </c>
      <c r="G3018" t="s">
        <v>8223</v>
      </c>
      <c r="H3018" t="s">
        <v>8245</v>
      </c>
      <c r="I3018">
        <v>1414354080</v>
      </c>
      <c r="J3018">
        <v>1411587606</v>
      </c>
      <c r="K3018" t="b">
        <v>0</v>
      </c>
      <c r="L3018">
        <v>4</v>
      </c>
      <c r="M3018" t="b">
        <v>0</v>
      </c>
      <c r="N3018" t="s">
        <v>8269</v>
      </c>
      <c r="O3018">
        <f t="shared" si="235"/>
        <v>15</v>
      </c>
      <c r="P3018">
        <f t="shared" si="236"/>
        <v>38.25</v>
      </c>
      <c r="Q3018" s="12" t="s">
        <v>8323</v>
      </c>
      <c r="R3018" t="s">
        <v>8326</v>
      </c>
      <c r="S3018" s="17">
        <f t="shared" si="237"/>
        <v>41906.819513888891</v>
      </c>
      <c r="T3018" s="17">
        <f t="shared" si="238"/>
        <v>41938.838888888888</v>
      </c>
      <c r="U3018">
        <f t="shared" si="239"/>
        <v>2014</v>
      </c>
    </row>
    <row r="3019" spans="1:21" ht="57.6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2" t="s">
        <v>8327</v>
      </c>
      <c r="R3019" t="s">
        <v>8331</v>
      </c>
      <c r="S3019" s="17">
        <f t="shared" si="237"/>
        <v>42793.700821759259</v>
      </c>
      <c r="T3019" s="17">
        <f t="shared" si="238"/>
        <v>42796.700821759259</v>
      </c>
      <c r="U3019">
        <f t="shared" si="239"/>
        <v>2017</v>
      </c>
    </row>
    <row r="3020" spans="1:21" ht="43.2" x14ac:dyDescent="0.3">
      <c r="A3020">
        <v>423</v>
      </c>
      <c r="B3020" s="9" t="s">
        <v>424</v>
      </c>
      <c r="C3020" s="3" t="s">
        <v>4533</v>
      </c>
      <c r="D3020" s="5">
        <v>20000</v>
      </c>
      <c r="E3020" s="7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 t="shared" si="235"/>
        <v>1</v>
      </c>
      <c r="P3020">
        <f t="shared" si="236"/>
        <v>11.77</v>
      </c>
      <c r="Q3020" s="12" t="s">
        <v>8321</v>
      </c>
      <c r="R3020" t="s">
        <v>8339</v>
      </c>
      <c r="S3020" s="17">
        <f t="shared" si="237"/>
        <v>41400.92627314815</v>
      </c>
      <c r="T3020" s="17">
        <f t="shared" si="238"/>
        <v>41430.92627314815</v>
      </c>
      <c r="U3020">
        <f t="shared" si="239"/>
        <v>2013</v>
      </c>
    </row>
    <row r="3021" spans="1:21" ht="43.2" x14ac:dyDescent="0.3">
      <c r="A3021">
        <v>3987</v>
      </c>
      <c r="B3021" s="9" t="s">
        <v>3983</v>
      </c>
      <c r="C3021" s="3" t="s">
        <v>8093</v>
      </c>
      <c r="D3021" s="5">
        <v>400</v>
      </c>
      <c r="E3021" s="7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 t="shared" si="235"/>
        <v>38</v>
      </c>
      <c r="P3021">
        <f t="shared" si="236"/>
        <v>11.62</v>
      </c>
      <c r="Q3021" s="12" t="s">
        <v>8323</v>
      </c>
      <c r="R3021" t="s">
        <v>8326</v>
      </c>
      <c r="S3021" s="17">
        <f t="shared" si="237"/>
        <v>41765.92465277778</v>
      </c>
      <c r="T3021" s="17">
        <f t="shared" si="238"/>
        <v>41775.92465277778</v>
      </c>
      <c r="U3021">
        <f t="shared" si="239"/>
        <v>2014</v>
      </c>
    </row>
    <row r="3022" spans="1:21" ht="43.2" x14ac:dyDescent="0.3">
      <c r="A3022">
        <v>3191</v>
      </c>
      <c r="B3022" s="9" t="s">
        <v>3191</v>
      </c>
      <c r="C3022" s="3" t="s">
        <v>7301</v>
      </c>
      <c r="D3022" s="5">
        <v>3750</v>
      </c>
      <c r="E3022" s="7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 t="shared" si="235"/>
        <v>4</v>
      </c>
      <c r="P3022">
        <f t="shared" si="236"/>
        <v>37.75</v>
      </c>
      <c r="Q3022" s="12" t="s">
        <v>8323</v>
      </c>
      <c r="R3022" t="s">
        <v>8335</v>
      </c>
      <c r="S3022" s="17">
        <f t="shared" si="237"/>
        <v>42538.755428240736</v>
      </c>
      <c r="T3022" s="17">
        <f t="shared" si="238"/>
        <v>42598.755428240736</v>
      </c>
      <c r="U3022">
        <f t="shared" si="239"/>
        <v>2016</v>
      </c>
    </row>
    <row r="3023" spans="1:21" ht="57.6" x14ac:dyDescent="0.3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2" t="s">
        <v>8319</v>
      </c>
      <c r="R3023" t="s">
        <v>8345</v>
      </c>
      <c r="S3023" s="17">
        <f t="shared" si="237"/>
        <v>42211.732430555552</v>
      </c>
      <c r="T3023" s="17">
        <f t="shared" si="238"/>
        <v>42241.732430555552</v>
      </c>
      <c r="U3023">
        <f t="shared" si="239"/>
        <v>2015</v>
      </c>
    </row>
    <row r="3024" spans="1:21" ht="43.2" x14ac:dyDescent="0.3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2" t="s">
        <v>8319</v>
      </c>
      <c r="R3024" t="s">
        <v>8345</v>
      </c>
      <c r="S3024" s="17">
        <f t="shared" si="237"/>
        <v>41918.628240740742</v>
      </c>
      <c r="T3024" s="17">
        <f t="shared" si="238"/>
        <v>41978.669907407413</v>
      </c>
      <c r="U3024">
        <f t="shared" si="239"/>
        <v>2014</v>
      </c>
    </row>
    <row r="3025" spans="1:21" ht="43.2" x14ac:dyDescent="0.3">
      <c r="A3025">
        <v>904</v>
      </c>
      <c r="B3025" s="9" t="s">
        <v>905</v>
      </c>
      <c r="C3025" s="3" t="s">
        <v>5014</v>
      </c>
      <c r="D3025" s="5">
        <v>50000</v>
      </c>
      <c r="E3025" s="7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8276</v>
      </c>
      <c r="O3025">
        <f t="shared" si="235"/>
        <v>0</v>
      </c>
      <c r="P3025">
        <f t="shared" si="236"/>
        <v>50.33</v>
      </c>
      <c r="Q3025" s="12" t="s">
        <v>8327</v>
      </c>
      <c r="R3025" t="s">
        <v>8350</v>
      </c>
      <c r="S3025" s="17">
        <f t="shared" si="237"/>
        <v>42342.080289351856</v>
      </c>
      <c r="T3025" s="17">
        <f t="shared" si="238"/>
        <v>42372.080289351856</v>
      </c>
      <c r="U3025">
        <f t="shared" si="239"/>
        <v>2015</v>
      </c>
    </row>
    <row r="3026" spans="1:21" ht="43.2" x14ac:dyDescent="0.3">
      <c r="A3026">
        <v>123</v>
      </c>
      <c r="B3026" s="9" t="s">
        <v>125</v>
      </c>
      <c r="C3026" s="3" t="s">
        <v>4234</v>
      </c>
      <c r="D3026" s="5">
        <v>55000</v>
      </c>
      <c r="E3026" s="7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>
        <f t="shared" si="235"/>
        <v>0</v>
      </c>
      <c r="P3026">
        <f t="shared" si="236"/>
        <v>25.17</v>
      </c>
      <c r="Q3026" s="12" t="s">
        <v>8321</v>
      </c>
      <c r="R3026" t="s">
        <v>8337</v>
      </c>
      <c r="S3026" s="17">
        <f t="shared" si="237"/>
        <v>41904.781990740739</v>
      </c>
      <c r="T3026" s="17">
        <f t="shared" si="238"/>
        <v>41940.916666666664</v>
      </c>
      <c r="U3026">
        <f t="shared" si="239"/>
        <v>2014</v>
      </c>
    </row>
    <row r="3027" spans="1:21" ht="43.2" x14ac:dyDescent="0.3">
      <c r="A3027">
        <v>3737</v>
      </c>
      <c r="B3027" s="9" t="s">
        <v>3734</v>
      </c>
      <c r="C3027" s="3" t="s">
        <v>7847</v>
      </c>
      <c r="D3027" s="5">
        <v>700</v>
      </c>
      <c r="E3027" s="7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>
        <f t="shared" si="235"/>
        <v>21</v>
      </c>
      <c r="P3027">
        <f t="shared" si="236"/>
        <v>37.5</v>
      </c>
      <c r="Q3027" s="12" t="s">
        <v>8323</v>
      </c>
      <c r="R3027" t="s">
        <v>8326</v>
      </c>
      <c r="S3027" s="17">
        <f t="shared" si="237"/>
        <v>42297.691006944442</v>
      </c>
      <c r="T3027" s="17">
        <f t="shared" si="238"/>
        <v>42320.290972222225</v>
      </c>
      <c r="U3027">
        <f t="shared" si="239"/>
        <v>2015</v>
      </c>
    </row>
    <row r="3028" spans="1:21" ht="43.2" x14ac:dyDescent="0.3">
      <c r="A3028">
        <v>2775</v>
      </c>
      <c r="B3028" s="9" t="s">
        <v>2775</v>
      </c>
      <c r="C3028" s="3" t="s">
        <v>6885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1323994754</v>
      </c>
      <c r="J3028">
        <v>1321402754</v>
      </c>
      <c r="K3028" t="b">
        <v>0</v>
      </c>
      <c r="L3028">
        <v>2</v>
      </c>
      <c r="M3028" t="b">
        <v>0</v>
      </c>
      <c r="N3028" t="s">
        <v>8302</v>
      </c>
      <c r="O3028">
        <f t="shared" si="235"/>
        <v>3</v>
      </c>
      <c r="P3028">
        <f t="shared" si="236"/>
        <v>75</v>
      </c>
      <c r="Q3028" s="12" t="s">
        <v>8311</v>
      </c>
      <c r="R3028" t="s">
        <v>8356</v>
      </c>
      <c r="S3028" s="17">
        <f t="shared" si="237"/>
        <v>40863.013356481482</v>
      </c>
      <c r="T3028" s="17">
        <f t="shared" si="238"/>
        <v>40893.013356481482</v>
      </c>
      <c r="U3028">
        <f t="shared" si="239"/>
        <v>2011</v>
      </c>
    </row>
    <row r="3029" spans="1:21" ht="43.2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2" t="s">
        <v>8327</v>
      </c>
      <c r="R3029" t="s">
        <v>8330</v>
      </c>
      <c r="S3029" s="17">
        <f t="shared" si="237"/>
        <v>42673.577534722222</v>
      </c>
      <c r="T3029" s="17">
        <f t="shared" si="238"/>
        <v>42713.619201388887</v>
      </c>
      <c r="U3029">
        <f t="shared" si="239"/>
        <v>2016</v>
      </c>
    </row>
    <row r="3030" spans="1:21" ht="43.2" x14ac:dyDescent="0.3">
      <c r="A3030">
        <v>1485</v>
      </c>
      <c r="B3030" s="9" t="s">
        <v>1486</v>
      </c>
      <c r="C3030" s="3" t="s">
        <v>5595</v>
      </c>
      <c r="D3030" s="5">
        <v>6700</v>
      </c>
      <c r="E3030" s="7">
        <v>150</v>
      </c>
      <c r="F3030" t="s">
        <v>8220</v>
      </c>
      <c r="G3030" t="s">
        <v>8223</v>
      </c>
      <c r="H3030" t="s">
        <v>8245</v>
      </c>
      <c r="I3030">
        <v>1434827173</v>
      </c>
      <c r="J3030">
        <v>1430939173</v>
      </c>
      <c r="K3030" t="b">
        <v>0</v>
      </c>
      <c r="L3030">
        <v>3</v>
      </c>
      <c r="M3030" t="b">
        <v>0</v>
      </c>
      <c r="N3030" t="s">
        <v>8273</v>
      </c>
      <c r="O3030">
        <f t="shared" si="235"/>
        <v>2</v>
      </c>
      <c r="P3030">
        <f t="shared" si="236"/>
        <v>50</v>
      </c>
      <c r="Q3030" s="12" t="s">
        <v>8311</v>
      </c>
      <c r="R3030" t="s">
        <v>8352</v>
      </c>
      <c r="S3030" s="17">
        <f t="shared" si="237"/>
        <v>42130.795983796299</v>
      </c>
      <c r="T3030" s="17">
        <f t="shared" si="238"/>
        <v>42175.795983796299</v>
      </c>
      <c r="U3030">
        <f t="shared" si="239"/>
        <v>2015</v>
      </c>
    </row>
    <row r="3031" spans="1:21" ht="43.2" x14ac:dyDescent="0.3">
      <c r="A3031">
        <v>511</v>
      </c>
      <c r="B3031" s="9" t="s">
        <v>512</v>
      </c>
      <c r="C3031" s="3" t="s">
        <v>4621</v>
      </c>
      <c r="D3031" s="5">
        <v>5000</v>
      </c>
      <c r="E3031" s="7">
        <v>150</v>
      </c>
      <c r="F3031" t="s">
        <v>8220</v>
      </c>
      <c r="G3031" t="s">
        <v>8223</v>
      </c>
      <c r="H3031" t="s">
        <v>8245</v>
      </c>
      <c r="I3031">
        <v>1365228982</v>
      </c>
      <c r="J3031">
        <v>1362640582</v>
      </c>
      <c r="K3031" t="b">
        <v>0</v>
      </c>
      <c r="L3031">
        <v>5</v>
      </c>
      <c r="M3031" t="b">
        <v>0</v>
      </c>
      <c r="N3031" t="s">
        <v>8268</v>
      </c>
      <c r="O3031">
        <f t="shared" si="235"/>
        <v>3</v>
      </c>
      <c r="P3031">
        <f t="shared" si="236"/>
        <v>30</v>
      </c>
      <c r="Q3031" s="12" t="s">
        <v>8321</v>
      </c>
      <c r="R3031" t="s">
        <v>8339</v>
      </c>
      <c r="S3031" s="17">
        <f t="shared" si="237"/>
        <v>41340.303032407406</v>
      </c>
      <c r="T3031" s="17">
        <f t="shared" si="238"/>
        <v>41370.261365740742</v>
      </c>
      <c r="U3031">
        <f t="shared" si="239"/>
        <v>2013</v>
      </c>
    </row>
    <row r="3032" spans="1:21" ht="57.6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2" t="s">
        <v>8321</v>
      </c>
      <c r="R3032" t="s">
        <v>8339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2" t="s">
        <v>8323</v>
      </c>
      <c r="R3033" t="s">
        <v>8326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ht="43.2" x14ac:dyDescent="0.3">
      <c r="A3034">
        <v>2916</v>
      </c>
      <c r="B3034" s="9" t="s">
        <v>2916</v>
      </c>
      <c r="C3034" s="3" t="s">
        <v>7026</v>
      </c>
      <c r="D3034" s="5">
        <v>1850</v>
      </c>
      <c r="E3034" s="7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 t="shared" si="235"/>
        <v>8</v>
      </c>
      <c r="P3034">
        <f t="shared" si="236"/>
        <v>20.71</v>
      </c>
      <c r="Q3034" s="12" t="s">
        <v>8323</v>
      </c>
      <c r="R3034" t="s">
        <v>8326</v>
      </c>
      <c r="S3034" s="17">
        <f t="shared" si="237"/>
        <v>41755.476724537039</v>
      </c>
      <c r="T3034" s="17">
        <f t="shared" si="238"/>
        <v>41778.476724537039</v>
      </c>
      <c r="U3034">
        <f t="shared" si="239"/>
        <v>2014</v>
      </c>
    </row>
    <row r="3035" spans="1:21" ht="43.2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2" t="s">
        <v>8319</v>
      </c>
      <c r="R3035" t="s">
        <v>8345</v>
      </c>
      <c r="S3035" s="17">
        <f t="shared" si="237"/>
        <v>42234.105462962965</v>
      </c>
      <c r="T3035" s="17">
        <f t="shared" si="238"/>
        <v>42264.105462962965</v>
      </c>
      <c r="U3035">
        <f t="shared" si="239"/>
        <v>2015</v>
      </c>
    </row>
    <row r="3036" spans="1:21" x14ac:dyDescent="0.3">
      <c r="A3036">
        <v>1456</v>
      </c>
      <c r="B3036" s="9" t="s">
        <v>1457</v>
      </c>
      <c r="C3036" s="3" t="s">
        <v>5566</v>
      </c>
      <c r="D3036" s="5">
        <v>5000</v>
      </c>
      <c r="E3036" s="7">
        <v>145</v>
      </c>
      <c r="F3036" t="s">
        <v>8219</v>
      </c>
      <c r="G3036" t="s">
        <v>8236</v>
      </c>
      <c r="H3036" t="s">
        <v>8248</v>
      </c>
      <c r="I3036">
        <v>1483459365</v>
      </c>
      <c r="J3036">
        <v>1480867365</v>
      </c>
      <c r="K3036" t="b">
        <v>0</v>
      </c>
      <c r="L3036">
        <v>3</v>
      </c>
      <c r="M3036" t="b">
        <v>0</v>
      </c>
      <c r="N3036" t="s">
        <v>8285</v>
      </c>
      <c r="O3036">
        <f t="shared" si="235"/>
        <v>3</v>
      </c>
      <c r="P3036">
        <f t="shared" si="236"/>
        <v>48.33</v>
      </c>
      <c r="Q3036" s="12" t="s">
        <v>8311</v>
      </c>
      <c r="R3036" t="s">
        <v>8348</v>
      </c>
      <c r="S3036" s="17">
        <f t="shared" si="237"/>
        <v>42708.668576388889</v>
      </c>
      <c r="T3036" s="17">
        <f t="shared" si="238"/>
        <v>42738.668576388889</v>
      </c>
      <c r="U3036">
        <f t="shared" si="239"/>
        <v>2016</v>
      </c>
    </row>
    <row r="3037" spans="1:21" ht="28.8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2" t="s">
        <v>8308</v>
      </c>
      <c r="R3037" t="s">
        <v>8342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43.2" x14ac:dyDescent="0.3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2" t="s">
        <v>8323</v>
      </c>
      <c r="R3038" t="s">
        <v>8324</v>
      </c>
      <c r="S3038" s="17">
        <f t="shared" si="237"/>
        <v>41957.833726851852</v>
      </c>
      <c r="T3038" s="17">
        <f t="shared" si="238"/>
        <v>41987.833726851852</v>
      </c>
      <c r="U3038">
        <f t="shared" si="239"/>
        <v>2014</v>
      </c>
    </row>
    <row r="3039" spans="1:21" ht="43.2" x14ac:dyDescent="0.3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2" t="s">
        <v>8321</v>
      </c>
      <c r="R3039" t="s">
        <v>8339</v>
      </c>
      <c r="S3039" s="17">
        <f t="shared" si="237"/>
        <v>41844.922662037039</v>
      </c>
      <c r="T3039" s="17">
        <f t="shared" si="238"/>
        <v>41874.922662037039</v>
      </c>
      <c r="U3039">
        <f t="shared" si="239"/>
        <v>2014</v>
      </c>
    </row>
    <row r="3040" spans="1:21" ht="43.2" x14ac:dyDescent="0.3">
      <c r="A3040">
        <v>2747</v>
      </c>
      <c r="B3040" s="9" t="s">
        <v>2747</v>
      </c>
      <c r="C3040" s="3" t="s">
        <v>6857</v>
      </c>
      <c r="D3040" s="5">
        <v>500</v>
      </c>
      <c r="E3040" s="7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 t="shared" si="235"/>
        <v>28</v>
      </c>
      <c r="P3040">
        <f t="shared" si="236"/>
        <v>35</v>
      </c>
      <c r="Q3040" s="12" t="s">
        <v>8311</v>
      </c>
      <c r="R3040" t="s">
        <v>8356</v>
      </c>
      <c r="S3040" s="17">
        <f t="shared" si="237"/>
        <v>41044.64811342593</v>
      </c>
      <c r="T3040" s="17">
        <f t="shared" si="238"/>
        <v>41076.131944444445</v>
      </c>
      <c r="U3040">
        <f t="shared" si="239"/>
        <v>2012</v>
      </c>
    </row>
    <row r="3041" spans="1:21" ht="28.8" x14ac:dyDescent="0.3">
      <c r="A3041">
        <v>1991</v>
      </c>
      <c r="B3041" s="9" t="s">
        <v>1992</v>
      </c>
      <c r="C3041" s="3" t="s">
        <v>6101</v>
      </c>
      <c r="D3041" s="5">
        <v>2000</v>
      </c>
      <c r="E3041" s="7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 t="shared" si="235"/>
        <v>7</v>
      </c>
      <c r="P3041">
        <f t="shared" si="236"/>
        <v>46.67</v>
      </c>
      <c r="Q3041" s="12" t="s">
        <v>8313</v>
      </c>
      <c r="R3041" t="s">
        <v>8353</v>
      </c>
      <c r="S3041" s="17">
        <f t="shared" si="237"/>
        <v>42167.89335648148</v>
      </c>
      <c r="T3041" s="17">
        <f t="shared" si="238"/>
        <v>42188.89335648148</v>
      </c>
      <c r="U3041">
        <f t="shared" si="239"/>
        <v>2015</v>
      </c>
    </row>
    <row r="3042" spans="1:21" ht="43.2" x14ac:dyDescent="0.3">
      <c r="A3042">
        <v>601</v>
      </c>
      <c r="B3042" s="9" t="s">
        <v>602</v>
      </c>
      <c r="C3042" s="3" t="s">
        <v>4711</v>
      </c>
      <c r="D3042" s="5">
        <v>10000</v>
      </c>
      <c r="E3042" s="7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 t="shared" si="235"/>
        <v>1</v>
      </c>
      <c r="P3042">
        <f t="shared" si="236"/>
        <v>23.33</v>
      </c>
      <c r="Q3042" s="12" t="s">
        <v>8308</v>
      </c>
      <c r="R3042" t="s">
        <v>8342</v>
      </c>
      <c r="S3042" s="17">
        <f t="shared" si="237"/>
        <v>41969.858090277776</v>
      </c>
      <c r="T3042" s="17">
        <f t="shared" si="238"/>
        <v>41999.858090277776</v>
      </c>
      <c r="U3042">
        <f t="shared" si="239"/>
        <v>2014</v>
      </c>
    </row>
    <row r="3043" spans="1:21" ht="43.2" x14ac:dyDescent="0.3">
      <c r="A3043">
        <v>151</v>
      </c>
      <c r="B3043" s="9" t="s">
        <v>153</v>
      </c>
      <c r="C3043" s="3" t="s">
        <v>4261</v>
      </c>
      <c r="D3043" s="5">
        <v>250000</v>
      </c>
      <c r="E3043" s="7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 t="shared" si="235"/>
        <v>0</v>
      </c>
      <c r="P3043">
        <f t="shared" si="236"/>
        <v>28</v>
      </c>
      <c r="Q3043" s="12" t="s">
        <v>8321</v>
      </c>
      <c r="R3043" t="s">
        <v>8337</v>
      </c>
      <c r="S3043" s="17">
        <f t="shared" si="237"/>
        <v>42113.550821759258</v>
      </c>
      <c r="T3043" s="17">
        <f t="shared" si="238"/>
        <v>42173.550821759258</v>
      </c>
      <c r="U3043">
        <f t="shared" si="239"/>
        <v>2015</v>
      </c>
    </row>
    <row r="3044" spans="1:21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2" t="s">
        <v>8321</v>
      </c>
      <c r="R3044" t="s">
        <v>8339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2" t="s">
        <v>8323</v>
      </c>
      <c r="R3045" t="s">
        <v>8326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2" t="s">
        <v>8323</v>
      </c>
      <c r="R3046" t="s">
        <v>8326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43.2" x14ac:dyDescent="0.3">
      <c r="A3047">
        <v>4063</v>
      </c>
      <c r="B3047" s="9" t="s">
        <v>4059</v>
      </c>
      <c r="C3047" s="3" t="s">
        <v>8167</v>
      </c>
      <c r="D3047" s="5">
        <v>9500</v>
      </c>
      <c r="E3047" s="7">
        <v>135</v>
      </c>
      <c r="F3047" t="s">
        <v>8220</v>
      </c>
      <c r="G3047" t="s">
        <v>8224</v>
      </c>
      <c r="H3047" t="s">
        <v>8246</v>
      </c>
      <c r="I3047">
        <v>1403886084</v>
      </c>
      <c r="J3047">
        <v>1401294084</v>
      </c>
      <c r="K3047" t="b">
        <v>0</v>
      </c>
      <c r="L3047">
        <v>9</v>
      </c>
      <c r="M3047" t="b">
        <v>0</v>
      </c>
      <c r="N3047" t="s">
        <v>8269</v>
      </c>
      <c r="O3047">
        <f t="shared" si="235"/>
        <v>1</v>
      </c>
      <c r="P3047">
        <f t="shared" si="236"/>
        <v>15</v>
      </c>
      <c r="Q3047" s="12" t="s">
        <v>8323</v>
      </c>
      <c r="R3047" t="s">
        <v>8326</v>
      </c>
      <c r="S3047" s="17">
        <f t="shared" si="237"/>
        <v>41787.681527777779</v>
      </c>
      <c r="T3047" s="17">
        <f t="shared" si="238"/>
        <v>41817.681527777779</v>
      </c>
      <c r="U3047">
        <f t="shared" si="239"/>
        <v>2014</v>
      </c>
    </row>
    <row r="3048" spans="1:21" ht="43.2" x14ac:dyDescent="0.3">
      <c r="A3048">
        <v>3920</v>
      </c>
      <c r="B3048" s="9" t="s">
        <v>3917</v>
      </c>
      <c r="C3048" s="3" t="s">
        <v>8028</v>
      </c>
      <c r="D3048" s="5">
        <v>2500</v>
      </c>
      <c r="E3048" s="7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 t="shared" si="235"/>
        <v>5</v>
      </c>
      <c r="P3048">
        <f t="shared" si="236"/>
        <v>45</v>
      </c>
      <c r="Q3048" s="12" t="s">
        <v>8323</v>
      </c>
      <c r="R3048" t="s">
        <v>8326</v>
      </c>
      <c r="S3048" s="17">
        <f t="shared" si="237"/>
        <v>42657.38726851852</v>
      </c>
      <c r="T3048" s="17">
        <f t="shared" si="238"/>
        <v>42687.428935185191</v>
      </c>
      <c r="U3048">
        <f t="shared" si="239"/>
        <v>2016</v>
      </c>
    </row>
    <row r="3049" spans="1:21" ht="43.2" x14ac:dyDescent="0.3">
      <c r="A3049">
        <v>3909</v>
      </c>
      <c r="B3049" s="9" t="s">
        <v>3906</v>
      </c>
      <c r="C3049" s="3" t="s">
        <v>8017</v>
      </c>
      <c r="D3049" s="5">
        <v>60000</v>
      </c>
      <c r="E3049" s="7">
        <v>135</v>
      </c>
      <c r="F3049" t="s">
        <v>8220</v>
      </c>
      <c r="G3049" t="s">
        <v>8223</v>
      </c>
      <c r="H3049" t="s">
        <v>8245</v>
      </c>
      <c r="I3049">
        <v>1410424642</v>
      </c>
      <c r="J3049">
        <v>1407832642</v>
      </c>
      <c r="K3049" t="b">
        <v>0</v>
      </c>
      <c r="L3049">
        <v>4</v>
      </c>
      <c r="M3049" t="b">
        <v>0</v>
      </c>
      <c r="N3049" t="s">
        <v>8269</v>
      </c>
      <c r="O3049">
        <f t="shared" si="235"/>
        <v>0</v>
      </c>
      <c r="P3049">
        <f t="shared" si="236"/>
        <v>33.75</v>
      </c>
      <c r="Q3049" s="12" t="s">
        <v>8323</v>
      </c>
      <c r="R3049" t="s">
        <v>8326</v>
      </c>
      <c r="S3049" s="17">
        <f t="shared" si="237"/>
        <v>41863.359282407408</v>
      </c>
      <c r="T3049" s="17">
        <f t="shared" si="238"/>
        <v>41893.359282407408</v>
      </c>
      <c r="U3049">
        <f t="shared" si="239"/>
        <v>2014</v>
      </c>
    </row>
    <row r="3050" spans="1:21" ht="43.2" x14ac:dyDescent="0.3">
      <c r="A3050">
        <v>3900</v>
      </c>
      <c r="B3050" s="9" t="s">
        <v>3897</v>
      </c>
      <c r="C3050" s="3" t="s">
        <v>8008</v>
      </c>
      <c r="D3050" s="5">
        <v>2500</v>
      </c>
      <c r="E3050" s="7">
        <v>135</v>
      </c>
      <c r="F3050" t="s">
        <v>8220</v>
      </c>
      <c r="G3050" t="s">
        <v>8223</v>
      </c>
      <c r="H3050" t="s">
        <v>8245</v>
      </c>
      <c r="I3050">
        <v>1433988791</v>
      </c>
      <c r="J3050">
        <v>1431396791</v>
      </c>
      <c r="K3050" t="b">
        <v>0</v>
      </c>
      <c r="L3050">
        <v>5</v>
      </c>
      <c r="M3050" t="b">
        <v>0</v>
      </c>
      <c r="N3050" t="s">
        <v>8269</v>
      </c>
      <c r="O3050">
        <f t="shared" si="235"/>
        <v>5</v>
      </c>
      <c r="P3050">
        <f t="shared" si="236"/>
        <v>27</v>
      </c>
      <c r="Q3050" s="12" t="s">
        <v>8323</v>
      </c>
      <c r="R3050" t="s">
        <v>8326</v>
      </c>
      <c r="S3050" s="17">
        <f t="shared" si="237"/>
        <v>42136.092488425929</v>
      </c>
      <c r="T3050" s="17">
        <f t="shared" si="238"/>
        <v>42166.092488425929</v>
      </c>
      <c r="U3050">
        <f t="shared" si="239"/>
        <v>2015</v>
      </c>
    </row>
    <row r="3051" spans="1:21" ht="43.2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2" t="s">
        <v>8321</v>
      </c>
      <c r="R3051" t="s">
        <v>8339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57.6" x14ac:dyDescent="0.3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2" t="s">
        <v>8308</v>
      </c>
      <c r="R3052" t="s">
        <v>8340</v>
      </c>
      <c r="S3052" s="17">
        <f t="shared" si="237"/>
        <v>42033.001087962963</v>
      </c>
      <c r="T3052" s="17">
        <f t="shared" si="238"/>
        <v>42063.001087962963</v>
      </c>
      <c r="U3052">
        <f t="shared" si="239"/>
        <v>2015</v>
      </c>
    </row>
    <row r="3053" spans="1:21" ht="43.2" x14ac:dyDescent="0.3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2" t="s">
        <v>8327</v>
      </c>
      <c r="R3053" t="s">
        <v>8354</v>
      </c>
      <c r="S3053" s="17">
        <f t="shared" si="237"/>
        <v>41509.905995370369</v>
      </c>
      <c r="T3053" s="17">
        <f t="shared" si="238"/>
        <v>41569.905995370369</v>
      </c>
      <c r="U3053">
        <f t="shared" si="239"/>
        <v>2013</v>
      </c>
    </row>
    <row r="3054" spans="1:21" ht="43.2" x14ac:dyDescent="0.3">
      <c r="A3054">
        <v>3732</v>
      </c>
      <c r="B3054" s="9" t="s">
        <v>3729</v>
      </c>
      <c r="C3054" s="3" t="s">
        <v>7842</v>
      </c>
      <c r="D3054" s="5">
        <v>850</v>
      </c>
      <c r="E3054" s="7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 t="shared" si="235"/>
        <v>15</v>
      </c>
      <c r="P3054">
        <f t="shared" si="236"/>
        <v>32.75</v>
      </c>
      <c r="Q3054" s="12" t="s">
        <v>8323</v>
      </c>
      <c r="R3054" t="s">
        <v>8326</v>
      </c>
      <c r="S3054" s="17">
        <f t="shared" si="237"/>
        <v>41968.677465277782</v>
      </c>
      <c r="T3054" s="17">
        <f t="shared" si="238"/>
        <v>42028.5</v>
      </c>
      <c r="U3054">
        <f t="shared" si="239"/>
        <v>2014</v>
      </c>
    </row>
    <row r="3055" spans="1:21" ht="43.2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2" t="s">
        <v>8327</v>
      </c>
      <c r="R3055" t="s">
        <v>8350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28.8" x14ac:dyDescent="0.3">
      <c r="A3056">
        <v>605</v>
      </c>
      <c r="B3056" s="9" t="s">
        <v>606</v>
      </c>
      <c r="C3056" s="3" t="s">
        <v>4715</v>
      </c>
      <c r="D3056" s="5">
        <v>5000</v>
      </c>
      <c r="E3056" s="7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 t="shared" si="235"/>
        <v>3</v>
      </c>
      <c r="P3056">
        <f t="shared" si="236"/>
        <v>16.38</v>
      </c>
      <c r="Q3056" s="12" t="s">
        <v>8308</v>
      </c>
      <c r="R3056" t="s">
        <v>8342</v>
      </c>
      <c r="S3056" s="17">
        <f t="shared" si="237"/>
        <v>42194.357731481476</v>
      </c>
      <c r="T3056" s="17">
        <f t="shared" si="238"/>
        <v>42239.357731481476</v>
      </c>
      <c r="U3056">
        <f t="shared" si="239"/>
        <v>2015</v>
      </c>
    </row>
    <row r="3057" spans="1:21" ht="28.8" x14ac:dyDescent="0.3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2" t="s">
        <v>8323</v>
      </c>
      <c r="R3057" t="s">
        <v>8326</v>
      </c>
      <c r="S3057" s="17">
        <f t="shared" si="237"/>
        <v>42620.91097222222</v>
      </c>
      <c r="T3057" s="17">
        <f t="shared" si="238"/>
        <v>42650.91097222222</v>
      </c>
      <c r="U3057">
        <f t="shared" si="239"/>
        <v>2016</v>
      </c>
    </row>
    <row r="3058" spans="1:21" ht="43.2" x14ac:dyDescent="0.3">
      <c r="A3058">
        <v>3188</v>
      </c>
      <c r="B3058" s="9" t="s">
        <v>3188</v>
      </c>
      <c r="C3058" s="3" t="s">
        <v>7298</v>
      </c>
      <c r="D3058" s="5">
        <v>200</v>
      </c>
      <c r="E3058" s="7">
        <v>130</v>
      </c>
      <c r="F3058" t="s">
        <v>8220</v>
      </c>
      <c r="G3058" t="s">
        <v>8224</v>
      </c>
      <c r="H3058" t="s">
        <v>8246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8303</v>
      </c>
      <c r="O3058">
        <f t="shared" si="235"/>
        <v>65</v>
      </c>
      <c r="P3058">
        <f t="shared" si="236"/>
        <v>14.44</v>
      </c>
      <c r="Q3058" s="12" t="s">
        <v>8323</v>
      </c>
      <c r="R3058" t="s">
        <v>8335</v>
      </c>
      <c r="S3058" s="17">
        <f t="shared" si="237"/>
        <v>42144.415532407409</v>
      </c>
      <c r="T3058" s="17">
        <f t="shared" si="238"/>
        <v>42165.415532407409</v>
      </c>
      <c r="U3058">
        <f t="shared" si="239"/>
        <v>2015</v>
      </c>
    </row>
    <row r="3059" spans="1:21" ht="28.8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2" t="s">
        <v>8323</v>
      </c>
      <c r="R3059" t="s">
        <v>8326</v>
      </c>
      <c r="S3059" s="17">
        <f t="shared" si="237"/>
        <v>42047.07640046296</v>
      </c>
      <c r="T3059" s="17">
        <f t="shared" si="238"/>
        <v>42077.034733796296</v>
      </c>
      <c r="U3059">
        <f t="shared" si="239"/>
        <v>2015</v>
      </c>
    </row>
    <row r="3060" spans="1:21" ht="43.2" x14ac:dyDescent="0.3">
      <c r="A3060">
        <v>1067</v>
      </c>
      <c r="B3060" s="9" t="s">
        <v>1068</v>
      </c>
      <c r="C3060" s="3" t="s">
        <v>5177</v>
      </c>
      <c r="D3060" s="5">
        <v>500</v>
      </c>
      <c r="E3060" s="7">
        <v>130</v>
      </c>
      <c r="F3060" t="s">
        <v>8220</v>
      </c>
      <c r="G3060" t="s">
        <v>8223</v>
      </c>
      <c r="H3060" t="s">
        <v>8245</v>
      </c>
      <c r="I3060">
        <v>1387657931</v>
      </c>
      <c r="J3060">
        <v>1385065931</v>
      </c>
      <c r="K3060" t="b">
        <v>0</v>
      </c>
      <c r="L3060">
        <v>10</v>
      </c>
      <c r="M3060" t="b">
        <v>0</v>
      </c>
      <c r="N3060" t="s">
        <v>8280</v>
      </c>
      <c r="O3060">
        <f t="shared" si="235"/>
        <v>26</v>
      </c>
      <c r="P3060">
        <f t="shared" si="236"/>
        <v>13</v>
      </c>
      <c r="Q3060" s="12" t="s">
        <v>8316</v>
      </c>
      <c r="R3060" t="s">
        <v>8334</v>
      </c>
      <c r="S3060" s="17">
        <f t="shared" si="237"/>
        <v>41599.855682870373</v>
      </c>
      <c r="T3060" s="17">
        <f t="shared" si="238"/>
        <v>41629.855682870373</v>
      </c>
      <c r="U3060">
        <f t="shared" si="239"/>
        <v>2013</v>
      </c>
    </row>
    <row r="3061" spans="1:21" ht="43.2" x14ac:dyDescent="0.3">
      <c r="A3061">
        <v>222</v>
      </c>
      <c r="B3061" s="9" t="s">
        <v>224</v>
      </c>
      <c r="C3061" s="3" t="s">
        <v>4332</v>
      </c>
      <c r="D3061" s="5">
        <v>1000</v>
      </c>
      <c r="E3061" s="7">
        <v>130</v>
      </c>
      <c r="F3061" t="s">
        <v>8220</v>
      </c>
      <c r="G3061" t="s">
        <v>8223</v>
      </c>
      <c r="H3061" t="s">
        <v>8245</v>
      </c>
      <c r="I3061">
        <v>1427423940</v>
      </c>
      <c r="J3061">
        <v>1422383318</v>
      </c>
      <c r="K3061" t="b">
        <v>0</v>
      </c>
      <c r="L3061">
        <v>2</v>
      </c>
      <c r="M3061" t="b">
        <v>0</v>
      </c>
      <c r="N3061" t="s">
        <v>8266</v>
      </c>
      <c r="O3061">
        <f t="shared" si="235"/>
        <v>13</v>
      </c>
      <c r="P3061">
        <f t="shared" si="236"/>
        <v>65</v>
      </c>
      <c r="Q3061" s="12" t="s">
        <v>8321</v>
      </c>
      <c r="R3061" t="s">
        <v>8325</v>
      </c>
      <c r="S3061" s="17">
        <f t="shared" si="237"/>
        <v>42031.769884259258</v>
      </c>
      <c r="T3061" s="17">
        <f t="shared" si="238"/>
        <v>42090.110416666663</v>
      </c>
      <c r="U3061">
        <f t="shared" si="239"/>
        <v>2015</v>
      </c>
    </row>
    <row r="3062" spans="1:21" ht="28.8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2" t="s">
        <v>8323</v>
      </c>
      <c r="R3062" t="s">
        <v>8335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43.2" x14ac:dyDescent="0.3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2" t="s">
        <v>8323</v>
      </c>
      <c r="R3063" t="s">
        <v>8324</v>
      </c>
      <c r="S3063" s="17">
        <f t="shared" si="237"/>
        <v>42435.942083333335</v>
      </c>
      <c r="T3063" s="17">
        <f t="shared" si="238"/>
        <v>42495.900416666671</v>
      </c>
      <c r="U3063">
        <f t="shared" si="239"/>
        <v>2016</v>
      </c>
    </row>
    <row r="3064" spans="1:21" ht="28.8" x14ac:dyDescent="0.3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2" t="s">
        <v>8316</v>
      </c>
      <c r="R3064" t="s">
        <v>8334</v>
      </c>
      <c r="S3064" s="17">
        <f t="shared" si="237"/>
        <v>41557.013182870374</v>
      </c>
      <c r="T3064" s="17">
        <f t="shared" si="238"/>
        <v>41587.054849537039</v>
      </c>
      <c r="U3064">
        <f t="shared" si="239"/>
        <v>2013</v>
      </c>
    </row>
    <row r="3065" spans="1:21" ht="43.2" x14ac:dyDescent="0.3">
      <c r="A3065">
        <v>3964</v>
      </c>
      <c r="B3065" s="9" t="s">
        <v>3961</v>
      </c>
      <c r="C3065" s="3" t="s">
        <v>8071</v>
      </c>
      <c r="D3065" s="5">
        <v>2000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 t="shared" si="235"/>
        <v>6</v>
      </c>
      <c r="P3065">
        <f t="shared" si="236"/>
        <v>42</v>
      </c>
      <c r="Q3065" s="12" t="s">
        <v>8323</v>
      </c>
      <c r="R3065" t="s">
        <v>8326</v>
      </c>
      <c r="S3065" s="17">
        <f t="shared" si="237"/>
        <v>42053.722060185188</v>
      </c>
      <c r="T3065" s="17">
        <f t="shared" si="238"/>
        <v>42113.680393518516</v>
      </c>
      <c r="U3065">
        <f t="shared" si="239"/>
        <v>2015</v>
      </c>
    </row>
    <row r="3066" spans="1:21" ht="43.2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2" t="s">
        <v>8323</v>
      </c>
      <c r="R3066" t="s">
        <v>8324</v>
      </c>
      <c r="S3066" s="17">
        <f t="shared" si="237"/>
        <v>41981.57230324074</v>
      </c>
      <c r="T3066" s="17">
        <f t="shared" si="238"/>
        <v>42012.570138888885</v>
      </c>
      <c r="U3066">
        <f t="shared" si="239"/>
        <v>2014</v>
      </c>
    </row>
    <row r="3067" spans="1:21" ht="43.2" x14ac:dyDescent="0.3">
      <c r="A3067">
        <v>953</v>
      </c>
      <c r="B3067" s="9" t="s">
        <v>954</v>
      </c>
      <c r="C3067" s="3" t="s">
        <v>5063</v>
      </c>
      <c r="D3067" s="5">
        <v>15000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1422158199</v>
      </c>
      <c r="J3067">
        <v>1419566199</v>
      </c>
      <c r="K3067" t="b">
        <v>0</v>
      </c>
      <c r="L3067">
        <v>5</v>
      </c>
      <c r="M3067" t="b">
        <v>0</v>
      </c>
      <c r="N3067" t="s">
        <v>8271</v>
      </c>
      <c r="O3067">
        <f t="shared" si="235"/>
        <v>1</v>
      </c>
      <c r="P3067">
        <f t="shared" si="236"/>
        <v>25.2</v>
      </c>
      <c r="Q3067" s="12" t="s">
        <v>8308</v>
      </c>
      <c r="R3067" t="s">
        <v>8310</v>
      </c>
      <c r="S3067" s="17">
        <f t="shared" si="237"/>
        <v>41999.164340277777</v>
      </c>
      <c r="T3067" s="17">
        <f t="shared" si="238"/>
        <v>42029.164340277777</v>
      </c>
      <c r="U3067">
        <f t="shared" si="239"/>
        <v>2014</v>
      </c>
    </row>
    <row r="3068" spans="1:21" ht="43.2" x14ac:dyDescent="0.3">
      <c r="A3068">
        <v>4021</v>
      </c>
      <c r="B3068" s="9" t="s">
        <v>4017</v>
      </c>
      <c r="C3068" s="3" t="s">
        <v>8126</v>
      </c>
      <c r="D3068" s="5">
        <v>15000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1414360358</v>
      </c>
      <c r="J3068">
        <v>1409176358</v>
      </c>
      <c r="K3068" t="b">
        <v>0</v>
      </c>
      <c r="L3068">
        <v>2</v>
      </c>
      <c r="M3068" t="b">
        <v>0</v>
      </c>
      <c r="N3068" t="s">
        <v>8269</v>
      </c>
      <c r="O3068">
        <f t="shared" si="235"/>
        <v>1</v>
      </c>
      <c r="P3068">
        <f t="shared" si="236"/>
        <v>62.5</v>
      </c>
      <c r="Q3068" s="12" t="s">
        <v>8323</v>
      </c>
      <c r="R3068" t="s">
        <v>8326</v>
      </c>
      <c r="S3068" s="17">
        <f t="shared" si="237"/>
        <v>41878.911550925928</v>
      </c>
      <c r="T3068" s="17">
        <f t="shared" si="238"/>
        <v>41938.911550925928</v>
      </c>
      <c r="U3068">
        <f t="shared" si="239"/>
        <v>2014</v>
      </c>
    </row>
    <row r="3069" spans="1:21" ht="43.2" x14ac:dyDescent="0.3">
      <c r="A3069">
        <v>3899</v>
      </c>
      <c r="B3069" s="9" t="s">
        <v>3896</v>
      </c>
      <c r="C3069" s="3" t="s">
        <v>8007</v>
      </c>
      <c r="D3069" s="5">
        <v>10000</v>
      </c>
      <c r="E3069" s="7">
        <v>125</v>
      </c>
      <c r="F3069" t="s">
        <v>8220</v>
      </c>
      <c r="G3069" t="s">
        <v>8223</v>
      </c>
      <c r="H3069" t="s">
        <v>8245</v>
      </c>
      <c r="I3069">
        <v>1407868561</v>
      </c>
      <c r="J3069">
        <v>1406140561</v>
      </c>
      <c r="K3069" t="b">
        <v>0</v>
      </c>
      <c r="L3069">
        <v>2</v>
      </c>
      <c r="M3069" t="b">
        <v>0</v>
      </c>
      <c r="N3069" t="s">
        <v>8269</v>
      </c>
      <c r="O3069">
        <f t="shared" si="235"/>
        <v>1</v>
      </c>
      <c r="P3069">
        <f t="shared" si="236"/>
        <v>62.5</v>
      </c>
      <c r="Q3069" s="12" t="s">
        <v>8323</v>
      </c>
      <c r="R3069" t="s">
        <v>8326</v>
      </c>
      <c r="S3069" s="17">
        <f t="shared" si="237"/>
        <v>41843.775011574071</v>
      </c>
      <c r="T3069" s="17">
        <f t="shared" si="238"/>
        <v>41863.775011574071</v>
      </c>
      <c r="U3069">
        <f t="shared" si="239"/>
        <v>2014</v>
      </c>
    </row>
    <row r="3070" spans="1:21" ht="43.2" x14ac:dyDescent="0.3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2" t="s">
        <v>8323</v>
      </c>
      <c r="R3070" t="s">
        <v>8324</v>
      </c>
      <c r="S3070" s="17">
        <f t="shared" si="237"/>
        <v>42665.150347222225</v>
      </c>
      <c r="T3070" s="17">
        <f t="shared" si="238"/>
        <v>42725.192013888889</v>
      </c>
      <c r="U3070">
        <f t="shared" si="239"/>
        <v>2016</v>
      </c>
    </row>
    <row r="3071" spans="1:21" ht="43.2" x14ac:dyDescent="0.3">
      <c r="A3071">
        <v>1866</v>
      </c>
      <c r="B3071" s="9" t="s">
        <v>1867</v>
      </c>
      <c r="C3071" s="3" t="s">
        <v>5976</v>
      </c>
      <c r="D3071" s="5">
        <v>25000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1488340800</v>
      </c>
      <c r="J3071">
        <v>1483768497</v>
      </c>
      <c r="K3071" t="b">
        <v>0</v>
      </c>
      <c r="L3071">
        <v>2</v>
      </c>
      <c r="M3071" t="b">
        <v>0</v>
      </c>
      <c r="N3071" t="s">
        <v>8281</v>
      </c>
      <c r="O3071">
        <f t="shared" si="235"/>
        <v>1</v>
      </c>
      <c r="P3071">
        <f t="shared" si="236"/>
        <v>62.5</v>
      </c>
      <c r="Q3071" s="12" t="s">
        <v>8316</v>
      </c>
      <c r="R3071" t="s">
        <v>8344</v>
      </c>
      <c r="S3071" s="17">
        <f t="shared" si="237"/>
        <v>42742.246493055558</v>
      </c>
      <c r="T3071" s="17">
        <f t="shared" si="238"/>
        <v>42795.166666666672</v>
      </c>
      <c r="U3071">
        <f t="shared" si="239"/>
        <v>2017</v>
      </c>
    </row>
    <row r="3072" spans="1:21" ht="43.2" x14ac:dyDescent="0.3">
      <c r="A3072">
        <v>1572</v>
      </c>
      <c r="B3072" s="9" t="s">
        <v>1573</v>
      </c>
      <c r="C3072" s="3" t="s">
        <v>5682</v>
      </c>
      <c r="D3072" s="5">
        <v>2500</v>
      </c>
      <c r="E3072" s="7">
        <v>125</v>
      </c>
      <c r="F3072" t="s">
        <v>8219</v>
      </c>
      <c r="G3072" t="s">
        <v>8224</v>
      </c>
      <c r="H3072" t="s">
        <v>8246</v>
      </c>
      <c r="I3072">
        <v>1456703940</v>
      </c>
      <c r="J3072">
        <v>1454546859</v>
      </c>
      <c r="K3072" t="b">
        <v>0</v>
      </c>
      <c r="L3072">
        <v>3</v>
      </c>
      <c r="M3072" t="b">
        <v>0</v>
      </c>
      <c r="N3072" t="s">
        <v>8288</v>
      </c>
      <c r="O3072">
        <f t="shared" si="235"/>
        <v>5</v>
      </c>
      <c r="P3072">
        <f t="shared" si="236"/>
        <v>41.67</v>
      </c>
      <c r="Q3072" s="12" t="s">
        <v>8311</v>
      </c>
      <c r="R3072" t="s">
        <v>8349</v>
      </c>
      <c r="S3072" s="17">
        <f t="shared" si="237"/>
        <v>42404.033090277779</v>
      </c>
      <c r="T3072" s="17">
        <f t="shared" si="238"/>
        <v>42428.999305555553</v>
      </c>
      <c r="U3072">
        <f t="shared" si="239"/>
        <v>2016</v>
      </c>
    </row>
    <row r="3073" spans="1:21" ht="43.2" x14ac:dyDescent="0.3">
      <c r="A3073">
        <v>1138</v>
      </c>
      <c r="B3073" s="9" t="s">
        <v>1139</v>
      </c>
      <c r="C3073" s="3" t="s">
        <v>5248</v>
      </c>
      <c r="D3073" s="5">
        <v>35000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1485035131</v>
      </c>
      <c r="J3073">
        <v>1483307131</v>
      </c>
      <c r="K3073" t="b">
        <v>0</v>
      </c>
      <c r="L3073">
        <v>4</v>
      </c>
      <c r="M3073" t="b">
        <v>0</v>
      </c>
      <c r="N3073" t="s">
        <v>8281</v>
      </c>
      <c r="O3073">
        <f t="shared" si="235"/>
        <v>0</v>
      </c>
      <c r="P3073">
        <f t="shared" si="236"/>
        <v>31.25</v>
      </c>
      <c r="Q3073" s="12" t="s">
        <v>8316</v>
      </c>
      <c r="R3073" t="s">
        <v>8344</v>
      </c>
      <c r="S3073" s="17">
        <f t="shared" si="237"/>
        <v>42736.9066087963</v>
      </c>
      <c r="T3073" s="17">
        <f t="shared" si="238"/>
        <v>42756.9066087963</v>
      </c>
      <c r="U3073">
        <f t="shared" si="239"/>
        <v>2017</v>
      </c>
    </row>
    <row r="3074" spans="1:21" ht="57.6" x14ac:dyDescent="0.3">
      <c r="A3074">
        <v>890</v>
      </c>
      <c r="B3074" s="9" t="s">
        <v>891</v>
      </c>
      <c r="C3074" s="3" t="s">
        <v>5000</v>
      </c>
      <c r="D3074" s="5">
        <v>3000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1385055979</v>
      </c>
      <c r="J3074">
        <v>1382460379</v>
      </c>
      <c r="K3074" t="b">
        <v>0</v>
      </c>
      <c r="L3074">
        <v>4</v>
      </c>
      <c r="M3074" t="b">
        <v>0</v>
      </c>
      <c r="N3074" t="s">
        <v>8277</v>
      </c>
      <c r="O3074">
        <f t="shared" ref="O3074:O3137" si="240">ROUND(E3074/D3074*100,0)</f>
        <v>4</v>
      </c>
      <c r="P3074">
        <f t="shared" si="236"/>
        <v>31.25</v>
      </c>
      <c r="Q3074" s="12" t="s">
        <v>8327</v>
      </c>
      <c r="R3074" t="s">
        <v>8328</v>
      </c>
      <c r="S3074" s="17">
        <f t="shared" si="237"/>
        <v>41569.698831018519</v>
      </c>
      <c r="T3074" s="17">
        <f t="shared" si="238"/>
        <v>41599.740497685183</v>
      </c>
      <c r="U3074">
        <f t="shared" si="239"/>
        <v>2013</v>
      </c>
    </row>
    <row r="3075" spans="1:21" ht="57.6" x14ac:dyDescent="0.3">
      <c r="A3075">
        <v>434</v>
      </c>
      <c r="B3075" s="9" t="s">
        <v>435</v>
      </c>
      <c r="C3075" s="3" t="s">
        <v>4544</v>
      </c>
      <c r="D3075" s="5">
        <v>2500</v>
      </c>
      <c r="E3075" s="7">
        <v>125</v>
      </c>
      <c r="F3075" t="s">
        <v>8220</v>
      </c>
      <c r="G3075" t="s">
        <v>8223</v>
      </c>
      <c r="H3075" t="s">
        <v>8245</v>
      </c>
      <c r="I3075">
        <v>1385931702</v>
      </c>
      <c r="J3075">
        <v>1383076902</v>
      </c>
      <c r="K3075" t="b">
        <v>0</v>
      </c>
      <c r="L3075">
        <v>2</v>
      </c>
      <c r="M3075" t="b">
        <v>0</v>
      </c>
      <c r="N3075" t="s">
        <v>8268</v>
      </c>
      <c r="O3075">
        <f t="shared" si="240"/>
        <v>5</v>
      </c>
      <c r="P3075">
        <f t="shared" ref="P3075:P3138" si="241">IFERROR(ROUND(E3075/L3075,2),0)</f>
        <v>62.5</v>
      </c>
      <c r="Q3075" s="12" t="s">
        <v>8321</v>
      </c>
      <c r="R3075" t="s">
        <v>8339</v>
      </c>
      <c r="S3075" s="17">
        <f t="shared" ref="S3075:S3138" si="242">(((J3075/60)/60)/24)+DATE(1970,1,1)</f>
        <v>41576.834513888891</v>
      </c>
      <c r="T3075" s="17">
        <f t="shared" ref="T3075:T3138" si="243">(((I3075/60)/60)/24)+DATE(1970,1,1)</f>
        <v>41609.876180555555</v>
      </c>
      <c r="U3075">
        <f t="shared" ref="U3075:U3138" si="244">YEAR(S3075)</f>
        <v>2013</v>
      </c>
    </row>
    <row r="3076" spans="1:21" ht="57.6" x14ac:dyDescent="0.3">
      <c r="A3076">
        <v>2823</v>
      </c>
      <c r="B3076" s="9" t="s">
        <v>2823</v>
      </c>
      <c r="C3076" s="3" t="s">
        <v>6933</v>
      </c>
      <c r="D3076" s="5">
        <v>100</v>
      </c>
      <c r="E3076" s="7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240"/>
        <v>124</v>
      </c>
      <c r="P3076">
        <f t="shared" si="241"/>
        <v>8.86</v>
      </c>
      <c r="Q3076" s="12" t="s">
        <v>8323</v>
      </c>
      <c r="R3076" t="s">
        <v>8326</v>
      </c>
      <c r="S3076" s="17">
        <f t="shared" si="242"/>
        <v>42067.011643518519</v>
      </c>
      <c r="T3076" s="17">
        <f t="shared" si="243"/>
        <v>42094.957638888889</v>
      </c>
      <c r="U3076">
        <f t="shared" si="244"/>
        <v>2015</v>
      </c>
    </row>
    <row r="3077" spans="1:21" ht="28.8" x14ac:dyDescent="0.3">
      <c r="A3077">
        <v>2649</v>
      </c>
      <c r="B3077" s="9" t="s">
        <v>2649</v>
      </c>
      <c r="C3077" s="3" t="s">
        <v>6759</v>
      </c>
      <c r="D3077" s="5">
        <v>125000</v>
      </c>
      <c r="E3077" s="7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240"/>
        <v>0</v>
      </c>
      <c r="P3077">
        <f t="shared" si="241"/>
        <v>41.33</v>
      </c>
      <c r="Q3077" s="12" t="s">
        <v>8308</v>
      </c>
      <c r="R3077" t="s">
        <v>8315</v>
      </c>
      <c r="S3077" s="17">
        <f t="shared" si="242"/>
        <v>42341.99700231482</v>
      </c>
      <c r="T3077" s="17">
        <f t="shared" si="243"/>
        <v>42401.99700231482</v>
      </c>
      <c r="U3077">
        <f t="shared" si="244"/>
        <v>2015</v>
      </c>
    </row>
    <row r="3078" spans="1:21" ht="43.2" x14ac:dyDescent="0.3">
      <c r="A3078">
        <v>910</v>
      </c>
      <c r="B3078" s="9" t="s">
        <v>911</v>
      </c>
      <c r="C3078" s="3" t="s">
        <v>5020</v>
      </c>
      <c r="D3078" s="5">
        <v>550</v>
      </c>
      <c r="E3078" s="7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 t="shared" si="240"/>
        <v>22</v>
      </c>
      <c r="P3078">
        <f t="shared" si="241"/>
        <v>24.6</v>
      </c>
      <c r="Q3078" s="12" t="s">
        <v>8327</v>
      </c>
      <c r="R3078" t="s">
        <v>8350</v>
      </c>
      <c r="S3078" s="17">
        <f t="shared" si="242"/>
        <v>42737.545358796298</v>
      </c>
      <c r="T3078" s="17">
        <f t="shared" si="243"/>
        <v>42797.545358796298</v>
      </c>
      <c r="U3078">
        <f t="shared" si="244"/>
        <v>2017</v>
      </c>
    </row>
    <row r="3079" spans="1:21" ht="43.2" x14ac:dyDescent="0.3">
      <c r="A3079">
        <v>553</v>
      </c>
      <c r="B3079" s="9" t="s">
        <v>554</v>
      </c>
      <c r="C3079" s="3" t="s">
        <v>4663</v>
      </c>
      <c r="D3079" s="5">
        <v>25000</v>
      </c>
      <c r="E3079" s="7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 t="shared" si="240"/>
        <v>0</v>
      </c>
      <c r="P3079">
        <f t="shared" si="241"/>
        <v>20.5</v>
      </c>
      <c r="Q3079" s="12" t="s">
        <v>8308</v>
      </c>
      <c r="R3079" t="s">
        <v>8342</v>
      </c>
      <c r="S3079" s="17">
        <f t="shared" si="242"/>
        <v>41927.71980324074</v>
      </c>
      <c r="T3079" s="17">
        <f t="shared" si="243"/>
        <v>41957.761469907404</v>
      </c>
      <c r="U3079">
        <f t="shared" si="244"/>
        <v>2014</v>
      </c>
    </row>
    <row r="3080" spans="1:21" ht="57.6" x14ac:dyDescent="0.3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2" t="s">
        <v>8323</v>
      </c>
      <c r="R3080" t="s">
        <v>8326</v>
      </c>
      <c r="S3080" s="17">
        <f t="shared" si="242"/>
        <v>41843.664618055554</v>
      </c>
      <c r="T3080" s="17">
        <f t="shared" si="243"/>
        <v>41855.666666666664</v>
      </c>
      <c r="U3080">
        <f t="shared" si="244"/>
        <v>2014</v>
      </c>
    </row>
    <row r="3081" spans="1:21" ht="43.2" x14ac:dyDescent="0.3">
      <c r="A3081">
        <v>2976</v>
      </c>
      <c r="B3081" s="9" t="s">
        <v>2976</v>
      </c>
      <c r="C3081" s="3" t="s">
        <v>7086</v>
      </c>
      <c r="D3081" s="5">
        <v>70</v>
      </c>
      <c r="E3081" s="7">
        <v>120</v>
      </c>
      <c r="F3081" t="s">
        <v>8218</v>
      </c>
      <c r="G3081" t="s">
        <v>8224</v>
      </c>
      <c r="H3081" t="s">
        <v>8246</v>
      </c>
      <c r="I3081">
        <v>1457870400</v>
      </c>
      <c r="J3081">
        <v>1456421530</v>
      </c>
      <c r="K3081" t="b">
        <v>0</v>
      </c>
      <c r="L3081">
        <v>14</v>
      </c>
      <c r="M3081" t="b">
        <v>1</v>
      </c>
      <c r="N3081" t="s">
        <v>8269</v>
      </c>
      <c r="O3081">
        <f t="shared" si="240"/>
        <v>171</v>
      </c>
      <c r="P3081">
        <f t="shared" si="241"/>
        <v>8.57</v>
      </c>
      <c r="Q3081" s="12" t="s">
        <v>8323</v>
      </c>
      <c r="R3081" t="s">
        <v>8326</v>
      </c>
      <c r="S3081" s="17">
        <f t="shared" si="242"/>
        <v>42425.730671296296</v>
      </c>
      <c r="T3081" s="17">
        <f t="shared" si="243"/>
        <v>42442.5</v>
      </c>
      <c r="U3081">
        <f t="shared" si="244"/>
        <v>2016</v>
      </c>
    </row>
    <row r="3082" spans="1:21" ht="43.2" x14ac:dyDescent="0.3">
      <c r="A3082">
        <v>2567</v>
      </c>
      <c r="B3082" s="9" t="s">
        <v>2567</v>
      </c>
      <c r="C3082" s="3" t="s">
        <v>6677</v>
      </c>
      <c r="D3082" s="5">
        <v>45000</v>
      </c>
      <c r="E3082" s="7">
        <v>120</v>
      </c>
      <c r="F3082" t="s">
        <v>8219</v>
      </c>
      <c r="G3082" t="s">
        <v>8223</v>
      </c>
      <c r="H3082" t="s">
        <v>8245</v>
      </c>
      <c r="I3082">
        <v>1429823138</v>
      </c>
      <c r="J3082">
        <v>1427231138</v>
      </c>
      <c r="K3082" t="b">
        <v>0</v>
      </c>
      <c r="L3082">
        <v>2</v>
      </c>
      <c r="M3082" t="b">
        <v>0</v>
      </c>
      <c r="N3082" t="s">
        <v>8282</v>
      </c>
      <c r="O3082">
        <f t="shared" si="240"/>
        <v>0</v>
      </c>
      <c r="P3082">
        <f t="shared" si="241"/>
        <v>60</v>
      </c>
      <c r="Q3082" s="12" t="s">
        <v>8319</v>
      </c>
      <c r="R3082" t="s">
        <v>8345</v>
      </c>
      <c r="S3082" s="17">
        <f t="shared" si="242"/>
        <v>42087.878912037035</v>
      </c>
      <c r="T3082" s="17">
        <f t="shared" si="243"/>
        <v>42117.878912037035</v>
      </c>
      <c r="U3082">
        <f t="shared" si="244"/>
        <v>2015</v>
      </c>
    </row>
    <row r="3083" spans="1:21" ht="43.2" x14ac:dyDescent="0.3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2" t="s">
        <v>8308</v>
      </c>
      <c r="R3083" t="s">
        <v>8342</v>
      </c>
      <c r="S3083" s="17">
        <f t="shared" si="242"/>
        <v>41954.688310185185</v>
      </c>
      <c r="T3083" s="17">
        <f t="shared" si="243"/>
        <v>41984.688310185185</v>
      </c>
      <c r="U3083">
        <f t="shared" si="244"/>
        <v>2014</v>
      </c>
    </row>
    <row r="3084" spans="1:21" ht="43.2" x14ac:dyDescent="0.3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2" t="s">
        <v>8319</v>
      </c>
      <c r="R3084" t="s">
        <v>8320</v>
      </c>
      <c r="S3084" s="17">
        <f t="shared" si="242"/>
        <v>42807.755173611105</v>
      </c>
      <c r="T3084" s="17">
        <f t="shared" si="243"/>
        <v>42814.755173611105</v>
      </c>
      <c r="U3084">
        <f t="shared" si="244"/>
        <v>2017</v>
      </c>
    </row>
    <row r="3085" spans="1:21" ht="43.2" x14ac:dyDescent="0.3">
      <c r="A3085">
        <v>933</v>
      </c>
      <c r="B3085" s="9" t="s">
        <v>934</v>
      </c>
      <c r="C3085" s="3" t="s">
        <v>5043</v>
      </c>
      <c r="D3085" s="5">
        <v>2000</v>
      </c>
      <c r="E3085" s="7">
        <v>120</v>
      </c>
      <c r="F3085" t="s">
        <v>8220</v>
      </c>
      <c r="G3085" t="s">
        <v>8223</v>
      </c>
      <c r="H3085" t="s">
        <v>8245</v>
      </c>
      <c r="I3085">
        <v>1399867409</v>
      </c>
      <c r="J3085">
        <v>1394683409</v>
      </c>
      <c r="K3085" t="b">
        <v>0</v>
      </c>
      <c r="L3085">
        <v>2</v>
      </c>
      <c r="M3085" t="b">
        <v>0</v>
      </c>
      <c r="N3085" t="s">
        <v>8276</v>
      </c>
      <c r="O3085">
        <f t="shared" si="240"/>
        <v>6</v>
      </c>
      <c r="P3085">
        <f t="shared" si="241"/>
        <v>60</v>
      </c>
      <c r="Q3085" s="12" t="s">
        <v>8327</v>
      </c>
      <c r="R3085" t="s">
        <v>8350</v>
      </c>
      <c r="S3085" s="17">
        <f t="shared" si="242"/>
        <v>41711.169085648151</v>
      </c>
      <c r="T3085" s="17">
        <f t="shared" si="243"/>
        <v>41771.169085648151</v>
      </c>
      <c r="U3085">
        <f t="shared" si="244"/>
        <v>2014</v>
      </c>
    </row>
    <row r="3086" spans="1:21" ht="43.2" x14ac:dyDescent="0.3">
      <c r="A3086">
        <v>3889</v>
      </c>
      <c r="B3086" s="9" t="s">
        <v>3886</v>
      </c>
      <c r="C3086" s="3" t="s">
        <v>7997</v>
      </c>
      <c r="D3086" s="5">
        <v>8000</v>
      </c>
      <c r="E3086" s="7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240"/>
        <v>1</v>
      </c>
      <c r="P3086">
        <f t="shared" si="241"/>
        <v>13.11</v>
      </c>
      <c r="Q3086" s="12" t="s">
        <v>8323</v>
      </c>
      <c r="R3086" t="s">
        <v>8326</v>
      </c>
      <c r="S3086" s="17">
        <f t="shared" si="242"/>
        <v>41977.004976851851</v>
      </c>
      <c r="T3086" s="17">
        <f t="shared" si="243"/>
        <v>42008.976388888885</v>
      </c>
      <c r="U3086">
        <f t="shared" si="244"/>
        <v>2014</v>
      </c>
    </row>
    <row r="3087" spans="1:21" ht="43.2" x14ac:dyDescent="0.3">
      <c r="A3087">
        <v>2151</v>
      </c>
      <c r="B3087" s="9" t="s">
        <v>2152</v>
      </c>
      <c r="C3087" s="3" t="s">
        <v>6261</v>
      </c>
      <c r="D3087" s="5">
        <v>45000</v>
      </c>
      <c r="E3087" s="7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240"/>
        <v>0</v>
      </c>
      <c r="P3087">
        <f t="shared" si="241"/>
        <v>19.670000000000002</v>
      </c>
      <c r="Q3087" s="12" t="s">
        <v>8316</v>
      </c>
      <c r="R3087" t="s">
        <v>8334</v>
      </c>
      <c r="S3087" s="17">
        <f t="shared" si="242"/>
        <v>42520.847384259265</v>
      </c>
      <c r="T3087" s="17">
        <f t="shared" si="243"/>
        <v>42550.847384259265</v>
      </c>
      <c r="U3087">
        <f t="shared" si="244"/>
        <v>2016</v>
      </c>
    </row>
    <row r="3088" spans="1:21" ht="43.2" x14ac:dyDescent="0.3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2" t="s">
        <v>8323</v>
      </c>
      <c r="R3088" t="s">
        <v>8335</v>
      </c>
      <c r="S3088" s="17">
        <f t="shared" si="242"/>
        <v>42138.798819444448</v>
      </c>
      <c r="T3088" s="17">
        <f t="shared" si="243"/>
        <v>42170.798819444448</v>
      </c>
      <c r="U3088">
        <f t="shared" si="244"/>
        <v>2015</v>
      </c>
    </row>
    <row r="3089" spans="1:21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2" t="s">
        <v>8323</v>
      </c>
      <c r="R3089" t="s">
        <v>8324</v>
      </c>
      <c r="S3089" s="17">
        <f t="shared" si="242"/>
        <v>42678.932083333333</v>
      </c>
      <c r="T3089" s="17">
        <f t="shared" si="243"/>
        <v>42683.973750000005</v>
      </c>
      <c r="U3089">
        <f t="shared" si="244"/>
        <v>2016</v>
      </c>
    </row>
    <row r="3090" spans="1:21" ht="43.2" x14ac:dyDescent="0.3">
      <c r="A3090">
        <v>1233</v>
      </c>
      <c r="B3090" s="9" t="s">
        <v>1234</v>
      </c>
      <c r="C3090" s="3" t="s">
        <v>5343</v>
      </c>
      <c r="D3090" s="5">
        <v>1000</v>
      </c>
      <c r="E3090" s="7">
        <v>116</v>
      </c>
      <c r="F3090" t="s">
        <v>8219</v>
      </c>
      <c r="G3090" t="s">
        <v>8223</v>
      </c>
      <c r="H3090" t="s">
        <v>8245</v>
      </c>
      <c r="I3090">
        <v>1329864374</v>
      </c>
      <c r="J3090">
        <v>1328049974</v>
      </c>
      <c r="K3090" t="b">
        <v>0</v>
      </c>
      <c r="L3090">
        <v>6</v>
      </c>
      <c r="M3090" t="b">
        <v>0</v>
      </c>
      <c r="N3090" t="s">
        <v>8284</v>
      </c>
      <c r="O3090">
        <f t="shared" si="240"/>
        <v>12</v>
      </c>
      <c r="P3090">
        <f t="shared" si="241"/>
        <v>19.329999999999998</v>
      </c>
      <c r="Q3090" s="12" t="s">
        <v>8327</v>
      </c>
      <c r="R3090" t="s">
        <v>8354</v>
      </c>
      <c r="S3090" s="17">
        <f t="shared" si="242"/>
        <v>40939.948773148149</v>
      </c>
      <c r="T3090" s="17">
        <f t="shared" si="243"/>
        <v>40960.948773148149</v>
      </c>
      <c r="U3090">
        <f t="shared" si="244"/>
        <v>2012</v>
      </c>
    </row>
    <row r="3091" spans="1:21" ht="43.2" x14ac:dyDescent="0.3">
      <c r="A3091">
        <v>2155</v>
      </c>
      <c r="B3091" s="9" t="s">
        <v>2156</v>
      </c>
      <c r="C3091" s="3" t="s">
        <v>6265</v>
      </c>
      <c r="D3091" s="5">
        <v>5000</v>
      </c>
      <c r="E3091" s="7">
        <v>115</v>
      </c>
      <c r="F3091" t="s">
        <v>8220</v>
      </c>
      <c r="G3091" t="s">
        <v>8224</v>
      </c>
      <c r="H3091" t="s">
        <v>8246</v>
      </c>
      <c r="I3091">
        <v>1459443385</v>
      </c>
      <c r="J3091">
        <v>1456854985</v>
      </c>
      <c r="K3091" t="b">
        <v>0</v>
      </c>
      <c r="L3091">
        <v>5</v>
      </c>
      <c r="M3091" t="b">
        <v>0</v>
      </c>
      <c r="N3091" t="s">
        <v>8280</v>
      </c>
      <c r="O3091">
        <f t="shared" si="240"/>
        <v>2</v>
      </c>
      <c r="P3091">
        <f t="shared" si="241"/>
        <v>23</v>
      </c>
      <c r="Q3091" s="12" t="s">
        <v>8316</v>
      </c>
      <c r="R3091" t="s">
        <v>8334</v>
      </c>
      <c r="S3091" s="17">
        <f t="shared" si="242"/>
        <v>42430.747511574074</v>
      </c>
      <c r="T3091" s="17">
        <f t="shared" si="243"/>
        <v>42460.70584490741</v>
      </c>
      <c r="U3091">
        <f t="shared" si="244"/>
        <v>2016</v>
      </c>
    </row>
    <row r="3092" spans="1:21" ht="57.6" x14ac:dyDescent="0.3">
      <c r="A3092">
        <v>2124</v>
      </c>
      <c r="B3092" s="9" t="s">
        <v>2125</v>
      </c>
      <c r="C3092" s="3" t="s">
        <v>6234</v>
      </c>
      <c r="D3092" s="5">
        <v>1100</v>
      </c>
      <c r="E3092" s="7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10</v>
      </c>
      <c r="P3092">
        <f t="shared" si="241"/>
        <v>23</v>
      </c>
      <c r="Q3092" s="12" t="s">
        <v>8316</v>
      </c>
      <c r="R3092" t="s">
        <v>8334</v>
      </c>
      <c r="S3092" s="17">
        <f t="shared" si="242"/>
        <v>40464.028182870366</v>
      </c>
      <c r="T3092" s="17">
        <f t="shared" si="243"/>
        <v>40512.208333333336</v>
      </c>
      <c r="U3092">
        <f t="shared" si="244"/>
        <v>2010</v>
      </c>
    </row>
    <row r="3093" spans="1:21" ht="57.6" x14ac:dyDescent="0.3">
      <c r="A3093">
        <v>593</v>
      </c>
      <c r="B3093" s="9" t="s">
        <v>594</v>
      </c>
      <c r="C3093" s="3" t="s">
        <v>4703</v>
      </c>
      <c r="D3093" s="5">
        <v>500</v>
      </c>
      <c r="E3093" s="7">
        <v>115</v>
      </c>
      <c r="F3093" t="s">
        <v>8220</v>
      </c>
      <c r="G3093" t="s">
        <v>8224</v>
      </c>
      <c r="H3093" t="s">
        <v>8246</v>
      </c>
      <c r="I3093">
        <v>1428333345</v>
      </c>
      <c r="J3093">
        <v>1425744945</v>
      </c>
      <c r="K3093" t="b">
        <v>0</v>
      </c>
      <c r="L3093">
        <v>7</v>
      </c>
      <c r="M3093" t="b">
        <v>0</v>
      </c>
      <c r="N3093" t="s">
        <v>8270</v>
      </c>
      <c r="O3093">
        <f t="shared" si="240"/>
        <v>23</v>
      </c>
      <c r="P3093">
        <f t="shared" si="241"/>
        <v>16.43</v>
      </c>
      <c r="Q3093" s="12" t="s">
        <v>8308</v>
      </c>
      <c r="R3093" t="s">
        <v>8342</v>
      </c>
      <c r="S3093" s="17">
        <f t="shared" si="242"/>
        <v>42070.677604166667</v>
      </c>
      <c r="T3093" s="17">
        <f t="shared" si="243"/>
        <v>42100.635937500003</v>
      </c>
      <c r="U3093">
        <f t="shared" si="244"/>
        <v>2015</v>
      </c>
    </row>
    <row r="3094" spans="1:21" ht="43.2" x14ac:dyDescent="0.3">
      <c r="A3094">
        <v>146</v>
      </c>
      <c r="B3094" s="9" t="s">
        <v>148</v>
      </c>
      <c r="C3094" s="3" t="s">
        <v>4256</v>
      </c>
      <c r="D3094" s="5">
        <v>20000</v>
      </c>
      <c r="E3094" s="7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 t="shared" si="240"/>
        <v>1</v>
      </c>
      <c r="P3094">
        <f t="shared" si="241"/>
        <v>38.33</v>
      </c>
      <c r="Q3094" s="12" t="s">
        <v>8321</v>
      </c>
      <c r="R3094" t="s">
        <v>8337</v>
      </c>
      <c r="S3094" s="17">
        <f t="shared" si="242"/>
        <v>42693.016180555554</v>
      </c>
      <c r="T3094" s="17">
        <f t="shared" si="243"/>
        <v>42753.016180555554</v>
      </c>
      <c r="U3094">
        <f t="shared" si="244"/>
        <v>2016</v>
      </c>
    </row>
    <row r="3095" spans="1:21" ht="43.2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2" t="s">
        <v>8321</v>
      </c>
      <c r="R3095" t="s">
        <v>8339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2" t="s">
        <v>8327</v>
      </c>
      <c r="R3096" t="s">
        <v>8328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43.2" x14ac:dyDescent="0.3">
      <c r="A3097">
        <v>4053</v>
      </c>
      <c r="B3097" s="9" t="s">
        <v>4049</v>
      </c>
      <c r="C3097" s="3" t="s">
        <v>8157</v>
      </c>
      <c r="D3097" s="5">
        <v>500</v>
      </c>
      <c r="E3097" s="7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>
        <f t="shared" si="240"/>
        <v>22</v>
      </c>
      <c r="P3097">
        <f t="shared" si="241"/>
        <v>55</v>
      </c>
      <c r="Q3097" s="12" t="s">
        <v>8323</v>
      </c>
      <c r="R3097" t="s">
        <v>8326</v>
      </c>
      <c r="S3097" s="17">
        <f t="shared" si="242"/>
        <v>41928.690138888887</v>
      </c>
      <c r="T3097" s="17">
        <f t="shared" si="243"/>
        <v>41958.833333333328</v>
      </c>
      <c r="U3097">
        <f t="shared" si="244"/>
        <v>2014</v>
      </c>
    </row>
    <row r="3098" spans="1:21" ht="43.2" x14ac:dyDescent="0.3">
      <c r="A3098">
        <v>4047</v>
      </c>
      <c r="B3098" s="9" t="s">
        <v>4043</v>
      </c>
      <c r="C3098" s="3" t="s">
        <v>8151</v>
      </c>
      <c r="D3098" s="5">
        <v>5000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1420938000</v>
      </c>
      <c r="J3098">
        <v>1418862743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27.5</v>
      </c>
      <c r="Q3098" s="12" t="s">
        <v>8323</v>
      </c>
      <c r="R3098" t="s">
        <v>8326</v>
      </c>
      <c r="S3098" s="17">
        <f t="shared" si="242"/>
        <v>41991.022488425922</v>
      </c>
      <c r="T3098" s="17">
        <f t="shared" si="243"/>
        <v>42015.041666666672</v>
      </c>
      <c r="U3098">
        <f t="shared" si="244"/>
        <v>2014</v>
      </c>
    </row>
    <row r="3099" spans="1:21" ht="43.2" x14ac:dyDescent="0.3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2" t="s">
        <v>8323</v>
      </c>
      <c r="R3099" t="s">
        <v>8326</v>
      </c>
      <c r="S3099" s="17">
        <f t="shared" si="242"/>
        <v>42069.903437500005</v>
      </c>
      <c r="T3099" s="17">
        <f t="shared" si="243"/>
        <v>42092.833333333328</v>
      </c>
      <c r="U3099">
        <f t="shared" si="244"/>
        <v>2015</v>
      </c>
    </row>
    <row r="3100" spans="1:21" ht="57.6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2" t="s">
        <v>8323</v>
      </c>
      <c r="R3100" t="s">
        <v>8335</v>
      </c>
      <c r="S3100" s="17">
        <f t="shared" si="242"/>
        <v>42013.424502314811</v>
      </c>
      <c r="T3100" s="17">
        <f t="shared" si="243"/>
        <v>42051.424502314811</v>
      </c>
      <c r="U3100">
        <f t="shared" si="244"/>
        <v>2015</v>
      </c>
    </row>
    <row r="3101" spans="1:21" ht="28.8" x14ac:dyDescent="0.3">
      <c r="A3101">
        <v>2749</v>
      </c>
      <c r="B3101" s="9" t="s">
        <v>2749</v>
      </c>
      <c r="C3101" s="3" t="s">
        <v>6859</v>
      </c>
      <c r="D3101" s="5">
        <v>10000</v>
      </c>
      <c r="E3101" s="7">
        <v>110</v>
      </c>
      <c r="F3101" t="s">
        <v>8220</v>
      </c>
      <c r="G3101" t="s">
        <v>8223</v>
      </c>
      <c r="H3101" t="s">
        <v>8245</v>
      </c>
      <c r="I3101">
        <v>1428171037</v>
      </c>
      <c r="J3101">
        <v>1425582637</v>
      </c>
      <c r="K3101" t="b">
        <v>0</v>
      </c>
      <c r="L3101">
        <v>2</v>
      </c>
      <c r="M3101" t="b">
        <v>0</v>
      </c>
      <c r="N3101" t="s">
        <v>8302</v>
      </c>
      <c r="O3101">
        <f t="shared" si="240"/>
        <v>1</v>
      </c>
      <c r="P3101">
        <f t="shared" si="241"/>
        <v>55</v>
      </c>
      <c r="Q3101" s="12" t="s">
        <v>8311</v>
      </c>
      <c r="R3101" t="s">
        <v>8356</v>
      </c>
      <c r="S3101" s="17">
        <f t="shared" si="242"/>
        <v>42068.799039351856</v>
      </c>
      <c r="T3101" s="17">
        <f t="shared" si="243"/>
        <v>42098.757372685184</v>
      </c>
      <c r="U3101">
        <f t="shared" si="244"/>
        <v>2015</v>
      </c>
    </row>
    <row r="3102" spans="1:21" ht="43.2" x14ac:dyDescent="0.3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2" t="s">
        <v>8327</v>
      </c>
      <c r="R3102" t="s">
        <v>8330</v>
      </c>
      <c r="S3102" s="17">
        <f t="shared" si="242"/>
        <v>42559.814178240747</v>
      </c>
      <c r="T3102" s="17">
        <f t="shared" si="243"/>
        <v>42589.814178240747</v>
      </c>
      <c r="U3102">
        <f t="shared" si="244"/>
        <v>2016</v>
      </c>
    </row>
    <row r="3103" spans="1:21" ht="43.2" x14ac:dyDescent="0.3">
      <c r="A3103">
        <v>232</v>
      </c>
      <c r="B3103" s="9" t="s">
        <v>234</v>
      </c>
      <c r="C3103" s="3" t="s">
        <v>4342</v>
      </c>
      <c r="D3103" s="5">
        <v>4000</v>
      </c>
      <c r="E3103" s="7">
        <v>110</v>
      </c>
      <c r="F3103" t="s">
        <v>8220</v>
      </c>
      <c r="G3103" t="s">
        <v>8224</v>
      </c>
      <c r="H3103" t="s">
        <v>8246</v>
      </c>
      <c r="I3103">
        <v>1425066546</v>
      </c>
      <c r="J3103">
        <v>1422474546</v>
      </c>
      <c r="K3103" t="b">
        <v>0</v>
      </c>
      <c r="L3103">
        <v>7</v>
      </c>
      <c r="M3103" t="b">
        <v>0</v>
      </c>
      <c r="N3103" t="s">
        <v>8266</v>
      </c>
      <c r="O3103">
        <f t="shared" si="240"/>
        <v>3</v>
      </c>
      <c r="P3103">
        <f t="shared" si="241"/>
        <v>15.71</v>
      </c>
      <c r="Q3103" s="12" t="s">
        <v>8321</v>
      </c>
      <c r="R3103" t="s">
        <v>8325</v>
      </c>
      <c r="S3103" s="17">
        <f t="shared" si="242"/>
        <v>42032.82576388889</v>
      </c>
      <c r="T3103" s="17">
        <f t="shared" si="243"/>
        <v>42062.82576388889</v>
      </c>
      <c r="U3103">
        <f t="shared" si="244"/>
        <v>2015</v>
      </c>
    </row>
    <row r="3104" spans="1:21" ht="43.2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2" t="s">
        <v>8316</v>
      </c>
      <c r="R3104" t="s">
        <v>8334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28.8" x14ac:dyDescent="0.3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2" t="s">
        <v>8308</v>
      </c>
      <c r="R3105" t="s">
        <v>8342</v>
      </c>
      <c r="S3105" s="17">
        <f t="shared" si="242"/>
        <v>42094.101145833338</v>
      </c>
      <c r="T3105" s="17">
        <f t="shared" si="243"/>
        <v>42124.101145833338</v>
      </c>
      <c r="U3105">
        <f t="shared" si="244"/>
        <v>2015</v>
      </c>
    </row>
    <row r="3106" spans="1:21" ht="43.2" x14ac:dyDescent="0.3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2" t="s">
        <v>8319</v>
      </c>
      <c r="R3106" t="s">
        <v>8320</v>
      </c>
      <c r="S3106" s="17">
        <f t="shared" si="242"/>
        <v>42804.034120370372</v>
      </c>
      <c r="T3106" s="17">
        <f t="shared" si="243"/>
        <v>42855.708333333328</v>
      </c>
      <c r="U3106">
        <f t="shared" si="244"/>
        <v>2017</v>
      </c>
    </row>
    <row r="3107" spans="1:21" ht="28.8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2" t="s">
        <v>8313</v>
      </c>
      <c r="R3107" t="s">
        <v>8314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57.6" x14ac:dyDescent="0.3">
      <c r="A3108">
        <v>2648</v>
      </c>
      <c r="B3108" s="9" t="s">
        <v>2648</v>
      </c>
      <c r="C3108" s="3" t="s">
        <v>6758</v>
      </c>
      <c r="D3108" s="5">
        <v>12000</v>
      </c>
      <c r="E3108" s="7">
        <v>106</v>
      </c>
      <c r="F3108" t="s">
        <v>8219</v>
      </c>
      <c r="G3108" t="s">
        <v>8223</v>
      </c>
      <c r="H3108" t="s">
        <v>8245</v>
      </c>
      <c r="I3108">
        <v>1457543360</v>
      </c>
      <c r="J3108">
        <v>1454951360</v>
      </c>
      <c r="K3108" t="b">
        <v>0</v>
      </c>
      <c r="L3108">
        <v>6</v>
      </c>
      <c r="M3108" t="b">
        <v>0</v>
      </c>
      <c r="N3108" t="s">
        <v>8299</v>
      </c>
      <c r="O3108">
        <f t="shared" si="240"/>
        <v>1</v>
      </c>
      <c r="P3108">
        <f t="shared" si="241"/>
        <v>17.670000000000002</v>
      </c>
      <c r="Q3108" s="12" t="s">
        <v>8308</v>
      </c>
      <c r="R3108" t="s">
        <v>8315</v>
      </c>
      <c r="S3108" s="17">
        <f t="shared" si="242"/>
        <v>42408.714814814812</v>
      </c>
      <c r="T3108" s="17">
        <f t="shared" si="243"/>
        <v>42438.714814814812</v>
      </c>
      <c r="U3108">
        <f t="shared" si="244"/>
        <v>2016</v>
      </c>
    </row>
    <row r="3109" spans="1:21" ht="43.2" x14ac:dyDescent="0.3">
      <c r="A3109">
        <v>1380</v>
      </c>
      <c r="B3109" s="9" t="s">
        <v>1381</v>
      </c>
      <c r="C3109" s="3" t="s">
        <v>5490</v>
      </c>
      <c r="D3109" s="5">
        <v>25</v>
      </c>
      <c r="E3109" s="7">
        <v>106</v>
      </c>
      <c r="F3109" t="s">
        <v>8218</v>
      </c>
      <c r="G3109" t="s">
        <v>8223</v>
      </c>
      <c r="H3109" t="s">
        <v>8245</v>
      </c>
      <c r="I3109">
        <v>1433815200</v>
      </c>
      <c r="J3109">
        <v>1431886706</v>
      </c>
      <c r="K3109" t="b">
        <v>0</v>
      </c>
      <c r="L3109">
        <v>5</v>
      </c>
      <c r="M3109" t="b">
        <v>1</v>
      </c>
      <c r="N3109" t="s">
        <v>8274</v>
      </c>
      <c r="O3109">
        <f t="shared" si="240"/>
        <v>424</v>
      </c>
      <c r="P3109">
        <f t="shared" si="241"/>
        <v>21.2</v>
      </c>
      <c r="Q3109" s="12" t="s">
        <v>8327</v>
      </c>
      <c r="R3109" t="s">
        <v>8331</v>
      </c>
      <c r="S3109" s="17">
        <f t="shared" si="242"/>
        <v>42141.762800925921</v>
      </c>
      <c r="T3109" s="17">
        <f t="shared" si="243"/>
        <v>42164.083333333328</v>
      </c>
      <c r="U3109">
        <f t="shared" si="244"/>
        <v>2015</v>
      </c>
    </row>
    <row r="3110" spans="1:21" ht="43.2" x14ac:dyDescent="0.3">
      <c r="A3110">
        <v>1322</v>
      </c>
      <c r="B3110" s="9" t="s">
        <v>1323</v>
      </c>
      <c r="C3110" s="3" t="s">
        <v>5432</v>
      </c>
      <c r="D3110" s="5">
        <v>35000</v>
      </c>
      <c r="E3110" s="7">
        <v>106</v>
      </c>
      <c r="F3110" t="s">
        <v>8219</v>
      </c>
      <c r="G3110" t="s">
        <v>8224</v>
      </c>
      <c r="H3110" t="s">
        <v>8246</v>
      </c>
      <c r="I3110">
        <v>1432223125</v>
      </c>
      <c r="J3110">
        <v>1429631125</v>
      </c>
      <c r="K3110" t="b">
        <v>0</v>
      </c>
      <c r="L3110">
        <v>4</v>
      </c>
      <c r="M3110" t="b">
        <v>0</v>
      </c>
      <c r="N3110" t="s">
        <v>8271</v>
      </c>
      <c r="O3110">
        <f t="shared" si="240"/>
        <v>0</v>
      </c>
      <c r="P3110">
        <f t="shared" si="241"/>
        <v>26.5</v>
      </c>
      <c r="Q3110" s="12" t="s">
        <v>8308</v>
      </c>
      <c r="R3110" t="s">
        <v>8310</v>
      </c>
      <c r="S3110" s="17">
        <f t="shared" si="242"/>
        <v>42115.656539351854</v>
      </c>
      <c r="T3110" s="17">
        <f t="shared" si="243"/>
        <v>42145.656539351854</v>
      </c>
      <c r="U3110">
        <f t="shared" si="244"/>
        <v>2015</v>
      </c>
    </row>
    <row r="3111" spans="1:21" ht="72" x14ac:dyDescent="0.3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2" t="s">
        <v>8308</v>
      </c>
      <c r="R3111" t="s">
        <v>8310</v>
      </c>
      <c r="S3111" s="17">
        <f t="shared" si="242"/>
        <v>42061.11583333333</v>
      </c>
      <c r="T3111" s="17">
        <f t="shared" si="243"/>
        <v>42091.074166666673</v>
      </c>
      <c r="U3111">
        <f t="shared" si="244"/>
        <v>2015</v>
      </c>
    </row>
    <row r="3112" spans="1:21" ht="43.2" x14ac:dyDescent="0.3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2" t="s">
        <v>8308</v>
      </c>
      <c r="R3112" t="s">
        <v>8310</v>
      </c>
      <c r="S3112" s="17">
        <f t="shared" si="242"/>
        <v>41836.847615740742</v>
      </c>
      <c r="T3112" s="17">
        <f t="shared" si="243"/>
        <v>41866.847615740742</v>
      </c>
      <c r="U3112">
        <f t="shared" si="244"/>
        <v>2014</v>
      </c>
    </row>
    <row r="3113" spans="1:21" ht="43.2" x14ac:dyDescent="0.3">
      <c r="A3113">
        <v>571</v>
      </c>
      <c r="B3113" s="9" t="s">
        <v>572</v>
      </c>
      <c r="C3113" s="3" t="s">
        <v>4681</v>
      </c>
      <c r="D3113" s="5">
        <v>25000</v>
      </c>
      <c r="E3113" s="7">
        <v>106</v>
      </c>
      <c r="F3113" t="s">
        <v>8220</v>
      </c>
      <c r="G3113" t="s">
        <v>8223</v>
      </c>
      <c r="H3113" t="s">
        <v>8245</v>
      </c>
      <c r="I3113">
        <v>1437969540</v>
      </c>
      <c r="J3113">
        <v>1436297723</v>
      </c>
      <c r="K3113" t="b">
        <v>0</v>
      </c>
      <c r="L3113">
        <v>2</v>
      </c>
      <c r="M3113" t="b">
        <v>0</v>
      </c>
      <c r="N3113" t="s">
        <v>8270</v>
      </c>
      <c r="O3113">
        <f t="shared" si="240"/>
        <v>0</v>
      </c>
      <c r="P3113">
        <f t="shared" si="241"/>
        <v>53</v>
      </c>
      <c r="Q3113" s="12" t="s">
        <v>8308</v>
      </c>
      <c r="R3113" t="s">
        <v>8342</v>
      </c>
      <c r="S3113" s="17">
        <f t="shared" si="242"/>
        <v>42192.816238425927</v>
      </c>
      <c r="T3113" s="17">
        <f t="shared" si="243"/>
        <v>42212.165972222225</v>
      </c>
      <c r="U3113">
        <f t="shared" si="244"/>
        <v>2015</v>
      </c>
    </row>
    <row r="3114" spans="1:21" ht="43.2" x14ac:dyDescent="0.3">
      <c r="A3114">
        <v>4017</v>
      </c>
      <c r="B3114" s="9" t="s">
        <v>4013</v>
      </c>
      <c r="C3114" s="3" t="s">
        <v>8122</v>
      </c>
      <c r="D3114" s="5">
        <v>10000</v>
      </c>
      <c r="E3114" s="7">
        <v>105</v>
      </c>
      <c r="F3114" t="s">
        <v>8220</v>
      </c>
      <c r="G3114" t="s">
        <v>8223</v>
      </c>
      <c r="H3114" t="s">
        <v>8245</v>
      </c>
      <c r="I3114">
        <v>1409846874</v>
      </c>
      <c r="J3114">
        <v>1407254874</v>
      </c>
      <c r="K3114" t="b">
        <v>0</v>
      </c>
      <c r="L3114">
        <v>2</v>
      </c>
      <c r="M3114" t="b">
        <v>0</v>
      </c>
      <c r="N3114" t="s">
        <v>8269</v>
      </c>
      <c r="O3114">
        <f t="shared" si="240"/>
        <v>1</v>
      </c>
      <c r="P3114">
        <f t="shared" si="241"/>
        <v>52.5</v>
      </c>
      <c r="Q3114" s="12" t="s">
        <v>8323</v>
      </c>
      <c r="R3114" t="s">
        <v>8326</v>
      </c>
      <c r="S3114" s="17">
        <f t="shared" si="242"/>
        <v>41856.672152777777</v>
      </c>
      <c r="T3114" s="17">
        <f t="shared" si="243"/>
        <v>41886.672152777777</v>
      </c>
      <c r="U3114">
        <f t="shared" si="244"/>
        <v>2014</v>
      </c>
    </row>
    <row r="3115" spans="1:21" ht="43.2" x14ac:dyDescent="0.3">
      <c r="A3115">
        <v>3077</v>
      </c>
      <c r="B3115" s="9" t="s">
        <v>3077</v>
      </c>
      <c r="C3115" s="3" t="s">
        <v>7187</v>
      </c>
      <c r="D3115" s="5">
        <v>22000</v>
      </c>
      <c r="E3115" s="7">
        <v>105</v>
      </c>
      <c r="F3115" t="s">
        <v>8220</v>
      </c>
      <c r="G3115" t="s">
        <v>8228</v>
      </c>
      <c r="H3115" t="s">
        <v>8250</v>
      </c>
      <c r="I3115">
        <v>1488495478</v>
      </c>
      <c r="J3115">
        <v>1485903478</v>
      </c>
      <c r="K3115" t="b">
        <v>0</v>
      </c>
      <c r="L3115">
        <v>2</v>
      </c>
      <c r="M3115" t="b">
        <v>0</v>
      </c>
      <c r="N3115" t="s">
        <v>8301</v>
      </c>
      <c r="O3115">
        <f t="shared" si="240"/>
        <v>0</v>
      </c>
      <c r="P3115">
        <f t="shared" si="241"/>
        <v>52.5</v>
      </c>
      <c r="Q3115" s="12" t="s">
        <v>8323</v>
      </c>
      <c r="R3115" t="s">
        <v>8324</v>
      </c>
      <c r="S3115" s="17">
        <f t="shared" si="242"/>
        <v>42766.956921296296</v>
      </c>
      <c r="T3115" s="17">
        <f t="shared" si="243"/>
        <v>42796.956921296296</v>
      </c>
      <c r="U3115">
        <f t="shared" si="244"/>
        <v>2017</v>
      </c>
    </row>
    <row r="3116" spans="1:21" ht="43.2" x14ac:dyDescent="0.3">
      <c r="A3116">
        <v>2759</v>
      </c>
      <c r="B3116" s="9" t="s">
        <v>2759</v>
      </c>
      <c r="C3116" s="3" t="s">
        <v>6869</v>
      </c>
      <c r="D3116" s="5">
        <v>1000</v>
      </c>
      <c r="E3116" s="7">
        <v>105</v>
      </c>
      <c r="F3116" t="s">
        <v>8220</v>
      </c>
      <c r="G3116" t="s">
        <v>8225</v>
      </c>
      <c r="H3116" t="s">
        <v>8247</v>
      </c>
      <c r="I3116">
        <v>1468658866</v>
      </c>
      <c r="J3116">
        <v>1464943666</v>
      </c>
      <c r="K3116" t="b">
        <v>0</v>
      </c>
      <c r="L3116">
        <v>2</v>
      </c>
      <c r="M3116" t="b">
        <v>0</v>
      </c>
      <c r="N3116" t="s">
        <v>8302</v>
      </c>
      <c r="O3116">
        <f t="shared" si="240"/>
        <v>11</v>
      </c>
      <c r="P3116">
        <f t="shared" si="241"/>
        <v>52.5</v>
      </c>
      <c r="Q3116" s="12" t="s">
        <v>8311</v>
      </c>
      <c r="R3116" t="s">
        <v>8356</v>
      </c>
      <c r="S3116" s="17">
        <f t="shared" si="242"/>
        <v>42524.36650462963</v>
      </c>
      <c r="T3116" s="17">
        <f t="shared" si="243"/>
        <v>42567.36650462963</v>
      </c>
      <c r="U3116">
        <f t="shared" si="244"/>
        <v>2016</v>
      </c>
    </row>
    <row r="3117" spans="1:21" ht="43.2" x14ac:dyDescent="0.3">
      <c r="A3117">
        <v>1481</v>
      </c>
      <c r="B3117" s="9" t="s">
        <v>1482</v>
      </c>
      <c r="C3117" s="3" t="s">
        <v>5591</v>
      </c>
      <c r="D3117" s="5">
        <v>5000</v>
      </c>
      <c r="E3117" s="7">
        <v>105</v>
      </c>
      <c r="F3117" t="s">
        <v>8220</v>
      </c>
      <c r="G3117" t="s">
        <v>8228</v>
      </c>
      <c r="H3117" t="s">
        <v>8250</v>
      </c>
      <c r="I3117">
        <v>1383430145</v>
      </c>
      <c r="J3117">
        <v>1380838145</v>
      </c>
      <c r="K3117" t="b">
        <v>0</v>
      </c>
      <c r="L3117">
        <v>6</v>
      </c>
      <c r="M3117" t="b">
        <v>0</v>
      </c>
      <c r="N3117" t="s">
        <v>8273</v>
      </c>
      <c r="O3117">
        <f t="shared" si="240"/>
        <v>2</v>
      </c>
      <c r="P3117">
        <f t="shared" si="241"/>
        <v>17.5</v>
      </c>
      <c r="Q3117" s="12" t="s">
        <v>8311</v>
      </c>
      <c r="R3117" t="s">
        <v>8352</v>
      </c>
      <c r="S3117" s="17">
        <f t="shared" si="242"/>
        <v>41550.922974537039</v>
      </c>
      <c r="T3117" s="17">
        <f t="shared" si="243"/>
        <v>41580.922974537039</v>
      </c>
      <c r="U3117">
        <f t="shared" si="244"/>
        <v>2013</v>
      </c>
    </row>
    <row r="3118" spans="1:21" ht="28.8" x14ac:dyDescent="0.3">
      <c r="A3118">
        <v>1405</v>
      </c>
      <c r="B3118" s="9" t="s">
        <v>1406</v>
      </c>
      <c r="C3118" s="3" t="s">
        <v>5515</v>
      </c>
      <c r="D3118" s="5">
        <v>25000</v>
      </c>
      <c r="E3118" s="7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 t="shared" si="240"/>
        <v>0</v>
      </c>
      <c r="P3118">
        <f t="shared" si="241"/>
        <v>6.18</v>
      </c>
      <c r="Q3118" s="12" t="s">
        <v>8311</v>
      </c>
      <c r="R3118" t="s">
        <v>8348</v>
      </c>
      <c r="S3118" s="17">
        <f t="shared" si="242"/>
        <v>41941.680567129632</v>
      </c>
      <c r="T3118" s="17">
        <f t="shared" si="243"/>
        <v>41971.722233796296</v>
      </c>
      <c r="U3118">
        <f t="shared" si="244"/>
        <v>2014</v>
      </c>
    </row>
    <row r="3119" spans="1:21" ht="57.6" x14ac:dyDescent="0.3">
      <c r="A3119">
        <v>712</v>
      </c>
      <c r="B3119" s="9" t="s">
        <v>713</v>
      </c>
      <c r="C3119" s="3" t="s">
        <v>4822</v>
      </c>
      <c r="D3119" s="5">
        <v>48500</v>
      </c>
      <c r="E3119" s="7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>
        <f t="shared" si="240"/>
        <v>0</v>
      </c>
      <c r="P3119">
        <f t="shared" si="241"/>
        <v>26.25</v>
      </c>
      <c r="Q3119" s="12" t="s">
        <v>8308</v>
      </c>
      <c r="R3119" t="s">
        <v>8310</v>
      </c>
      <c r="S3119" s="17">
        <f t="shared" si="242"/>
        <v>42384.680925925932</v>
      </c>
      <c r="T3119" s="17">
        <f t="shared" si="243"/>
        <v>42414.680925925932</v>
      </c>
      <c r="U3119">
        <f t="shared" si="244"/>
        <v>2016</v>
      </c>
    </row>
    <row r="3120" spans="1:21" ht="43.2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2" t="s">
        <v>8316</v>
      </c>
      <c r="R3120" t="s">
        <v>8334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43.2" x14ac:dyDescent="0.3">
      <c r="A3121">
        <v>3192</v>
      </c>
      <c r="B3121" s="9" t="s">
        <v>3192</v>
      </c>
      <c r="C3121" s="3" t="s">
        <v>7302</v>
      </c>
      <c r="D3121" s="5">
        <v>10000</v>
      </c>
      <c r="E3121" s="7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>
        <f t="shared" si="240"/>
        <v>1</v>
      </c>
      <c r="P3121">
        <f t="shared" si="241"/>
        <v>12.75</v>
      </c>
      <c r="Q3121" s="12" t="s">
        <v>8323</v>
      </c>
      <c r="R3121" t="s">
        <v>8335</v>
      </c>
      <c r="S3121" s="17">
        <f t="shared" si="242"/>
        <v>42018.94049768518</v>
      </c>
      <c r="T3121" s="17">
        <f t="shared" si="243"/>
        <v>42063.916666666672</v>
      </c>
      <c r="U3121">
        <f t="shared" si="244"/>
        <v>2015</v>
      </c>
    </row>
    <row r="3122" spans="1:21" ht="28.8" x14ac:dyDescent="0.3">
      <c r="A3122">
        <v>1916</v>
      </c>
      <c r="B3122" s="9" t="s">
        <v>1917</v>
      </c>
      <c r="C3122" s="3" t="s">
        <v>6026</v>
      </c>
      <c r="D3122" s="5">
        <v>20000</v>
      </c>
      <c r="E3122" s="7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>
        <f t="shared" si="240"/>
        <v>1</v>
      </c>
      <c r="P3122">
        <f t="shared" si="241"/>
        <v>17</v>
      </c>
      <c r="Q3122" s="12" t="s">
        <v>8308</v>
      </c>
      <c r="R3122" t="s">
        <v>8318</v>
      </c>
      <c r="S3122" s="17">
        <f t="shared" si="242"/>
        <v>42656.717303240745</v>
      </c>
      <c r="T3122" s="17">
        <f t="shared" si="243"/>
        <v>42681.758969907409</v>
      </c>
      <c r="U3122">
        <f t="shared" si="244"/>
        <v>2016</v>
      </c>
    </row>
    <row r="3123" spans="1:21" ht="43.2" x14ac:dyDescent="0.3">
      <c r="A3123">
        <v>3947</v>
      </c>
      <c r="B3123" s="9" t="s">
        <v>3944</v>
      </c>
      <c r="C3123" s="3" t="s">
        <v>8055</v>
      </c>
      <c r="D3123" s="5">
        <v>3000</v>
      </c>
      <c r="E3123" s="7">
        <v>101</v>
      </c>
      <c r="F3123" t="s">
        <v>8220</v>
      </c>
      <c r="G3123" t="s">
        <v>8223</v>
      </c>
      <c r="H3123" t="s">
        <v>8245</v>
      </c>
      <c r="I3123">
        <v>1475378744</v>
      </c>
      <c r="J3123">
        <v>1472786744</v>
      </c>
      <c r="K3123" t="b">
        <v>0</v>
      </c>
      <c r="L3123">
        <v>2</v>
      </c>
      <c r="M3123" t="b">
        <v>0</v>
      </c>
      <c r="N3123" t="s">
        <v>8269</v>
      </c>
      <c r="O3123">
        <f t="shared" si="240"/>
        <v>3</v>
      </c>
      <c r="P3123">
        <f t="shared" si="241"/>
        <v>50.5</v>
      </c>
      <c r="Q3123" s="12" t="s">
        <v>8323</v>
      </c>
      <c r="R3123" t="s">
        <v>8326</v>
      </c>
      <c r="S3123" s="17">
        <f t="shared" si="242"/>
        <v>42615.142870370371</v>
      </c>
      <c r="T3123" s="17">
        <f t="shared" si="243"/>
        <v>42645.142870370371</v>
      </c>
      <c r="U3123">
        <f t="shared" si="244"/>
        <v>2016</v>
      </c>
    </row>
    <row r="3124" spans="1:21" ht="57.6" x14ac:dyDescent="0.3">
      <c r="A3124">
        <v>1550</v>
      </c>
      <c r="B3124" s="9" t="s">
        <v>1551</v>
      </c>
      <c r="C3124" s="3" t="s">
        <v>5660</v>
      </c>
      <c r="D3124" s="5">
        <v>750</v>
      </c>
      <c r="E3124" s="7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240"/>
        <v>13</v>
      </c>
      <c r="P3124">
        <f t="shared" si="241"/>
        <v>14.43</v>
      </c>
      <c r="Q3124" s="12" t="s">
        <v>8313</v>
      </c>
      <c r="R3124" t="s">
        <v>8355</v>
      </c>
      <c r="S3124" s="17">
        <f t="shared" si="242"/>
        <v>42472.449467592596</v>
      </c>
      <c r="T3124" s="17">
        <f t="shared" si="243"/>
        <v>42502.449467592596</v>
      </c>
      <c r="U3124">
        <f t="shared" si="244"/>
        <v>2016</v>
      </c>
    </row>
    <row r="3125" spans="1:21" ht="43.2" x14ac:dyDescent="0.3">
      <c r="A3125">
        <v>861</v>
      </c>
      <c r="B3125" s="9" t="s">
        <v>862</v>
      </c>
      <c r="C3125" s="3" t="s">
        <v>4971</v>
      </c>
      <c r="D3125" s="5">
        <v>4500</v>
      </c>
      <c r="E3125" s="7">
        <v>101</v>
      </c>
      <c r="F3125" t="s">
        <v>8220</v>
      </c>
      <c r="G3125" t="s">
        <v>8223</v>
      </c>
      <c r="H3125" t="s">
        <v>8245</v>
      </c>
      <c r="I3125">
        <v>1474067404</v>
      </c>
      <c r="J3125">
        <v>1471475404</v>
      </c>
      <c r="K3125" t="b">
        <v>0</v>
      </c>
      <c r="L3125">
        <v>2</v>
      </c>
      <c r="M3125" t="b">
        <v>0</v>
      </c>
      <c r="N3125" t="s">
        <v>8276</v>
      </c>
      <c r="O3125">
        <f t="shared" si="240"/>
        <v>2</v>
      </c>
      <c r="P3125">
        <f t="shared" si="241"/>
        <v>50.5</v>
      </c>
      <c r="Q3125" s="12" t="s">
        <v>8327</v>
      </c>
      <c r="R3125" t="s">
        <v>8350</v>
      </c>
      <c r="S3125" s="17">
        <f t="shared" si="242"/>
        <v>42599.965324074074</v>
      </c>
      <c r="T3125" s="17">
        <f t="shared" si="243"/>
        <v>42629.965324074074</v>
      </c>
      <c r="U3125">
        <f t="shared" si="244"/>
        <v>2016</v>
      </c>
    </row>
    <row r="3126" spans="1:21" ht="43.2" x14ac:dyDescent="0.3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2" t="s">
        <v>8308</v>
      </c>
      <c r="R3126" t="s">
        <v>8310</v>
      </c>
      <c r="S3126" s="17">
        <f t="shared" si="242"/>
        <v>42683.420312500006</v>
      </c>
      <c r="T3126" s="17">
        <f t="shared" si="243"/>
        <v>42698.958333333328</v>
      </c>
      <c r="U3126">
        <f t="shared" si="244"/>
        <v>2016</v>
      </c>
    </row>
    <row r="3127" spans="1:21" ht="43.2" x14ac:dyDescent="0.3">
      <c r="A3127">
        <v>4103</v>
      </c>
      <c r="B3127" s="9" t="s">
        <v>4099</v>
      </c>
      <c r="C3127" s="3" t="s">
        <v>8206</v>
      </c>
      <c r="D3127" s="5">
        <v>1000</v>
      </c>
      <c r="E3127" s="7">
        <v>100</v>
      </c>
      <c r="F3127" t="s">
        <v>8220</v>
      </c>
      <c r="G3127" t="s">
        <v>8223</v>
      </c>
      <c r="H3127" t="s">
        <v>8245</v>
      </c>
      <c r="I3127">
        <v>1440613920</v>
      </c>
      <c r="J3127">
        <v>1435953566</v>
      </c>
      <c r="K3127" t="b">
        <v>0</v>
      </c>
      <c r="L3127">
        <v>6</v>
      </c>
      <c r="M3127" t="b">
        <v>0</v>
      </c>
      <c r="N3127" t="s">
        <v>8269</v>
      </c>
      <c r="O3127">
        <f t="shared" si="240"/>
        <v>10</v>
      </c>
      <c r="P3127">
        <f t="shared" si="241"/>
        <v>16.670000000000002</v>
      </c>
      <c r="Q3127" s="12" t="s">
        <v>8323</v>
      </c>
      <c r="R3127" t="s">
        <v>8326</v>
      </c>
      <c r="S3127" s="17">
        <f t="shared" si="242"/>
        <v>42188.83293981482</v>
      </c>
      <c r="T3127" s="17">
        <f t="shared" si="243"/>
        <v>42242.772222222222</v>
      </c>
      <c r="U3127">
        <f t="shared" si="244"/>
        <v>2015</v>
      </c>
    </row>
    <row r="3128" spans="1:21" ht="43.2" x14ac:dyDescent="0.3">
      <c r="A3128">
        <v>4020</v>
      </c>
      <c r="B3128" s="9" t="s">
        <v>4016</v>
      </c>
      <c r="C3128" s="3" t="s">
        <v>8125</v>
      </c>
      <c r="D3128" s="5">
        <v>600</v>
      </c>
      <c r="E3128" s="7">
        <v>100</v>
      </c>
      <c r="F3128" t="s">
        <v>8220</v>
      </c>
      <c r="G3128" t="s">
        <v>8223</v>
      </c>
      <c r="H3128" t="s">
        <v>8245</v>
      </c>
      <c r="I3128">
        <v>1427168099</v>
      </c>
      <c r="J3128">
        <v>1424579699</v>
      </c>
      <c r="K3128" t="b">
        <v>0</v>
      </c>
      <c r="L3128">
        <v>3</v>
      </c>
      <c r="M3128" t="b">
        <v>0</v>
      </c>
      <c r="N3128" t="s">
        <v>8269</v>
      </c>
      <c r="O3128">
        <f t="shared" si="240"/>
        <v>17</v>
      </c>
      <c r="P3128">
        <f t="shared" si="241"/>
        <v>33.33</v>
      </c>
      <c r="Q3128" s="12" t="s">
        <v>8323</v>
      </c>
      <c r="R3128" t="s">
        <v>8326</v>
      </c>
      <c r="S3128" s="17">
        <f t="shared" si="242"/>
        <v>42057.190960648149</v>
      </c>
      <c r="T3128" s="17">
        <f t="shared" si="243"/>
        <v>42087.149293981478</v>
      </c>
      <c r="U3128">
        <f t="shared" si="244"/>
        <v>2015</v>
      </c>
    </row>
    <row r="3129" spans="1:21" ht="28.8" x14ac:dyDescent="0.3">
      <c r="A3129">
        <v>3991</v>
      </c>
      <c r="B3129" s="9" t="s">
        <v>3987</v>
      </c>
      <c r="C3129" s="3" t="s">
        <v>8097</v>
      </c>
      <c r="D3129" s="5">
        <v>500</v>
      </c>
      <c r="E3129" s="7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>
        <f t="shared" si="240"/>
        <v>20</v>
      </c>
      <c r="P3129">
        <f t="shared" si="241"/>
        <v>100</v>
      </c>
      <c r="Q3129" s="12" t="s">
        <v>8323</v>
      </c>
      <c r="R3129" t="s">
        <v>8326</v>
      </c>
      <c r="S3129" s="17">
        <f t="shared" si="242"/>
        <v>42125.644467592589</v>
      </c>
      <c r="T3129" s="17">
        <f t="shared" si="243"/>
        <v>42155.644467592589</v>
      </c>
      <c r="U3129">
        <f t="shared" si="244"/>
        <v>2015</v>
      </c>
    </row>
    <row r="3130" spans="1:21" x14ac:dyDescent="0.3">
      <c r="A3130">
        <v>3861</v>
      </c>
      <c r="B3130" s="9" t="s">
        <v>3858</v>
      </c>
      <c r="C3130" s="3" t="s">
        <v>7970</v>
      </c>
      <c r="D3130" s="5">
        <v>2000</v>
      </c>
      <c r="E3130" s="7">
        <v>100</v>
      </c>
      <c r="F3130" t="s">
        <v>8220</v>
      </c>
      <c r="G3130" t="s">
        <v>8223</v>
      </c>
      <c r="H3130" t="s">
        <v>8245</v>
      </c>
      <c r="I3130">
        <v>1415828820</v>
      </c>
      <c r="J3130">
        <v>1412258977</v>
      </c>
      <c r="K3130" t="b">
        <v>0</v>
      </c>
      <c r="L3130">
        <v>1</v>
      </c>
      <c r="M3130" t="b">
        <v>0</v>
      </c>
      <c r="N3130" t="s">
        <v>8269</v>
      </c>
      <c r="O3130">
        <f t="shared" si="240"/>
        <v>5</v>
      </c>
      <c r="P3130">
        <f t="shared" si="241"/>
        <v>100</v>
      </c>
      <c r="Q3130" s="12" t="s">
        <v>8323</v>
      </c>
      <c r="R3130" t="s">
        <v>8326</v>
      </c>
      <c r="S3130" s="17">
        <f t="shared" si="242"/>
        <v>41914.590011574073</v>
      </c>
      <c r="T3130" s="17">
        <f t="shared" si="243"/>
        <v>41955.907638888893</v>
      </c>
      <c r="U3130">
        <f t="shared" si="244"/>
        <v>2014</v>
      </c>
    </row>
    <row r="3131" spans="1:21" ht="43.2" x14ac:dyDescent="0.3">
      <c r="A3131">
        <v>3742</v>
      </c>
      <c r="B3131" s="9" t="s">
        <v>3739</v>
      </c>
      <c r="C3131" s="3" t="s">
        <v>7852</v>
      </c>
      <c r="D3131" s="5">
        <v>5000</v>
      </c>
      <c r="E3131" s="7">
        <v>100</v>
      </c>
      <c r="F3131" t="s">
        <v>8220</v>
      </c>
      <c r="G3131" t="s">
        <v>8223</v>
      </c>
      <c r="H3131" t="s">
        <v>8245</v>
      </c>
      <c r="I3131">
        <v>1409980144</v>
      </c>
      <c r="J3131">
        <v>1407388144</v>
      </c>
      <c r="K3131" t="b">
        <v>0</v>
      </c>
      <c r="L3131">
        <v>4</v>
      </c>
      <c r="M3131" t="b">
        <v>0</v>
      </c>
      <c r="N3131" t="s">
        <v>8269</v>
      </c>
      <c r="O3131">
        <f t="shared" si="240"/>
        <v>2</v>
      </c>
      <c r="P3131">
        <f t="shared" si="241"/>
        <v>25</v>
      </c>
      <c r="Q3131" s="12" t="s">
        <v>8323</v>
      </c>
      <c r="R3131" t="s">
        <v>8326</v>
      </c>
      <c r="S3131" s="17">
        <f t="shared" si="242"/>
        <v>41858.214629629627</v>
      </c>
      <c r="T3131" s="17">
        <f t="shared" si="243"/>
        <v>41888.214629629627</v>
      </c>
      <c r="U3131">
        <f t="shared" si="244"/>
        <v>2014</v>
      </c>
    </row>
    <row r="3132" spans="1:21" ht="43.2" x14ac:dyDescent="0.3">
      <c r="A3132">
        <v>3730</v>
      </c>
      <c r="B3132" s="9" t="s">
        <v>3727</v>
      </c>
      <c r="C3132" s="3" t="s">
        <v>7840</v>
      </c>
      <c r="D3132" s="5">
        <v>1000</v>
      </c>
      <c r="E3132" s="7">
        <v>100</v>
      </c>
      <c r="F3132" t="s">
        <v>8220</v>
      </c>
      <c r="G3132" t="s">
        <v>8223</v>
      </c>
      <c r="H3132" t="s">
        <v>8245</v>
      </c>
      <c r="I3132">
        <v>1439828159</v>
      </c>
      <c r="J3132">
        <v>1437236159</v>
      </c>
      <c r="K3132" t="b">
        <v>0</v>
      </c>
      <c r="L3132">
        <v>1</v>
      </c>
      <c r="M3132" t="b">
        <v>0</v>
      </c>
      <c r="N3132" t="s">
        <v>8269</v>
      </c>
      <c r="O3132">
        <f t="shared" si="240"/>
        <v>10</v>
      </c>
      <c r="P3132">
        <f t="shared" si="241"/>
        <v>100</v>
      </c>
      <c r="Q3132" s="12" t="s">
        <v>8323</v>
      </c>
      <c r="R3132" t="s">
        <v>8326</v>
      </c>
      <c r="S3132" s="17">
        <f t="shared" si="242"/>
        <v>42203.677766203706</v>
      </c>
      <c r="T3132" s="17">
        <f t="shared" si="243"/>
        <v>42233.677766203706</v>
      </c>
      <c r="U3132">
        <f t="shared" si="244"/>
        <v>2015</v>
      </c>
    </row>
    <row r="3133" spans="1:21" ht="43.2" x14ac:dyDescent="0.3">
      <c r="A3133">
        <v>3632</v>
      </c>
      <c r="B3133" s="9" t="s">
        <v>3630</v>
      </c>
      <c r="C3133" s="3" t="s">
        <v>7742</v>
      </c>
      <c r="D3133" s="5">
        <v>500</v>
      </c>
      <c r="E3133" s="7">
        <v>100</v>
      </c>
      <c r="F3133" t="s">
        <v>8220</v>
      </c>
      <c r="G3133" t="s">
        <v>8224</v>
      </c>
      <c r="H3133" t="s">
        <v>8246</v>
      </c>
      <c r="I3133">
        <v>1416781749</v>
      </c>
      <c r="J3133">
        <v>1415053749</v>
      </c>
      <c r="K3133" t="b">
        <v>0</v>
      </c>
      <c r="L3133">
        <v>1</v>
      </c>
      <c r="M3133" t="b">
        <v>0</v>
      </c>
      <c r="N3133" t="s">
        <v>8303</v>
      </c>
      <c r="O3133">
        <f t="shared" si="240"/>
        <v>20</v>
      </c>
      <c r="P3133">
        <f t="shared" si="241"/>
        <v>100</v>
      </c>
      <c r="Q3133" s="12" t="s">
        <v>8323</v>
      </c>
      <c r="R3133" t="s">
        <v>8335</v>
      </c>
      <c r="S3133" s="17">
        <f t="shared" si="242"/>
        <v>41946.936909722222</v>
      </c>
      <c r="T3133" s="17">
        <f t="shared" si="243"/>
        <v>41966.936909722222</v>
      </c>
      <c r="U3133">
        <f t="shared" si="244"/>
        <v>2014</v>
      </c>
    </row>
    <row r="3134" spans="1:21" ht="43.2" x14ac:dyDescent="0.3">
      <c r="A3134">
        <v>3576</v>
      </c>
      <c r="B3134" s="9" t="s">
        <v>3575</v>
      </c>
      <c r="C3134" s="3" t="s">
        <v>7686</v>
      </c>
      <c r="D3134" s="5">
        <v>100</v>
      </c>
      <c r="E3134" s="7">
        <v>100</v>
      </c>
      <c r="F3134" t="s">
        <v>8218</v>
      </c>
      <c r="G3134" t="s">
        <v>8223</v>
      </c>
      <c r="H3134" t="s">
        <v>8245</v>
      </c>
      <c r="I3134">
        <v>1480947054</v>
      </c>
      <c r="J3134">
        <v>1475759454</v>
      </c>
      <c r="K3134" t="b">
        <v>0</v>
      </c>
      <c r="L3134">
        <v>5</v>
      </c>
      <c r="M3134" t="b">
        <v>1</v>
      </c>
      <c r="N3134" t="s">
        <v>8269</v>
      </c>
      <c r="O3134">
        <f t="shared" si="240"/>
        <v>100</v>
      </c>
      <c r="P3134">
        <f t="shared" si="241"/>
        <v>20</v>
      </c>
      <c r="Q3134" s="12" t="s">
        <v>8323</v>
      </c>
      <c r="R3134" t="s">
        <v>8326</v>
      </c>
      <c r="S3134" s="17">
        <f t="shared" si="242"/>
        <v>42649.54923611111</v>
      </c>
      <c r="T3134" s="17">
        <f t="shared" si="243"/>
        <v>42709.590902777782</v>
      </c>
      <c r="U3134">
        <f t="shared" si="244"/>
        <v>2016</v>
      </c>
    </row>
    <row r="3135" spans="1:21" ht="43.2" x14ac:dyDescent="0.3">
      <c r="A3135">
        <v>2944</v>
      </c>
      <c r="B3135" s="9" t="s">
        <v>2944</v>
      </c>
      <c r="C3135" s="3" t="s">
        <v>7054</v>
      </c>
      <c r="D3135" s="5">
        <v>10000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1433714198</v>
      </c>
      <c r="J3135">
        <v>1431122198</v>
      </c>
      <c r="K3135" t="b">
        <v>0</v>
      </c>
      <c r="L3135">
        <v>1</v>
      </c>
      <c r="M3135" t="b">
        <v>0</v>
      </c>
      <c r="N3135" t="s">
        <v>8301</v>
      </c>
      <c r="O3135">
        <f t="shared" si="240"/>
        <v>1</v>
      </c>
      <c r="P3135">
        <f t="shared" si="241"/>
        <v>100</v>
      </c>
      <c r="Q3135" s="12" t="s">
        <v>8323</v>
      </c>
      <c r="R3135" t="s">
        <v>8324</v>
      </c>
      <c r="S3135" s="17">
        <f t="shared" si="242"/>
        <v>42132.9143287037</v>
      </c>
      <c r="T3135" s="17">
        <f t="shared" si="243"/>
        <v>42162.9143287037</v>
      </c>
      <c r="U3135">
        <f t="shared" si="244"/>
        <v>2015</v>
      </c>
    </row>
    <row r="3136" spans="1:21" ht="43.2" x14ac:dyDescent="0.3">
      <c r="A3136">
        <v>2766</v>
      </c>
      <c r="B3136" s="9" t="s">
        <v>2766</v>
      </c>
      <c r="C3136" s="3" t="s">
        <v>6876</v>
      </c>
      <c r="D3136" s="5">
        <v>5000</v>
      </c>
      <c r="E3136" s="7">
        <v>100</v>
      </c>
      <c r="F3136" t="s">
        <v>8220</v>
      </c>
      <c r="G3136" t="s">
        <v>8223</v>
      </c>
      <c r="H3136" t="s">
        <v>8245</v>
      </c>
      <c r="I3136">
        <v>1313078518</v>
      </c>
      <c r="J3136">
        <v>1310486518</v>
      </c>
      <c r="K3136" t="b">
        <v>0</v>
      </c>
      <c r="L3136">
        <v>4</v>
      </c>
      <c r="M3136" t="b">
        <v>0</v>
      </c>
      <c r="N3136" t="s">
        <v>8302</v>
      </c>
      <c r="O3136">
        <f t="shared" si="240"/>
        <v>2</v>
      </c>
      <c r="P3136">
        <f t="shared" si="241"/>
        <v>25</v>
      </c>
      <c r="Q3136" s="12" t="s">
        <v>8311</v>
      </c>
      <c r="R3136" t="s">
        <v>8356</v>
      </c>
      <c r="S3136" s="17">
        <f t="shared" si="242"/>
        <v>40736.668032407404</v>
      </c>
      <c r="T3136" s="17">
        <f t="shared" si="243"/>
        <v>40766.668032407404</v>
      </c>
      <c r="U3136">
        <f t="shared" si="244"/>
        <v>2011</v>
      </c>
    </row>
    <row r="3137" spans="1:21" ht="43.2" x14ac:dyDescent="0.3">
      <c r="A3137">
        <v>2565</v>
      </c>
      <c r="B3137" s="9" t="s">
        <v>2565</v>
      </c>
      <c r="C3137" s="3" t="s">
        <v>6675</v>
      </c>
      <c r="D3137" s="5">
        <v>10000</v>
      </c>
      <c r="E3137" s="7">
        <v>100</v>
      </c>
      <c r="F3137" t="s">
        <v>8219</v>
      </c>
      <c r="G3137" t="s">
        <v>8223</v>
      </c>
      <c r="H3137" t="s">
        <v>8245</v>
      </c>
      <c r="I3137">
        <v>1462827000</v>
      </c>
      <c r="J3137">
        <v>1457710589</v>
      </c>
      <c r="K3137" t="b">
        <v>0</v>
      </c>
      <c r="L3137">
        <v>1</v>
      </c>
      <c r="M3137" t="b">
        <v>0</v>
      </c>
      <c r="N3137" t="s">
        <v>8282</v>
      </c>
      <c r="O3137">
        <f t="shared" si="240"/>
        <v>1</v>
      </c>
      <c r="P3137">
        <f t="shared" si="241"/>
        <v>100</v>
      </c>
      <c r="Q3137" s="12" t="s">
        <v>8319</v>
      </c>
      <c r="R3137" t="s">
        <v>8345</v>
      </c>
      <c r="S3137" s="17">
        <f t="shared" si="242"/>
        <v>42440.650335648148</v>
      </c>
      <c r="T3137" s="17">
        <f t="shared" si="243"/>
        <v>42499.868055555555</v>
      </c>
      <c r="U3137">
        <f t="shared" si="244"/>
        <v>2016</v>
      </c>
    </row>
    <row r="3138" spans="1:21" ht="43.2" x14ac:dyDescent="0.3">
      <c r="A3138">
        <v>2368</v>
      </c>
      <c r="B3138" s="9" t="s">
        <v>2369</v>
      </c>
      <c r="C3138" s="3" t="s">
        <v>6478</v>
      </c>
      <c r="D3138" s="5">
        <v>40000</v>
      </c>
      <c r="E3138" s="7">
        <v>100</v>
      </c>
      <c r="F3138" t="s">
        <v>8219</v>
      </c>
      <c r="G3138" t="s">
        <v>8223</v>
      </c>
      <c r="H3138" t="s">
        <v>8245</v>
      </c>
      <c r="I3138">
        <v>1429028365</v>
      </c>
      <c r="J3138">
        <v>1425143965</v>
      </c>
      <c r="K3138" t="b">
        <v>0</v>
      </c>
      <c r="L3138">
        <v>2</v>
      </c>
      <c r="M3138" t="b">
        <v>0</v>
      </c>
      <c r="N3138" t="s">
        <v>8270</v>
      </c>
      <c r="O3138">
        <f t="shared" ref="O3138:O3201" si="245">ROUND(E3138/D3138*100,0)</f>
        <v>0</v>
      </c>
      <c r="P3138">
        <f t="shared" si="241"/>
        <v>50</v>
      </c>
      <c r="Q3138" s="12" t="s">
        <v>8308</v>
      </c>
      <c r="R3138" t="s">
        <v>8342</v>
      </c>
      <c r="S3138" s="17">
        <f t="shared" si="242"/>
        <v>42063.721817129626</v>
      </c>
      <c r="T3138" s="17">
        <f t="shared" si="243"/>
        <v>42108.680150462969</v>
      </c>
      <c r="U3138">
        <f t="shared" si="244"/>
        <v>2015</v>
      </c>
    </row>
    <row r="3139" spans="1:21" ht="43.2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6">IFERROR(ROUND(E3139/L3139,2),0)</f>
        <v>100</v>
      </c>
      <c r="Q3139" s="12" t="s">
        <v>8311</v>
      </c>
      <c r="R3139" t="s">
        <v>8349</v>
      </c>
      <c r="S3139" s="17">
        <f t="shared" ref="S3139:S3202" si="247">(((J3139/60)/60)/24)+DATE(1970,1,1)</f>
        <v>40672.729872685188</v>
      </c>
      <c r="T3139" s="17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1557</v>
      </c>
      <c r="B3140" s="9" t="s">
        <v>1558</v>
      </c>
      <c r="C3140" s="3" t="s">
        <v>5667</v>
      </c>
      <c r="D3140" s="5">
        <v>2500</v>
      </c>
      <c r="E3140" s="7">
        <v>100</v>
      </c>
      <c r="F3140" t="s">
        <v>8220</v>
      </c>
      <c r="G3140" t="s">
        <v>8223</v>
      </c>
      <c r="H3140" t="s">
        <v>8245</v>
      </c>
      <c r="I3140">
        <v>1411227633</v>
      </c>
      <c r="J3140">
        <v>1408549233</v>
      </c>
      <c r="K3140" t="b">
        <v>0</v>
      </c>
      <c r="L3140">
        <v>1</v>
      </c>
      <c r="M3140" t="b">
        <v>0</v>
      </c>
      <c r="N3140" t="s">
        <v>8287</v>
      </c>
      <c r="O3140">
        <f t="shared" si="245"/>
        <v>4</v>
      </c>
      <c r="P3140">
        <f t="shared" si="246"/>
        <v>100</v>
      </c>
      <c r="Q3140" s="12" t="s">
        <v>8313</v>
      </c>
      <c r="R3140" t="s">
        <v>8355</v>
      </c>
      <c r="S3140" s="17">
        <f t="shared" si="247"/>
        <v>41871.65315972222</v>
      </c>
      <c r="T3140" s="17">
        <f t="shared" si="248"/>
        <v>41902.65315972222</v>
      </c>
      <c r="U3140">
        <f t="shared" si="249"/>
        <v>2014</v>
      </c>
    </row>
    <row r="3141" spans="1:21" ht="43.2" x14ac:dyDescent="0.3">
      <c r="A3141">
        <v>1491</v>
      </c>
      <c r="B3141" s="9" t="s">
        <v>1492</v>
      </c>
      <c r="C3141" s="3" t="s">
        <v>5601</v>
      </c>
      <c r="D3141" s="5">
        <v>1200</v>
      </c>
      <c r="E3141" s="7">
        <v>100</v>
      </c>
      <c r="F3141" t="s">
        <v>8220</v>
      </c>
      <c r="G3141" t="s">
        <v>8223</v>
      </c>
      <c r="H3141" t="s">
        <v>8245</v>
      </c>
      <c r="I3141">
        <v>1424014680</v>
      </c>
      <c r="J3141">
        <v>1418922443</v>
      </c>
      <c r="K3141" t="b">
        <v>0</v>
      </c>
      <c r="L3141">
        <v>1</v>
      </c>
      <c r="M3141" t="b">
        <v>0</v>
      </c>
      <c r="N3141" t="s">
        <v>8273</v>
      </c>
      <c r="O3141">
        <f t="shared" si="245"/>
        <v>8</v>
      </c>
      <c r="P3141">
        <f t="shared" si="246"/>
        <v>100</v>
      </c>
      <c r="Q3141" s="12" t="s">
        <v>8311</v>
      </c>
      <c r="R3141" t="s">
        <v>8352</v>
      </c>
      <c r="S3141" s="17">
        <f t="shared" si="247"/>
        <v>41991.713460648149</v>
      </c>
      <c r="T3141" s="17">
        <f t="shared" si="248"/>
        <v>42050.651388888888</v>
      </c>
      <c r="U3141">
        <f t="shared" si="249"/>
        <v>2014</v>
      </c>
    </row>
    <row r="3142" spans="1:21" ht="43.2" x14ac:dyDescent="0.3">
      <c r="A3142">
        <v>1423</v>
      </c>
      <c r="B3142" s="9" t="s">
        <v>1424</v>
      </c>
      <c r="C3142" s="3" t="s">
        <v>5533</v>
      </c>
      <c r="D3142" s="5">
        <v>30000</v>
      </c>
      <c r="E3142" s="7">
        <v>100</v>
      </c>
      <c r="F3142" t="s">
        <v>8220</v>
      </c>
      <c r="G3142" t="s">
        <v>8225</v>
      </c>
      <c r="H3142" t="s">
        <v>8247</v>
      </c>
      <c r="I3142">
        <v>1451637531</v>
      </c>
      <c r="J3142">
        <v>1449045531</v>
      </c>
      <c r="K3142" t="b">
        <v>0</v>
      </c>
      <c r="L3142">
        <v>1</v>
      </c>
      <c r="M3142" t="b">
        <v>0</v>
      </c>
      <c r="N3142" t="s">
        <v>8285</v>
      </c>
      <c r="O3142">
        <f t="shared" si="245"/>
        <v>0</v>
      </c>
      <c r="P3142">
        <f t="shared" si="246"/>
        <v>100</v>
      </c>
      <c r="Q3142" s="12" t="s">
        <v>8311</v>
      </c>
      <c r="R3142" t="s">
        <v>8348</v>
      </c>
      <c r="S3142" s="17">
        <f t="shared" si="247"/>
        <v>42340.360312500001</v>
      </c>
      <c r="T3142" s="17">
        <f t="shared" si="248"/>
        <v>42370.360312500001</v>
      </c>
      <c r="U3142">
        <f t="shared" si="249"/>
        <v>2015</v>
      </c>
    </row>
    <row r="3143" spans="1:21" ht="57.6" x14ac:dyDescent="0.3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2" t="s">
        <v>8311</v>
      </c>
      <c r="R3143" t="s">
        <v>8348</v>
      </c>
      <c r="S3143" s="17">
        <f t="shared" si="247"/>
        <v>42360.437152777777</v>
      </c>
      <c r="T3143" s="17">
        <f t="shared" si="248"/>
        <v>42420.437152777777</v>
      </c>
      <c r="U3143">
        <f t="shared" si="249"/>
        <v>2015</v>
      </c>
    </row>
    <row r="3144" spans="1:21" ht="43.2" x14ac:dyDescent="0.3">
      <c r="A3144">
        <v>1342</v>
      </c>
      <c r="B3144" s="9" t="s">
        <v>1343</v>
      </c>
      <c r="C3144" s="3" t="s">
        <v>5452</v>
      </c>
      <c r="D3144" s="5">
        <v>50000</v>
      </c>
      <c r="E3144" s="7">
        <v>100</v>
      </c>
      <c r="F3144" t="s">
        <v>8219</v>
      </c>
      <c r="G3144" t="s">
        <v>8223</v>
      </c>
      <c r="H3144" t="s">
        <v>8245</v>
      </c>
      <c r="I3144">
        <v>1437161739</v>
      </c>
      <c r="J3144">
        <v>1434569739</v>
      </c>
      <c r="K3144" t="b">
        <v>0</v>
      </c>
      <c r="L3144">
        <v>1</v>
      </c>
      <c r="M3144" t="b">
        <v>0</v>
      </c>
      <c r="N3144" t="s">
        <v>8271</v>
      </c>
      <c r="O3144">
        <f t="shared" si="245"/>
        <v>0</v>
      </c>
      <c r="P3144">
        <f t="shared" si="246"/>
        <v>100</v>
      </c>
      <c r="Q3144" s="12" t="s">
        <v>8308</v>
      </c>
      <c r="R3144" t="s">
        <v>8310</v>
      </c>
      <c r="S3144" s="17">
        <f t="shared" si="247"/>
        <v>42172.816423611104</v>
      </c>
      <c r="T3144" s="17">
        <f t="shared" si="248"/>
        <v>42202.816423611104</v>
      </c>
      <c r="U3144">
        <f t="shared" si="249"/>
        <v>2015</v>
      </c>
    </row>
    <row r="3145" spans="1:21" ht="43.2" x14ac:dyDescent="0.3">
      <c r="A3145">
        <v>1183</v>
      </c>
      <c r="B3145" s="9" t="s">
        <v>1184</v>
      </c>
      <c r="C3145" s="3" t="s">
        <v>5293</v>
      </c>
      <c r="D3145" s="5">
        <v>2500</v>
      </c>
      <c r="E3145" s="7">
        <v>100</v>
      </c>
      <c r="F3145" t="s">
        <v>8220</v>
      </c>
      <c r="G3145" t="s">
        <v>8223</v>
      </c>
      <c r="H3145" t="s">
        <v>8245</v>
      </c>
      <c r="I3145">
        <v>1478059140</v>
      </c>
      <c r="J3145">
        <v>1476391223</v>
      </c>
      <c r="K3145" t="b">
        <v>0</v>
      </c>
      <c r="L3145">
        <v>3</v>
      </c>
      <c r="M3145" t="b">
        <v>0</v>
      </c>
      <c r="N3145" t="s">
        <v>8282</v>
      </c>
      <c r="O3145">
        <f t="shared" si="245"/>
        <v>4</v>
      </c>
      <c r="P3145">
        <f t="shared" si="246"/>
        <v>33.33</v>
      </c>
      <c r="Q3145" s="12" t="s">
        <v>8319</v>
      </c>
      <c r="R3145" t="s">
        <v>8345</v>
      </c>
      <c r="S3145" s="17">
        <f t="shared" si="247"/>
        <v>42656.86137731481</v>
      </c>
      <c r="T3145" s="17">
        <f t="shared" si="248"/>
        <v>42676.165972222225</v>
      </c>
      <c r="U3145">
        <f t="shared" si="249"/>
        <v>2016</v>
      </c>
    </row>
    <row r="3146" spans="1:21" ht="43.2" x14ac:dyDescent="0.3">
      <c r="A3146">
        <v>1170</v>
      </c>
      <c r="B3146" s="9" t="s">
        <v>1171</v>
      </c>
      <c r="C3146" s="3" t="s">
        <v>5280</v>
      </c>
      <c r="D3146" s="5">
        <v>25000</v>
      </c>
      <c r="E3146" s="7">
        <v>100</v>
      </c>
      <c r="F3146" t="s">
        <v>8220</v>
      </c>
      <c r="G3146" t="s">
        <v>8224</v>
      </c>
      <c r="H3146" t="s">
        <v>8246</v>
      </c>
      <c r="I3146">
        <v>1433021171</v>
      </c>
      <c r="J3146">
        <v>1430429171</v>
      </c>
      <c r="K3146" t="b">
        <v>0</v>
      </c>
      <c r="L3146">
        <v>2</v>
      </c>
      <c r="M3146" t="b">
        <v>0</v>
      </c>
      <c r="N3146" t="s">
        <v>8282</v>
      </c>
      <c r="O3146">
        <f t="shared" si="245"/>
        <v>0</v>
      </c>
      <c r="P3146">
        <f t="shared" si="246"/>
        <v>50</v>
      </c>
      <c r="Q3146" s="12" t="s">
        <v>8319</v>
      </c>
      <c r="R3146" t="s">
        <v>8345</v>
      </c>
      <c r="S3146" s="17">
        <f t="shared" si="247"/>
        <v>42124.893182870372</v>
      </c>
      <c r="T3146" s="17">
        <f t="shared" si="248"/>
        <v>42154.893182870372</v>
      </c>
      <c r="U3146">
        <f t="shared" si="249"/>
        <v>2015</v>
      </c>
    </row>
    <row r="3147" spans="1:21" ht="43.2" x14ac:dyDescent="0.3">
      <c r="A3147">
        <v>1145</v>
      </c>
      <c r="B3147" s="9" t="s">
        <v>1146</v>
      </c>
      <c r="C3147" s="3" t="s">
        <v>5255</v>
      </c>
      <c r="D3147" s="5">
        <v>80000</v>
      </c>
      <c r="E3147" s="7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100</v>
      </c>
      <c r="Q3147" s="12" t="s">
        <v>8319</v>
      </c>
      <c r="R3147" t="s">
        <v>8345</v>
      </c>
      <c r="S3147" s="17">
        <f t="shared" si="247"/>
        <v>41854.747592592597</v>
      </c>
      <c r="T3147" s="17">
        <f t="shared" si="248"/>
        <v>41914.747592592597</v>
      </c>
      <c r="U3147">
        <f t="shared" si="249"/>
        <v>2014</v>
      </c>
    </row>
    <row r="3148" spans="1:21" ht="43.2" x14ac:dyDescent="0.3">
      <c r="A3148">
        <v>1100</v>
      </c>
      <c r="B3148" s="9" t="s">
        <v>1101</v>
      </c>
      <c r="C3148" s="3" t="s">
        <v>5210</v>
      </c>
      <c r="D3148" s="5">
        <v>4000</v>
      </c>
      <c r="E3148" s="7">
        <v>100</v>
      </c>
      <c r="F3148" t="s">
        <v>8220</v>
      </c>
      <c r="G3148" t="s">
        <v>8235</v>
      </c>
      <c r="H3148" t="s">
        <v>8248</v>
      </c>
      <c r="I3148">
        <v>1455417571</v>
      </c>
      <c r="J3148">
        <v>1452825571</v>
      </c>
      <c r="K3148" t="b">
        <v>0</v>
      </c>
      <c r="L3148">
        <v>10</v>
      </c>
      <c r="M3148" t="b">
        <v>0</v>
      </c>
      <c r="N3148" t="s">
        <v>8280</v>
      </c>
      <c r="O3148">
        <f t="shared" si="245"/>
        <v>3</v>
      </c>
      <c r="P3148">
        <f t="shared" si="246"/>
        <v>10</v>
      </c>
      <c r="Q3148" s="12" t="s">
        <v>8316</v>
      </c>
      <c r="R3148" t="s">
        <v>8334</v>
      </c>
      <c r="S3148" s="17">
        <f t="shared" si="247"/>
        <v>42384.110775462963</v>
      </c>
      <c r="T3148" s="17">
        <f t="shared" si="248"/>
        <v>42414.110775462963</v>
      </c>
      <c r="U3148">
        <f t="shared" si="249"/>
        <v>2016</v>
      </c>
    </row>
    <row r="3149" spans="1:21" x14ac:dyDescent="0.3">
      <c r="A3149">
        <v>919</v>
      </c>
      <c r="B3149" s="9" t="s">
        <v>920</v>
      </c>
      <c r="C3149" s="3" t="s">
        <v>5029</v>
      </c>
      <c r="D3149" s="5">
        <v>20000</v>
      </c>
      <c r="E3149" s="7">
        <v>100</v>
      </c>
      <c r="F3149" t="s">
        <v>8220</v>
      </c>
      <c r="G3149" t="s">
        <v>8223</v>
      </c>
      <c r="H3149" t="s">
        <v>8245</v>
      </c>
      <c r="I3149">
        <v>1355930645</v>
      </c>
      <c r="J3149">
        <v>1352906645</v>
      </c>
      <c r="K3149" t="b">
        <v>0</v>
      </c>
      <c r="L3149">
        <v>1</v>
      </c>
      <c r="M3149" t="b">
        <v>0</v>
      </c>
      <c r="N3149" t="s">
        <v>8276</v>
      </c>
      <c r="O3149">
        <f t="shared" si="245"/>
        <v>1</v>
      </c>
      <c r="P3149">
        <f t="shared" si="246"/>
        <v>100</v>
      </c>
      <c r="Q3149" s="12" t="s">
        <v>8327</v>
      </c>
      <c r="R3149" t="s">
        <v>8350</v>
      </c>
      <c r="S3149" s="17">
        <f t="shared" si="247"/>
        <v>41227.641724537039</v>
      </c>
      <c r="T3149" s="17">
        <f t="shared" si="248"/>
        <v>41262.641724537039</v>
      </c>
      <c r="U3149">
        <f t="shared" si="249"/>
        <v>2012</v>
      </c>
    </row>
    <row r="3150" spans="1:21" ht="28.8" x14ac:dyDescent="0.3">
      <c r="A3150">
        <v>600</v>
      </c>
      <c r="B3150" s="9" t="s">
        <v>601</v>
      </c>
      <c r="C3150" s="3" t="s">
        <v>4710</v>
      </c>
      <c r="D3150" s="5">
        <v>5000</v>
      </c>
      <c r="E3150" s="7">
        <v>100</v>
      </c>
      <c r="F3150" t="s">
        <v>8219</v>
      </c>
      <c r="G3150" t="s">
        <v>8223</v>
      </c>
      <c r="H3150" t="s">
        <v>8245</v>
      </c>
      <c r="I3150">
        <v>1431198562</v>
      </c>
      <c r="J3150">
        <v>1426014562</v>
      </c>
      <c r="K3150" t="b">
        <v>0</v>
      </c>
      <c r="L3150">
        <v>1</v>
      </c>
      <c r="M3150" t="b">
        <v>0</v>
      </c>
      <c r="N3150" t="s">
        <v>8270</v>
      </c>
      <c r="O3150">
        <f t="shared" si="245"/>
        <v>2</v>
      </c>
      <c r="P3150">
        <f t="shared" si="246"/>
        <v>100</v>
      </c>
      <c r="Q3150" s="12" t="s">
        <v>8308</v>
      </c>
      <c r="R3150" t="s">
        <v>8342</v>
      </c>
      <c r="S3150" s="17">
        <f t="shared" si="247"/>
        <v>42073.798171296294</v>
      </c>
      <c r="T3150" s="17">
        <f t="shared" si="248"/>
        <v>42133.798171296294</v>
      </c>
      <c r="U3150">
        <f t="shared" si="249"/>
        <v>2015</v>
      </c>
    </row>
    <row r="3151" spans="1:21" ht="43.2" x14ac:dyDescent="0.3">
      <c r="A3151">
        <v>218</v>
      </c>
      <c r="B3151" s="9" t="s">
        <v>220</v>
      </c>
      <c r="C3151" s="3" t="s">
        <v>4328</v>
      </c>
      <c r="D3151" s="5">
        <v>5000</v>
      </c>
      <c r="E3151" s="7">
        <v>100</v>
      </c>
      <c r="F3151" t="s">
        <v>8220</v>
      </c>
      <c r="G3151" t="s">
        <v>8223</v>
      </c>
      <c r="H3151" t="s">
        <v>8245</v>
      </c>
      <c r="I3151">
        <v>1431702289</v>
      </c>
      <c r="J3151">
        <v>1426518289</v>
      </c>
      <c r="K3151" t="b">
        <v>0</v>
      </c>
      <c r="L3151">
        <v>1</v>
      </c>
      <c r="M3151" t="b">
        <v>0</v>
      </c>
      <c r="N3151" t="s">
        <v>8266</v>
      </c>
      <c r="O3151">
        <f t="shared" si="245"/>
        <v>2</v>
      </c>
      <c r="P3151">
        <f t="shared" si="246"/>
        <v>100</v>
      </c>
      <c r="Q3151" s="12" t="s">
        <v>8321</v>
      </c>
      <c r="R3151" t="s">
        <v>8325</v>
      </c>
      <c r="S3151" s="17">
        <f t="shared" si="247"/>
        <v>42079.628344907411</v>
      </c>
      <c r="T3151" s="17">
        <f t="shared" si="248"/>
        <v>42139.628344907411</v>
      </c>
      <c r="U3151">
        <f t="shared" si="249"/>
        <v>2015</v>
      </c>
    </row>
    <row r="3152" spans="1:21" ht="57.6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2" t="s">
        <v>8323</v>
      </c>
      <c r="R3152" t="s">
        <v>8326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3.2" x14ac:dyDescent="0.3">
      <c r="A3153">
        <v>4058</v>
      </c>
      <c r="B3153" s="9" t="s">
        <v>4054</v>
      </c>
      <c r="C3153" s="3" t="s">
        <v>8162</v>
      </c>
      <c r="D3153" s="5">
        <v>3750</v>
      </c>
      <c r="E3153" s="7">
        <v>95</v>
      </c>
      <c r="F3153" t="s">
        <v>8220</v>
      </c>
      <c r="G3153" t="s">
        <v>8223</v>
      </c>
      <c r="H3153" t="s">
        <v>8245</v>
      </c>
      <c r="I3153">
        <v>1459483140</v>
      </c>
      <c r="J3153">
        <v>1458178044</v>
      </c>
      <c r="K3153" t="b">
        <v>0</v>
      </c>
      <c r="L3153">
        <v>4</v>
      </c>
      <c r="M3153" t="b">
        <v>0</v>
      </c>
      <c r="N3153" t="s">
        <v>8269</v>
      </c>
      <c r="O3153">
        <f t="shared" si="245"/>
        <v>3</v>
      </c>
      <c r="P3153">
        <f t="shared" si="246"/>
        <v>23.75</v>
      </c>
      <c r="Q3153" s="12" t="s">
        <v>8323</v>
      </c>
      <c r="R3153" t="s">
        <v>8326</v>
      </c>
      <c r="S3153" s="17">
        <f t="shared" si="247"/>
        <v>42446.060694444444</v>
      </c>
      <c r="T3153" s="17">
        <f t="shared" si="248"/>
        <v>42461.165972222225</v>
      </c>
      <c r="U3153">
        <f t="shared" si="249"/>
        <v>2016</v>
      </c>
    </row>
    <row r="3154" spans="1:21" ht="43.2" x14ac:dyDescent="0.3">
      <c r="A3154">
        <v>3984</v>
      </c>
      <c r="B3154" s="9" t="s">
        <v>3980</v>
      </c>
      <c r="C3154" s="3" t="s">
        <v>8090</v>
      </c>
      <c r="D3154" s="5">
        <v>1500</v>
      </c>
      <c r="E3154" s="7">
        <v>95</v>
      </c>
      <c r="F3154" t="s">
        <v>8220</v>
      </c>
      <c r="G3154" t="s">
        <v>8224</v>
      </c>
      <c r="H3154" t="s">
        <v>8246</v>
      </c>
      <c r="I3154">
        <v>1415404800</v>
      </c>
      <c r="J3154">
        <v>1412809644</v>
      </c>
      <c r="K3154" t="b">
        <v>0</v>
      </c>
      <c r="L3154">
        <v>10</v>
      </c>
      <c r="M3154" t="b">
        <v>0</v>
      </c>
      <c r="N3154" t="s">
        <v>8269</v>
      </c>
      <c r="O3154">
        <f t="shared" si="245"/>
        <v>6</v>
      </c>
      <c r="P3154">
        <f t="shared" si="246"/>
        <v>9.5</v>
      </c>
      <c r="Q3154" s="12" t="s">
        <v>8323</v>
      </c>
      <c r="R3154" t="s">
        <v>8326</v>
      </c>
      <c r="S3154" s="17">
        <f t="shared" si="247"/>
        <v>41920.963472222218</v>
      </c>
      <c r="T3154" s="17">
        <f t="shared" si="248"/>
        <v>41951</v>
      </c>
      <c r="U3154">
        <f t="shared" si="249"/>
        <v>2014</v>
      </c>
    </row>
    <row r="3155" spans="1:21" ht="43.2" x14ac:dyDescent="0.3">
      <c r="A3155">
        <v>2852</v>
      </c>
      <c r="B3155" s="9" t="s">
        <v>2852</v>
      </c>
      <c r="C3155" s="3" t="s">
        <v>6962</v>
      </c>
      <c r="D3155" s="5">
        <v>5000</v>
      </c>
      <c r="E3155" s="7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 t="shared" si="245"/>
        <v>2</v>
      </c>
      <c r="P3155">
        <f t="shared" si="246"/>
        <v>15.83</v>
      </c>
      <c r="Q3155" s="12" t="s">
        <v>8323</v>
      </c>
      <c r="R3155" t="s">
        <v>8326</v>
      </c>
      <c r="S3155" s="17">
        <f t="shared" si="247"/>
        <v>41781.045173611114</v>
      </c>
      <c r="T3155" s="17">
        <f t="shared" si="248"/>
        <v>41811.045173611114</v>
      </c>
      <c r="U3155">
        <f t="shared" si="249"/>
        <v>2014</v>
      </c>
    </row>
    <row r="3156" spans="1:21" ht="43.2" x14ac:dyDescent="0.3">
      <c r="A3156">
        <v>661</v>
      </c>
      <c r="B3156" s="9" t="s">
        <v>662</v>
      </c>
      <c r="C3156" s="3" t="s">
        <v>4771</v>
      </c>
      <c r="D3156" s="5">
        <v>10000</v>
      </c>
      <c r="E3156" s="7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 t="shared" si="245"/>
        <v>1</v>
      </c>
      <c r="P3156">
        <f t="shared" si="246"/>
        <v>10.56</v>
      </c>
      <c r="Q3156" s="12" t="s">
        <v>8308</v>
      </c>
      <c r="R3156" t="s">
        <v>8310</v>
      </c>
      <c r="S3156" s="17">
        <f t="shared" si="247"/>
        <v>42636.645358796297</v>
      </c>
      <c r="T3156" s="17">
        <f t="shared" si="248"/>
        <v>42666.645358796297</v>
      </c>
      <c r="U3156">
        <f t="shared" si="249"/>
        <v>2016</v>
      </c>
    </row>
    <row r="3157" spans="1:21" ht="43.2" x14ac:dyDescent="0.3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2" t="s">
        <v>8323</v>
      </c>
      <c r="R3157" t="s">
        <v>8326</v>
      </c>
      <c r="S3157" s="17">
        <f t="shared" si="247"/>
        <v>42029.135879629626</v>
      </c>
      <c r="T3157" s="17">
        <f t="shared" si="248"/>
        <v>42059.135879629626</v>
      </c>
      <c r="U3157">
        <f t="shared" si="249"/>
        <v>2015</v>
      </c>
    </row>
    <row r="3158" spans="1:21" ht="43.2" x14ac:dyDescent="0.3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2" t="s">
        <v>8313</v>
      </c>
      <c r="R3158" t="s">
        <v>8355</v>
      </c>
      <c r="S3158" s="17">
        <f t="shared" si="247"/>
        <v>41936.020752314813</v>
      </c>
      <c r="T3158" s="17">
        <f t="shared" si="248"/>
        <v>41956.062418981484</v>
      </c>
      <c r="U3158">
        <f t="shared" si="249"/>
        <v>2014</v>
      </c>
    </row>
    <row r="3159" spans="1:21" ht="28.8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2" t="s">
        <v>8313</v>
      </c>
      <c r="R3159" t="s">
        <v>8351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2" t="s">
        <v>8321</v>
      </c>
      <c r="R3160" t="s">
        <v>8337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2" t="s">
        <v>8308</v>
      </c>
      <c r="R3161" t="s">
        <v>8315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43.2" x14ac:dyDescent="0.3">
      <c r="A3162">
        <v>3919</v>
      </c>
      <c r="B3162" s="9" t="s">
        <v>3916</v>
      </c>
      <c r="C3162" s="3" t="s">
        <v>8027</v>
      </c>
      <c r="D3162" s="5">
        <v>5000</v>
      </c>
      <c r="E3162" s="7">
        <v>90</v>
      </c>
      <c r="F3162" t="s">
        <v>8220</v>
      </c>
      <c r="G3162" t="s">
        <v>8224</v>
      </c>
      <c r="H3162" t="s">
        <v>8246</v>
      </c>
      <c r="I3162">
        <v>1453075200</v>
      </c>
      <c r="J3162">
        <v>1450628773</v>
      </c>
      <c r="K3162" t="b">
        <v>0</v>
      </c>
      <c r="L3162">
        <v>3</v>
      </c>
      <c r="M3162" t="b">
        <v>0</v>
      </c>
      <c r="N3162" t="s">
        <v>8269</v>
      </c>
      <c r="O3162">
        <f t="shared" si="245"/>
        <v>2</v>
      </c>
      <c r="P3162">
        <f t="shared" si="246"/>
        <v>30</v>
      </c>
      <c r="Q3162" s="12" t="s">
        <v>8323</v>
      </c>
      <c r="R3162" t="s">
        <v>8326</v>
      </c>
      <c r="S3162" s="17">
        <f t="shared" si="247"/>
        <v>42358.684872685189</v>
      </c>
      <c r="T3162" s="17">
        <f t="shared" si="248"/>
        <v>42387</v>
      </c>
      <c r="U3162">
        <f t="shared" si="249"/>
        <v>2015</v>
      </c>
    </row>
    <row r="3163" spans="1:21" ht="28.8" x14ac:dyDescent="0.3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2" t="s">
        <v>8311</v>
      </c>
      <c r="R3163" t="s">
        <v>8356</v>
      </c>
      <c r="S3163" s="17">
        <f t="shared" si="247"/>
        <v>41373.579675925925</v>
      </c>
      <c r="T3163" s="17">
        <f t="shared" si="248"/>
        <v>41418.579675925925</v>
      </c>
      <c r="U3163">
        <f t="shared" si="249"/>
        <v>2013</v>
      </c>
    </row>
    <row r="3164" spans="1:21" ht="28.8" x14ac:dyDescent="0.3">
      <c r="A3164">
        <v>2599</v>
      </c>
      <c r="B3164" s="9" t="s">
        <v>2599</v>
      </c>
      <c r="C3164" s="3" t="s">
        <v>6709</v>
      </c>
      <c r="D3164" s="5">
        <v>9041</v>
      </c>
      <c r="E3164" s="7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>
        <f t="shared" si="245"/>
        <v>1</v>
      </c>
      <c r="P3164">
        <f t="shared" si="246"/>
        <v>18</v>
      </c>
      <c r="Q3164" s="12" t="s">
        <v>8319</v>
      </c>
      <c r="R3164" t="s">
        <v>8345</v>
      </c>
      <c r="S3164" s="17">
        <f t="shared" si="247"/>
        <v>41809.754016203704</v>
      </c>
      <c r="T3164" s="17">
        <f t="shared" si="248"/>
        <v>41854.754016203704</v>
      </c>
      <c r="U3164">
        <f t="shared" si="249"/>
        <v>2014</v>
      </c>
    </row>
    <row r="3165" spans="1:21" ht="57.6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2" t="s">
        <v>8327</v>
      </c>
      <c r="R3165" t="s">
        <v>8350</v>
      </c>
      <c r="S3165" s="17">
        <f t="shared" si="247"/>
        <v>41829.965532407405</v>
      </c>
      <c r="T3165" s="17">
        <f t="shared" si="248"/>
        <v>41881.645833333336</v>
      </c>
      <c r="U3165">
        <f t="shared" si="249"/>
        <v>2014</v>
      </c>
    </row>
    <row r="3166" spans="1:21" ht="43.2" x14ac:dyDescent="0.3">
      <c r="A3166">
        <v>863</v>
      </c>
      <c r="B3166" s="9" t="s">
        <v>864</v>
      </c>
      <c r="C3166" s="3" t="s">
        <v>4973</v>
      </c>
      <c r="D3166" s="5">
        <v>2000</v>
      </c>
      <c r="E3166" s="7">
        <v>90</v>
      </c>
      <c r="F3166" t="s">
        <v>8220</v>
      </c>
      <c r="G3166" t="s">
        <v>8223</v>
      </c>
      <c r="H3166" t="s">
        <v>8245</v>
      </c>
      <c r="I3166">
        <v>1329014966</v>
      </c>
      <c r="J3166">
        <v>1326422966</v>
      </c>
      <c r="K3166" t="b">
        <v>0</v>
      </c>
      <c r="L3166">
        <v>5</v>
      </c>
      <c r="M3166" t="b">
        <v>0</v>
      </c>
      <c r="N3166" t="s">
        <v>8276</v>
      </c>
      <c r="O3166">
        <f t="shared" si="245"/>
        <v>5</v>
      </c>
      <c r="P3166">
        <f t="shared" si="246"/>
        <v>18</v>
      </c>
      <c r="Q3166" s="12" t="s">
        <v>8327</v>
      </c>
      <c r="R3166" t="s">
        <v>8350</v>
      </c>
      <c r="S3166" s="17">
        <f t="shared" si="247"/>
        <v>40921.117662037039</v>
      </c>
      <c r="T3166" s="17">
        <f t="shared" si="248"/>
        <v>40951.117662037039</v>
      </c>
      <c r="U3166">
        <f t="shared" si="249"/>
        <v>2012</v>
      </c>
    </row>
    <row r="3167" spans="1:21" ht="43.2" x14ac:dyDescent="0.3">
      <c r="A3167">
        <v>718</v>
      </c>
      <c r="B3167" s="9" t="s">
        <v>719</v>
      </c>
      <c r="C3167" s="3" t="s">
        <v>4828</v>
      </c>
      <c r="D3167" s="5">
        <v>12000</v>
      </c>
      <c r="E3167" s="7">
        <v>90</v>
      </c>
      <c r="F3167" t="s">
        <v>8220</v>
      </c>
      <c r="G3167" t="s">
        <v>8223</v>
      </c>
      <c r="H3167" t="s">
        <v>8245</v>
      </c>
      <c r="I3167">
        <v>1487397540</v>
      </c>
      <c r="J3167">
        <v>1484684247</v>
      </c>
      <c r="K3167" t="b">
        <v>0</v>
      </c>
      <c r="L3167">
        <v>4</v>
      </c>
      <c r="M3167" t="b">
        <v>0</v>
      </c>
      <c r="N3167" t="s">
        <v>8271</v>
      </c>
      <c r="O3167">
        <f t="shared" si="245"/>
        <v>1</v>
      </c>
      <c r="P3167">
        <f t="shared" si="246"/>
        <v>22.5</v>
      </c>
      <c r="Q3167" s="12" t="s">
        <v>8308</v>
      </c>
      <c r="R3167" t="s">
        <v>8310</v>
      </c>
      <c r="S3167" s="17">
        <f t="shared" si="247"/>
        <v>42752.845451388886</v>
      </c>
      <c r="T3167" s="17">
        <f t="shared" si="248"/>
        <v>42784.249305555553</v>
      </c>
      <c r="U3167">
        <f t="shared" si="249"/>
        <v>2017</v>
      </c>
    </row>
    <row r="3168" spans="1:21" ht="43.2" x14ac:dyDescent="0.3">
      <c r="A3168">
        <v>627</v>
      </c>
      <c r="B3168" s="9" t="s">
        <v>628</v>
      </c>
      <c r="C3168" s="3" t="s">
        <v>4737</v>
      </c>
      <c r="D3168" s="5">
        <v>450000</v>
      </c>
      <c r="E3168" s="7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>
        <f t="shared" si="245"/>
        <v>0</v>
      </c>
      <c r="P3168">
        <f t="shared" si="246"/>
        <v>90</v>
      </c>
      <c r="Q3168" s="12" t="s">
        <v>8308</v>
      </c>
      <c r="R3168" t="s">
        <v>8342</v>
      </c>
      <c r="S3168" s="17">
        <f t="shared" si="247"/>
        <v>42384.306840277779</v>
      </c>
      <c r="T3168" s="17">
        <f t="shared" si="248"/>
        <v>42443.958333333328</v>
      </c>
      <c r="U3168">
        <f t="shared" si="249"/>
        <v>2016</v>
      </c>
    </row>
    <row r="3169" spans="1:21" ht="43.2" x14ac:dyDescent="0.3">
      <c r="A3169">
        <v>4110</v>
      </c>
      <c r="B3169" s="9" t="s">
        <v>4106</v>
      </c>
      <c r="C3169" s="3" t="s">
        <v>8213</v>
      </c>
      <c r="D3169" s="5">
        <v>300</v>
      </c>
      <c r="E3169" s="7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245"/>
        <v>29</v>
      </c>
      <c r="P3169">
        <f t="shared" si="246"/>
        <v>14.33</v>
      </c>
      <c r="Q3169" s="12" t="s">
        <v>8323</v>
      </c>
      <c r="R3169" t="s">
        <v>8326</v>
      </c>
      <c r="S3169" s="17">
        <f t="shared" si="247"/>
        <v>42512.626747685179</v>
      </c>
      <c r="T3169" s="17">
        <f t="shared" si="248"/>
        <v>42572.626747685179</v>
      </c>
      <c r="U3169">
        <f t="shared" si="249"/>
        <v>2016</v>
      </c>
    </row>
    <row r="3170" spans="1:21" ht="57.6" x14ac:dyDescent="0.3">
      <c r="A3170">
        <v>2502</v>
      </c>
      <c r="B3170" s="9" t="s">
        <v>2502</v>
      </c>
      <c r="C3170" s="3" t="s">
        <v>6612</v>
      </c>
      <c r="D3170" s="5">
        <v>110000</v>
      </c>
      <c r="E3170" s="7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245"/>
        <v>0</v>
      </c>
      <c r="P3170">
        <f t="shared" si="246"/>
        <v>17.2</v>
      </c>
      <c r="Q3170" s="12" t="s">
        <v>8319</v>
      </c>
      <c r="R3170" t="s">
        <v>8357</v>
      </c>
      <c r="S3170" s="17">
        <f t="shared" si="247"/>
        <v>41858.825439814813</v>
      </c>
      <c r="T3170" s="17">
        <f t="shared" si="248"/>
        <v>41903.825439814813</v>
      </c>
      <c r="U3170">
        <f t="shared" si="249"/>
        <v>2014</v>
      </c>
    </row>
    <row r="3171" spans="1:21" ht="43.2" x14ac:dyDescent="0.3">
      <c r="A3171">
        <v>2597</v>
      </c>
      <c r="B3171" s="9" t="s">
        <v>2597</v>
      </c>
      <c r="C3171" s="3" t="s">
        <v>6707</v>
      </c>
      <c r="D3171" s="5">
        <v>1500</v>
      </c>
      <c r="E3171" s="7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 t="shared" si="245"/>
        <v>6</v>
      </c>
      <c r="P3171">
        <f t="shared" si="246"/>
        <v>12.14</v>
      </c>
      <c r="Q3171" s="12" t="s">
        <v>8319</v>
      </c>
      <c r="R3171" t="s">
        <v>8345</v>
      </c>
      <c r="S3171" s="17">
        <f t="shared" si="247"/>
        <v>42510.341631944444</v>
      </c>
      <c r="T3171" s="17">
        <f t="shared" si="248"/>
        <v>42540.341631944444</v>
      </c>
      <c r="U3171">
        <f t="shared" si="249"/>
        <v>2016</v>
      </c>
    </row>
    <row r="3172" spans="1:21" ht="43.2" x14ac:dyDescent="0.3">
      <c r="A3172">
        <v>2322</v>
      </c>
      <c r="B3172" s="9" t="s">
        <v>2323</v>
      </c>
      <c r="C3172" s="3" t="s">
        <v>6432</v>
      </c>
      <c r="D3172" s="5">
        <v>2700</v>
      </c>
      <c r="E3172" s="7">
        <v>85</v>
      </c>
      <c r="F3172" t="s">
        <v>8221</v>
      </c>
      <c r="G3172" t="s">
        <v>8223</v>
      </c>
      <c r="H3172" t="s">
        <v>8245</v>
      </c>
      <c r="I3172">
        <v>1491769769</v>
      </c>
      <c r="J3172">
        <v>1489181369</v>
      </c>
      <c r="K3172" t="b">
        <v>0</v>
      </c>
      <c r="L3172">
        <v>4</v>
      </c>
      <c r="M3172" t="b">
        <v>0</v>
      </c>
      <c r="N3172" t="s">
        <v>8296</v>
      </c>
      <c r="O3172">
        <f t="shared" si="245"/>
        <v>3</v>
      </c>
      <c r="P3172">
        <f t="shared" si="246"/>
        <v>21.25</v>
      </c>
      <c r="Q3172" s="12" t="s">
        <v>8319</v>
      </c>
      <c r="R3172" t="s">
        <v>8320</v>
      </c>
      <c r="S3172" s="17">
        <f t="shared" si="247"/>
        <v>42804.895474537043</v>
      </c>
      <c r="T3172" s="17">
        <f t="shared" si="248"/>
        <v>42834.853807870371</v>
      </c>
      <c r="U3172">
        <f t="shared" si="249"/>
        <v>2017</v>
      </c>
    </row>
    <row r="3173" spans="1:21" ht="43.2" x14ac:dyDescent="0.3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2" t="s">
        <v>8316</v>
      </c>
      <c r="R3173" t="s">
        <v>8334</v>
      </c>
      <c r="S3173" s="17">
        <f t="shared" si="247"/>
        <v>41018.711863425924</v>
      </c>
      <c r="T3173" s="17">
        <f t="shared" si="248"/>
        <v>41048.711863425924</v>
      </c>
      <c r="U3173">
        <f t="shared" si="249"/>
        <v>2012</v>
      </c>
    </row>
    <row r="3174" spans="1:21" ht="28.8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2" t="s">
        <v>8316</v>
      </c>
      <c r="R3174" t="s">
        <v>8334</v>
      </c>
      <c r="S3174" s="17">
        <f t="shared" si="247"/>
        <v>41832.086377314816</v>
      </c>
      <c r="T3174" s="17">
        <f t="shared" si="248"/>
        <v>41867.086377314816</v>
      </c>
      <c r="U3174">
        <f t="shared" si="249"/>
        <v>2014</v>
      </c>
    </row>
    <row r="3175" spans="1:21" ht="43.2" x14ac:dyDescent="0.3">
      <c r="A3175">
        <v>1907</v>
      </c>
      <c r="B3175" s="9" t="s">
        <v>1908</v>
      </c>
      <c r="C3175" s="3" t="s">
        <v>6017</v>
      </c>
      <c r="D3175" s="5">
        <v>30000</v>
      </c>
      <c r="E3175" s="7">
        <v>85</v>
      </c>
      <c r="F3175" t="s">
        <v>8220</v>
      </c>
      <c r="G3175" t="s">
        <v>8223</v>
      </c>
      <c r="H3175" t="s">
        <v>8245</v>
      </c>
      <c r="I3175">
        <v>1400853925</v>
      </c>
      <c r="J3175">
        <v>1399557925</v>
      </c>
      <c r="K3175" t="b">
        <v>0</v>
      </c>
      <c r="L3175">
        <v>4</v>
      </c>
      <c r="M3175" t="b">
        <v>0</v>
      </c>
      <c r="N3175" t="s">
        <v>8292</v>
      </c>
      <c r="O3175">
        <f t="shared" si="245"/>
        <v>0</v>
      </c>
      <c r="P3175">
        <f t="shared" si="246"/>
        <v>21.25</v>
      </c>
      <c r="Q3175" s="12" t="s">
        <v>8308</v>
      </c>
      <c r="R3175" t="s">
        <v>8318</v>
      </c>
      <c r="S3175" s="17">
        <f t="shared" si="247"/>
        <v>41767.587094907409</v>
      </c>
      <c r="T3175" s="17">
        <f t="shared" si="248"/>
        <v>41782.587094907409</v>
      </c>
      <c r="U3175">
        <f t="shared" si="249"/>
        <v>2014</v>
      </c>
    </row>
    <row r="3176" spans="1:21" ht="43.2" x14ac:dyDescent="0.3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2" t="s">
        <v>8327</v>
      </c>
      <c r="R3176" t="s">
        <v>8330</v>
      </c>
      <c r="S3176" s="17">
        <f t="shared" si="247"/>
        <v>41841.56381944444</v>
      </c>
      <c r="T3176" s="17">
        <f t="shared" si="248"/>
        <v>41882.818749999999</v>
      </c>
      <c r="U3176">
        <f t="shared" si="249"/>
        <v>2014</v>
      </c>
    </row>
    <row r="3177" spans="1:21" ht="43.2" x14ac:dyDescent="0.3">
      <c r="A3177">
        <v>1563</v>
      </c>
      <c r="B3177" s="9" t="s">
        <v>1564</v>
      </c>
      <c r="C3177" s="3" t="s">
        <v>5673</v>
      </c>
      <c r="D3177" s="5">
        <v>6000</v>
      </c>
      <c r="E3177" s="7">
        <v>85</v>
      </c>
      <c r="F3177" t="s">
        <v>8219</v>
      </c>
      <c r="G3177" t="s">
        <v>8224</v>
      </c>
      <c r="H3177" t="s">
        <v>8246</v>
      </c>
      <c r="I3177">
        <v>1394815751</v>
      </c>
      <c r="J3177">
        <v>1389635351</v>
      </c>
      <c r="K3177" t="b">
        <v>0</v>
      </c>
      <c r="L3177">
        <v>2</v>
      </c>
      <c r="M3177" t="b">
        <v>0</v>
      </c>
      <c r="N3177" t="s">
        <v>8288</v>
      </c>
      <c r="O3177">
        <f t="shared" si="245"/>
        <v>1</v>
      </c>
      <c r="P3177">
        <f t="shared" si="246"/>
        <v>42.5</v>
      </c>
      <c r="Q3177" s="12" t="s">
        <v>8311</v>
      </c>
      <c r="R3177" t="s">
        <v>8349</v>
      </c>
      <c r="S3177" s="17">
        <f t="shared" si="247"/>
        <v>41652.742488425924</v>
      </c>
      <c r="T3177" s="17">
        <f t="shared" si="248"/>
        <v>41712.700821759259</v>
      </c>
      <c r="U3177">
        <f t="shared" si="249"/>
        <v>2014</v>
      </c>
    </row>
    <row r="3178" spans="1:21" ht="43.2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2" t="s">
        <v>8316</v>
      </c>
      <c r="R3178" t="s">
        <v>8334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2" t="s">
        <v>8321</v>
      </c>
      <c r="R3179" t="s">
        <v>8339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43.2" x14ac:dyDescent="0.3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2" t="s">
        <v>8308</v>
      </c>
      <c r="R3180" t="s">
        <v>8342</v>
      </c>
      <c r="S3180" s="17">
        <f t="shared" si="247"/>
        <v>41961.18913194444</v>
      </c>
      <c r="T3180" s="17">
        <f t="shared" si="248"/>
        <v>41991.18913194444</v>
      </c>
      <c r="U3180">
        <f t="shared" si="249"/>
        <v>2014</v>
      </c>
    </row>
    <row r="3181" spans="1:21" ht="43.2" x14ac:dyDescent="0.3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2" t="s">
        <v>8321</v>
      </c>
      <c r="R3181" t="s">
        <v>8339</v>
      </c>
      <c r="S3181" s="17">
        <f t="shared" si="247"/>
        <v>41938.717256944445</v>
      </c>
      <c r="T3181" s="17">
        <f t="shared" si="248"/>
        <v>41969.551388888889</v>
      </c>
      <c r="U3181">
        <f t="shared" si="249"/>
        <v>2014</v>
      </c>
    </row>
    <row r="3182" spans="1:21" ht="43.2" x14ac:dyDescent="0.3">
      <c r="A3182">
        <v>1065</v>
      </c>
      <c r="B3182" s="9" t="s">
        <v>1066</v>
      </c>
      <c r="C3182" s="3" t="s">
        <v>5175</v>
      </c>
      <c r="D3182" s="5">
        <v>3000</v>
      </c>
      <c r="E3182" s="7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 t="shared" si="245"/>
        <v>3</v>
      </c>
      <c r="P3182">
        <f t="shared" si="246"/>
        <v>16.2</v>
      </c>
      <c r="Q3182" s="12" t="s">
        <v>8316</v>
      </c>
      <c r="R3182" t="s">
        <v>8334</v>
      </c>
      <c r="S3182" s="17">
        <f t="shared" si="247"/>
        <v>41661.381041666667</v>
      </c>
      <c r="T3182" s="17">
        <f t="shared" si="248"/>
        <v>41689.381041666667</v>
      </c>
      <c r="U3182">
        <f t="shared" si="249"/>
        <v>2014</v>
      </c>
    </row>
    <row r="3183" spans="1:21" ht="57.6" x14ac:dyDescent="0.3">
      <c r="A3183">
        <v>155</v>
      </c>
      <c r="B3183" s="9" t="s">
        <v>157</v>
      </c>
      <c r="C3183" s="3" t="s">
        <v>4265</v>
      </c>
      <c r="D3183" s="5">
        <v>1350000</v>
      </c>
      <c r="E3183" s="7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 t="shared" si="245"/>
        <v>0</v>
      </c>
      <c r="P3183">
        <f t="shared" si="246"/>
        <v>20.25</v>
      </c>
      <c r="Q3183" s="12" t="s">
        <v>8321</v>
      </c>
      <c r="R3183" t="s">
        <v>8337</v>
      </c>
      <c r="S3183" s="17">
        <f t="shared" si="247"/>
        <v>42168.559432870374</v>
      </c>
      <c r="T3183" s="17">
        <f t="shared" si="248"/>
        <v>42208.559432870374</v>
      </c>
      <c r="U3183">
        <f t="shared" si="249"/>
        <v>2015</v>
      </c>
    </row>
    <row r="3184" spans="1:21" ht="57.6" x14ac:dyDescent="0.3">
      <c r="A3184">
        <v>4037</v>
      </c>
      <c r="B3184" s="9" t="s">
        <v>4033</v>
      </c>
      <c r="C3184" s="3" t="s">
        <v>8141</v>
      </c>
      <c r="D3184" s="5">
        <v>700</v>
      </c>
      <c r="E3184" s="7">
        <v>80</v>
      </c>
      <c r="F3184" t="s">
        <v>8220</v>
      </c>
      <c r="G3184" t="s">
        <v>8223</v>
      </c>
      <c r="H3184" t="s">
        <v>8245</v>
      </c>
      <c r="I3184">
        <v>1464099900</v>
      </c>
      <c r="J3184">
        <v>1462585315</v>
      </c>
      <c r="K3184" t="b">
        <v>0</v>
      </c>
      <c r="L3184">
        <v>2</v>
      </c>
      <c r="M3184" t="b">
        <v>0</v>
      </c>
      <c r="N3184" t="s">
        <v>8269</v>
      </c>
      <c r="O3184">
        <f t="shared" si="245"/>
        <v>11</v>
      </c>
      <c r="P3184">
        <f t="shared" si="246"/>
        <v>40</v>
      </c>
      <c r="Q3184" s="12" t="s">
        <v>8323</v>
      </c>
      <c r="R3184" t="s">
        <v>8326</v>
      </c>
      <c r="S3184" s="17">
        <f t="shared" si="247"/>
        <v>42497.070775462969</v>
      </c>
      <c r="T3184" s="17">
        <f t="shared" si="248"/>
        <v>42514.600694444445</v>
      </c>
      <c r="U3184">
        <f t="shared" si="249"/>
        <v>2016</v>
      </c>
    </row>
    <row r="3185" spans="1:21" ht="43.2" x14ac:dyDescent="0.3">
      <c r="A3185">
        <v>2861</v>
      </c>
      <c r="B3185" s="9" t="s">
        <v>2861</v>
      </c>
      <c r="C3185" s="3" t="s">
        <v>6971</v>
      </c>
      <c r="D3185" s="5">
        <v>250</v>
      </c>
      <c r="E3185" s="7">
        <v>80</v>
      </c>
      <c r="F3185" t="s">
        <v>8220</v>
      </c>
      <c r="G3185" t="s">
        <v>8225</v>
      </c>
      <c r="H3185" t="s">
        <v>8247</v>
      </c>
      <c r="I3185">
        <v>1443103848</v>
      </c>
      <c r="J3185">
        <v>1441894248</v>
      </c>
      <c r="K3185" t="b">
        <v>0</v>
      </c>
      <c r="L3185">
        <v>3</v>
      </c>
      <c r="M3185" t="b">
        <v>0</v>
      </c>
      <c r="N3185" t="s">
        <v>8269</v>
      </c>
      <c r="O3185">
        <f t="shared" si="245"/>
        <v>32</v>
      </c>
      <c r="P3185">
        <f t="shared" si="246"/>
        <v>26.67</v>
      </c>
      <c r="Q3185" s="12" t="s">
        <v>8323</v>
      </c>
      <c r="R3185" t="s">
        <v>8326</v>
      </c>
      <c r="S3185" s="17">
        <f t="shared" si="247"/>
        <v>42257.590833333335</v>
      </c>
      <c r="T3185" s="17">
        <f t="shared" si="248"/>
        <v>42271.590833333335</v>
      </c>
      <c r="U3185">
        <f t="shared" si="249"/>
        <v>2015</v>
      </c>
    </row>
    <row r="3186" spans="1:21" ht="43.2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2" t="s">
        <v>8319</v>
      </c>
      <c r="R3186" t="s">
        <v>8320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57.6" x14ac:dyDescent="0.3">
      <c r="A3187">
        <v>1571</v>
      </c>
      <c r="B3187" s="9" t="s">
        <v>1572</v>
      </c>
      <c r="C3187" s="3" t="s">
        <v>5681</v>
      </c>
      <c r="D3187" s="5">
        <v>12100</v>
      </c>
      <c r="E3187" s="7">
        <v>80</v>
      </c>
      <c r="F3187" t="s">
        <v>8219</v>
      </c>
      <c r="G3187" t="s">
        <v>8224</v>
      </c>
      <c r="H3187" t="s">
        <v>8246</v>
      </c>
      <c r="I3187">
        <v>1434738483</v>
      </c>
      <c r="J3187">
        <v>1432146483</v>
      </c>
      <c r="K3187" t="b">
        <v>0</v>
      </c>
      <c r="L3187">
        <v>4</v>
      </c>
      <c r="M3187" t="b">
        <v>0</v>
      </c>
      <c r="N3187" t="s">
        <v>8288</v>
      </c>
      <c r="O3187">
        <f t="shared" si="245"/>
        <v>1</v>
      </c>
      <c r="P3187">
        <f t="shared" si="246"/>
        <v>20</v>
      </c>
      <c r="Q3187" s="12" t="s">
        <v>8311</v>
      </c>
      <c r="R3187" t="s">
        <v>8349</v>
      </c>
      <c r="S3187" s="17">
        <f t="shared" si="247"/>
        <v>42144.769479166673</v>
      </c>
      <c r="T3187" s="17">
        <f t="shared" si="248"/>
        <v>42174.769479166673</v>
      </c>
      <c r="U3187">
        <f t="shared" si="249"/>
        <v>2015</v>
      </c>
    </row>
    <row r="3188" spans="1:21" ht="43.2" x14ac:dyDescent="0.3">
      <c r="A3188">
        <v>574</v>
      </c>
      <c r="B3188" s="9" t="s">
        <v>575</v>
      </c>
      <c r="C3188" s="3" t="s">
        <v>4684</v>
      </c>
      <c r="D3188" s="5">
        <v>11180</v>
      </c>
      <c r="E3188" s="7">
        <v>80</v>
      </c>
      <c r="F3188" t="s">
        <v>8220</v>
      </c>
      <c r="G3188" t="s">
        <v>8224</v>
      </c>
      <c r="H3188" t="s">
        <v>8246</v>
      </c>
      <c r="I3188">
        <v>1476873507</v>
      </c>
      <c r="J3188">
        <v>1474281507</v>
      </c>
      <c r="K3188" t="b">
        <v>0</v>
      </c>
      <c r="L3188">
        <v>4</v>
      </c>
      <c r="M3188" t="b">
        <v>0</v>
      </c>
      <c r="N3188" t="s">
        <v>8270</v>
      </c>
      <c r="O3188">
        <f t="shared" si="245"/>
        <v>1</v>
      </c>
      <c r="P3188">
        <f t="shared" si="246"/>
        <v>20</v>
      </c>
      <c r="Q3188" s="12" t="s">
        <v>8308</v>
      </c>
      <c r="R3188" t="s">
        <v>8342</v>
      </c>
      <c r="S3188" s="17">
        <f t="shared" si="247"/>
        <v>42632.443368055552</v>
      </c>
      <c r="T3188" s="17">
        <f t="shared" si="248"/>
        <v>42662.443368055552</v>
      </c>
      <c r="U3188">
        <f t="shared" si="249"/>
        <v>2016</v>
      </c>
    </row>
    <row r="3189" spans="1:21" ht="43.2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2" t="s">
        <v>8313</v>
      </c>
      <c r="R3189" t="s">
        <v>8353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2" t="s">
        <v>8311</v>
      </c>
      <c r="R3190" t="s">
        <v>8348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3.2" x14ac:dyDescent="0.3">
      <c r="A3191">
        <v>1788</v>
      </c>
      <c r="B3191" s="9" t="s">
        <v>1789</v>
      </c>
      <c r="C3191" s="3" t="s">
        <v>5898</v>
      </c>
      <c r="D3191" s="5">
        <v>5500</v>
      </c>
      <c r="E3191" s="7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>
        <f t="shared" si="245"/>
        <v>1</v>
      </c>
      <c r="P3191">
        <f t="shared" si="246"/>
        <v>19</v>
      </c>
      <c r="Q3191" s="12" t="s">
        <v>8313</v>
      </c>
      <c r="R3191" t="s">
        <v>8314</v>
      </c>
      <c r="S3191" s="17">
        <f t="shared" si="247"/>
        <v>41913.94840277778</v>
      </c>
      <c r="T3191" s="17">
        <f t="shared" si="248"/>
        <v>41943.94840277778</v>
      </c>
      <c r="U3191">
        <f t="shared" si="249"/>
        <v>2014</v>
      </c>
    </row>
    <row r="3192" spans="1:21" ht="43.2" x14ac:dyDescent="0.3">
      <c r="A3192">
        <v>466</v>
      </c>
      <c r="B3192" s="9" t="s">
        <v>467</v>
      </c>
      <c r="C3192" s="3" t="s">
        <v>4576</v>
      </c>
      <c r="D3192" s="5">
        <v>10000</v>
      </c>
      <c r="E3192" s="7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>
        <f t="shared" si="245"/>
        <v>1</v>
      </c>
      <c r="P3192">
        <f t="shared" si="246"/>
        <v>15.2</v>
      </c>
      <c r="Q3192" s="12" t="s">
        <v>8321</v>
      </c>
      <c r="R3192" t="s">
        <v>8339</v>
      </c>
      <c r="S3192" s="17">
        <f t="shared" si="247"/>
        <v>41129.942870370374</v>
      </c>
      <c r="T3192" s="17">
        <f t="shared" si="248"/>
        <v>41159.942870370374</v>
      </c>
      <c r="U3192">
        <f t="shared" si="249"/>
        <v>2012</v>
      </c>
    </row>
    <row r="3193" spans="1:21" ht="43.2" x14ac:dyDescent="0.3">
      <c r="A3193">
        <v>4009</v>
      </c>
      <c r="B3193" s="9" t="s">
        <v>4005</v>
      </c>
      <c r="C3193" s="3" t="s">
        <v>8114</v>
      </c>
      <c r="D3193" s="5">
        <v>1930</v>
      </c>
      <c r="E3193" s="7">
        <v>75</v>
      </c>
      <c r="F3193" t="s">
        <v>8220</v>
      </c>
      <c r="G3193" t="s">
        <v>8224</v>
      </c>
      <c r="H3193" t="s">
        <v>8246</v>
      </c>
      <c r="I3193">
        <v>1410281360</v>
      </c>
      <c r="J3193">
        <v>1406825360</v>
      </c>
      <c r="K3193" t="b">
        <v>0</v>
      </c>
      <c r="L3193">
        <v>3</v>
      </c>
      <c r="M3193" t="b">
        <v>0</v>
      </c>
      <c r="N3193" t="s">
        <v>8269</v>
      </c>
      <c r="O3193">
        <f t="shared" si="245"/>
        <v>4</v>
      </c>
      <c r="P3193">
        <f t="shared" si="246"/>
        <v>25</v>
      </c>
      <c r="Q3193" s="12" t="s">
        <v>8323</v>
      </c>
      <c r="R3193" t="s">
        <v>8326</v>
      </c>
      <c r="S3193" s="17">
        <f t="shared" si="247"/>
        <v>41851.700925925928</v>
      </c>
      <c r="T3193" s="17">
        <f t="shared" si="248"/>
        <v>41891.700925925928</v>
      </c>
      <c r="U3193">
        <f t="shared" si="249"/>
        <v>2014</v>
      </c>
    </row>
    <row r="3194" spans="1:21" ht="43.2" x14ac:dyDescent="0.3">
      <c r="A3194">
        <v>3052</v>
      </c>
      <c r="B3194" s="9" t="s">
        <v>3052</v>
      </c>
      <c r="C3194" s="3" t="s">
        <v>7162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1432828740</v>
      </c>
      <c r="J3194">
        <v>1430237094</v>
      </c>
      <c r="K3194" t="b">
        <v>0</v>
      </c>
      <c r="L3194">
        <v>2</v>
      </c>
      <c r="M3194" t="b">
        <v>0</v>
      </c>
      <c r="N3194" t="s">
        <v>8301</v>
      </c>
      <c r="O3194">
        <f t="shared" si="245"/>
        <v>0</v>
      </c>
      <c r="P3194">
        <f t="shared" si="246"/>
        <v>37.5</v>
      </c>
      <c r="Q3194" s="12" t="s">
        <v>8323</v>
      </c>
      <c r="R3194" t="s">
        <v>8324</v>
      </c>
      <c r="S3194" s="17">
        <f t="shared" si="247"/>
        <v>42122.670069444444</v>
      </c>
      <c r="T3194" s="17">
        <f t="shared" si="248"/>
        <v>42152.665972222225</v>
      </c>
      <c r="U3194">
        <f t="shared" si="249"/>
        <v>2015</v>
      </c>
    </row>
    <row r="3195" spans="1:21" ht="43.2" x14ac:dyDescent="0.3">
      <c r="A3195">
        <v>2904</v>
      </c>
      <c r="B3195" s="9" t="s">
        <v>2904</v>
      </c>
      <c r="C3195" s="3" t="s">
        <v>7014</v>
      </c>
      <c r="D3195" s="5">
        <v>1500</v>
      </c>
      <c r="E3195" s="7">
        <v>75</v>
      </c>
      <c r="F3195" t="s">
        <v>8220</v>
      </c>
      <c r="G3195" t="s">
        <v>8224</v>
      </c>
      <c r="H3195" t="s">
        <v>8246</v>
      </c>
      <c r="I3195">
        <v>1415534400</v>
      </c>
      <c r="J3195">
        <v>1414538031</v>
      </c>
      <c r="K3195" t="b">
        <v>0</v>
      </c>
      <c r="L3195">
        <v>4</v>
      </c>
      <c r="M3195" t="b">
        <v>0</v>
      </c>
      <c r="N3195" t="s">
        <v>8269</v>
      </c>
      <c r="O3195">
        <f t="shared" si="245"/>
        <v>5</v>
      </c>
      <c r="P3195">
        <f t="shared" si="246"/>
        <v>18.75</v>
      </c>
      <c r="Q3195" s="12" t="s">
        <v>8323</v>
      </c>
      <c r="R3195" t="s">
        <v>8326</v>
      </c>
      <c r="S3195" s="17">
        <f t="shared" si="247"/>
        <v>41940.967951388891</v>
      </c>
      <c r="T3195" s="17">
        <f t="shared" si="248"/>
        <v>41952.5</v>
      </c>
      <c r="U3195">
        <f t="shared" si="249"/>
        <v>2014</v>
      </c>
    </row>
    <row r="3196" spans="1:21" ht="57.6" x14ac:dyDescent="0.3">
      <c r="A3196">
        <v>2794</v>
      </c>
      <c r="B3196" s="9" t="s">
        <v>2794</v>
      </c>
      <c r="C3196" s="3" t="s">
        <v>6904</v>
      </c>
      <c r="D3196" s="5">
        <v>50</v>
      </c>
      <c r="E3196" s="7">
        <v>75</v>
      </c>
      <c r="F3196" t="s">
        <v>8218</v>
      </c>
      <c r="G3196" t="s">
        <v>8224</v>
      </c>
      <c r="H3196" t="s">
        <v>8246</v>
      </c>
      <c r="I3196">
        <v>1457031600</v>
      </c>
      <c r="J3196">
        <v>1455640559</v>
      </c>
      <c r="K3196" t="b">
        <v>0</v>
      </c>
      <c r="L3196">
        <v>3</v>
      </c>
      <c r="M3196" t="b">
        <v>1</v>
      </c>
      <c r="N3196" t="s">
        <v>8269</v>
      </c>
      <c r="O3196">
        <f t="shared" si="245"/>
        <v>150</v>
      </c>
      <c r="P3196">
        <f t="shared" si="246"/>
        <v>25</v>
      </c>
      <c r="Q3196" s="12" t="s">
        <v>8323</v>
      </c>
      <c r="R3196" t="s">
        <v>8326</v>
      </c>
      <c r="S3196" s="17">
        <f t="shared" si="247"/>
        <v>42416.691655092596</v>
      </c>
      <c r="T3196" s="17">
        <f t="shared" si="248"/>
        <v>42432.791666666672</v>
      </c>
      <c r="U3196">
        <f t="shared" si="249"/>
        <v>2016</v>
      </c>
    </row>
    <row r="3197" spans="1:21" ht="57.6" x14ac:dyDescent="0.3">
      <c r="A3197">
        <v>2562</v>
      </c>
      <c r="B3197" s="9" t="s">
        <v>2562</v>
      </c>
      <c r="C3197" s="3" t="s">
        <v>6672</v>
      </c>
      <c r="D3197" s="5">
        <v>10000</v>
      </c>
      <c r="E3197" s="7">
        <v>75</v>
      </c>
      <c r="F3197" t="s">
        <v>8219</v>
      </c>
      <c r="G3197" t="s">
        <v>8235</v>
      </c>
      <c r="H3197" t="s">
        <v>8248</v>
      </c>
      <c r="I3197">
        <v>1476189339</v>
      </c>
      <c r="J3197">
        <v>1471005339</v>
      </c>
      <c r="K3197" t="b">
        <v>0</v>
      </c>
      <c r="L3197">
        <v>3</v>
      </c>
      <c r="M3197" t="b">
        <v>0</v>
      </c>
      <c r="N3197" t="s">
        <v>8282</v>
      </c>
      <c r="O3197">
        <f t="shared" si="245"/>
        <v>1</v>
      </c>
      <c r="P3197">
        <f t="shared" si="246"/>
        <v>25</v>
      </c>
      <c r="Q3197" s="12" t="s">
        <v>8319</v>
      </c>
      <c r="R3197" t="s">
        <v>8345</v>
      </c>
      <c r="S3197" s="17">
        <f t="shared" si="247"/>
        <v>42594.524756944447</v>
      </c>
      <c r="T3197" s="17">
        <f t="shared" si="248"/>
        <v>42654.524756944447</v>
      </c>
      <c r="U3197">
        <f t="shared" si="249"/>
        <v>2016</v>
      </c>
    </row>
    <row r="3198" spans="1:21" ht="43.2" x14ac:dyDescent="0.3">
      <c r="A3198">
        <v>2510</v>
      </c>
      <c r="B3198" s="9" t="s">
        <v>2510</v>
      </c>
      <c r="C3198" s="3" t="s">
        <v>6620</v>
      </c>
      <c r="D3198" s="5">
        <v>50000</v>
      </c>
      <c r="E3198" s="7">
        <v>75</v>
      </c>
      <c r="F3198" t="s">
        <v>8220</v>
      </c>
      <c r="G3198" t="s">
        <v>8223</v>
      </c>
      <c r="H3198" t="s">
        <v>8245</v>
      </c>
      <c r="I3198">
        <v>1431647772</v>
      </c>
      <c r="J3198">
        <v>1426463772</v>
      </c>
      <c r="K3198" t="b">
        <v>0</v>
      </c>
      <c r="L3198">
        <v>2</v>
      </c>
      <c r="M3198" t="b">
        <v>0</v>
      </c>
      <c r="N3198" t="s">
        <v>8297</v>
      </c>
      <c r="O3198">
        <f t="shared" si="245"/>
        <v>0</v>
      </c>
      <c r="P3198">
        <f t="shared" si="246"/>
        <v>37.5</v>
      </c>
      <c r="Q3198" s="12" t="s">
        <v>8319</v>
      </c>
      <c r="R3198" t="s">
        <v>8357</v>
      </c>
      <c r="S3198" s="17">
        <f t="shared" si="247"/>
        <v>42078.997361111105</v>
      </c>
      <c r="T3198" s="17">
        <f t="shared" si="248"/>
        <v>42138.997361111105</v>
      </c>
      <c r="U3198">
        <f t="shared" si="249"/>
        <v>2015</v>
      </c>
    </row>
    <row r="3199" spans="1:21" ht="57.6" x14ac:dyDescent="0.3">
      <c r="A3199">
        <v>2382</v>
      </c>
      <c r="B3199" s="9" t="s">
        <v>2383</v>
      </c>
      <c r="C3199" s="3" t="s">
        <v>6492</v>
      </c>
      <c r="D3199" s="5">
        <v>3000</v>
      </c>
      <c r="E3199" s="7">
        <v>75</v>
      </c>
      <c r="F3199" t="s">
        <v>8219</v>
      </c>
      <c r="G3199" t="s">
        <v>8223</v>
      </c>
      <c r="H3199" t="s">
        <v>8245</v>
      </c>
      <c r="I3199">
        <v>1438662603</v>
      </c>
      <c r="J3199">
        <v>1436502603</v>
      </c>
      <c r="K3199" t="b">
        <v>0</v>
      </c>
      <c r="L3199">
        <v>2</v>
      </c>
      <c r="M3199" t="b">
        <v>0</v>
      </c>
      <c r="N3199" t="s">
        <v>8270</v>
      </c>
      <c r="O3199">
        <f t="shared" si="245"/>
        <v>3</v>
      </c>
      <c r="P3199">
        <f t="shared" si="246"/>
        <v>37.5</v>
      </c>
      <c r="Q3199" s="12" t="s">
        <v>8308</v>
      </c>
      <c r="R3199" t="s">
        <v>8342</v>
      </c>
      <c r="S3199" s="17">
        <f t="shared" si="247"/>
        <v>42195.187534722223</v>
      </c>
      <c r="T3199" s="17">
        <f t="shared" si="248"/>
        <v>42220.187534722223</v>
      </c>
      <c r="U3199">
        <f t="shared" si="249"/>
        <v>2015</v>
      </c>
    </row>
    <row r="3200" spans="1:21" x14ac:dyDescent="0.3">
      <c r="A3200">
        <v>1718</v>
      </c>
      <c r="B3200" s="9" t="s">
        <v>1719</v>
      </c>
      <c r="C3200" s="3" t="s">
        <v>5828</v>
      </c>
      <c r="D3200" s="5">
        <v>35000</v>
      </c>
      <c r="E3200" s="7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>
        <f t="shared" si="245"/>
        <v>0</v>
      </c>
      <c r="P3200">
        <f t="shared" si="246"/>
        <v>37.5</v>
      </c>
      <c r="Q3200" s="12" t="s">
        <v>8327</v>
      </c>
      <c r="R3200" t="s">
        <v>8330</v>
      </c>
      <c r="S3200" s="17">
        <f t="shared" si="247"/>
        <v>42460.610520833332</v>
      </c>
      <c r="T3200" s="17">
        <f t="shared" si="248"/>
        <v>42504.207638888889</v>
      </c>
      <c r="U3200">
        <f t="shared" si="249"/>
        <v>2016</v>
      </c>
    </row>
    <row r="3201" spans="1:21" ht="43.2" x14ac:dyDescent="0.3">
      <c r="A3201">
        <v>1596</v>
      </c>
      <c r="B3201" s="9" t="s">
        <v>1597</v>
      </c>
      <c r="C3201" s="3" t="s">
        <v>5706</v>
      </c>
      <c r="D3201" s="5">
        <v>3250</v>
      </c>
      <c r="E3201" s="7">
        <v>75</v>
      </c>
      <c r="F3201" t="s">
        <v>8220</v>
      </c>
      <c r="G3201" t="s">
        <v>8224</v>
      </c>
      <c r="H3201" t="s">
        <v>8246</v>
      </c>
      <c r="I3201">
        <v>1418469569</v>
      </c>
      <c r="J3201">
        <v>1414577969</v>
      </c>
      <c r="K3201" t="b">
        <v>0</v>
      </c>
      <c r="L3201">
        <v>3</v>
      </c>
      <c r="M3201" t="b">
        <v>0</v>
      </c>
      <c r="N3201" t="s">
        <v>8289</v>
      </c>
      <c r="O3201">
        <f t="shared" si="245"/>
        <v>2</v>
      </c>
      <c r="P3201">
        <f t="shared" si="246"/>
        <v>25</v>
      </c>
      <c r="Q3201" s="12" t="s">
        <v>8313</v>
      </c>
      <c r="R3201" t="s">
        <v>8351</v>
      </c>
      <c r="S3201" s="17">
        <f t="shared" si="247"/>
        <v>41941.430196759262</v>
      </c>
      <c r="T3201" s="17">
        <f t="shared" si="248"/>
        <v>41986.471863425926</v>
      </c>
      <c r="U3201">
        <f t="shared" si="249"/>
        <v>2014</v>
      </c>
    </row>
    <row r="3202" spans="1:21" ht="28.8" x14ac:dyDescent="0.3">
      <c r="A3202">
        <v>1447</v>
      </c>
      <c r="B3202" s="9" t="s">
        <v>1448</v>
      </c>
      <c r="C3202" s="3" t="s">
        <v>5557</v>
      </c>
      <c r="D3202" s="5">
        <v>500000</v>
      </c>
      <c r="E3202" s="7">
        <v>75</v>
      </c>
      <c r="F3202" t="s">
        <v>8220</v>
      </c>
      <c r="G3202" t="s">
        <v>8223</v>
      </c>
      <c r="H3202" t="s">
        <v>8245</v>
      </c>
      <c r="I3202">
        <v>1467999134</v>
      </c>
      <c r="J3202">
        <v>1465407134</v>
      </c>
      <c r="K3202" t="b">
        <v>0</v>
      </c>
      <c r="L3202">
        <v>3</v>
      </c>
      <c r="M3202" t="b">
        <v>0</v>
      </c>
      <c r="N3202" t="s">
        <v>8285</v>
      </c>
      <c r="O3202">
        <f t="shared" ref="O3202:O3265" si="250">ROUND(E3202/D3202*100,0)</f>
        <v>0</v>
      </c>
      <c r="P3202">
        <f t="shared" si="246"/>
        <v>25</v>
      </c>
      <c r="Q3202" s="12" t="s">
        <v>8311</v>
      </c>
      <c r="R3202" t="s">
        <v>8348</v>
      </c>
      <c r="S3202" s="17">
        <f t="shared" si="247"/>
        <v>42529.730717592596</v>
      </c>
      <c r="T3202" s="17">
        <f t="shared" si="248"/>
        <v>42559.730717592596</v>
      </c>
      <c r="U3202">
        <f t="shared" si="249"/>
        <v>2016</v>
      </c>
    </row>
    <row r="3203" spans="1:21" ht="28.8" x14ac:dyDescent="0.3">
      <c r="A3203">
        <v>1149</v>
      </c>
      <c r="B3203" s="9" t="s">
        <v>1150</v>
      </c>
      <c r="C3203" s="3" t="s">
        <v>5259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1466096566</v>
      </c>
      <c r="J3203">
        <v>1463504566</v>
      </c>
      <c r="K3203" t="b">
        <v>0</v>
      </c>
      <c r="L3203">
        <v>2</v>
      </c>
      <c r="M3203" t="b">
        <v>0</v>
      </c>
      <c r="N3203" t="s">
        <v>8282</v>
      </c>
      <c r="O3203">
        <f t="shared" si="250"/>
        <v>0</v>
      </c>
      <c r="P3203">
        <f t="shared" ref="P3203:P3266" si="251">IFERROR(ROUND(E3203/L3203,2),0)</f>
        <v>37.5</v>
      </c>
      <c r="Q3203" s="12" t="s">
        <v>8319</v>
      </c>
      <c r="R3203" t="s">
        <v>8345</v>
      </c>
      <c r="S3203" s="17">
        <f t="shared" ref="S3203:S3266" si="252">(((J3203/60)/60)/24)+DATE(1970,1,1)</f>
        <v>42507.71025462963</v>
      </c>
      <c r="T3203" s="17">
        <f t="shared" ref="T3203:T3266" si="253">(((I3203/60)/60)/24)+DATE(1970,1,1)</f>
        <v>42537.71025462963</v>
      </c>
      <c r="U3203">
        <f t="shared" ref="U3203:U3266" si="254">YEAR(S3203)</f>
        <v>2016</v>
      </c>
    </row>
    <row r="3204" spans="1:21" ht="43.2" x14ac:dyDescent="0.3">
      <c r="A3204">
        <v>1011</v>
      </c>
      <c r="B3204" s="9" t="s">
        <v>1012</v>
      </c>
      <c r="C3204" s="3" t="s">
        <v>5121</v>
      </c>
      <c r="D3204" s="5">
        <v>20000</v>
      </c>
      <c r="E3204" s="7">
        <v>75</v>
      </c>
      <c r="F3204" t="s">
        <v>8219</v>
      </c>
      <c r="G3204" t="s">
        <v>8223</v>
      </c>
      <c r="H3204" t="s">
        <v>8245</v>
      </c>
      <c r="I3204">
        <v>1418938395</v>
      </c>
      <c r="J3204">
        <v>1415050395</v>
      </c>
      <c r="K3204" t="b">
        <v>0</v>
      </c>
      <c r="L3204">
        <v>1</v>
      </c>
      <c r="M3204" t="b">
        <v>0</v>
      </c>
      <c r="N3204" t="s">
        <v>8271</v>
      </c>
      <c r="O3204">
        <f t="shared" si="250"/>
        <v>0</v>
      </c>
      <c r="P3204">
        <f t="shared" si="251"/>
        <v>75</v>
      </c>
      <c r="Q3204" s="12" t="s">
        <v>8308</v>
      </c>
      <c r="R3204" t="s">
        <v>8310</v>
      </c>
      <c r="S3204" s="17">
        <f t="shared" si="252"/>
        <v>41946.898090277777</v>
      </c>
      <c r="T3204" s="17">
        <f t="shared" si="253"/>
        <v>41991.898090277777</v>
      </c>
      <c r="U3204">
        <f t="shared" si="254"/>
        <v>2014</v>
      </c>
    </row>
    <row r="3205" spans="1:21" ht="28.8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2" t="s">
        <v>8319</v>
      </c>
      <c r="R3205" t="s">
        <v>8345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2" t="s">
        <v>8319</v>
      </c>
      <c r="R3206" t="s">
        <v>8345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43.2" x14ac:dyDescent="0.3">
      <c r="A3207">
        <v>1408</v>
      </c>
      <c r="B3207" s="9" t="s">
        <v>1409</v>
      </c>
      <c r="C3207" s="3" t="s">
        <v>5518</v>
      </c>
      <c r="D3207" s="5">
        <v>1000</v>
      </c>
      <c r="E3207" s="7">
        <v>72</v>
      </c>
      <c r="F3207" t="s">
        <v>8220</v>
      </c>
      <c r="G3207" t="s">
        <v>8224</v>
      </c>
      <c r="H3207" t="s">
        <v>8246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8285</v>
      </c>
      <c r="O3207">
        <f t="shared" si="250"/>
        <v>7</v>
      </c>
      <c r="P3207">
        <f t="shared" si="251"/>
        <v>12</v>
      </c>
      <c r="Q3207" s="12" t="s">
        <v>8311</v>
      </c>
      <c r="R3207" t="s">
        <v>8348</v>
      </c>
      <c r="S3207" s="17">
        <f t="shared" si="252"/>
        <v>42291.872175925921</v>
      </c>
      <c r="T3207" s="17">
        <f t="shared" si="253"/>
        <v>42321.913842592592</v>
      </c>
      <c r="U3207">
        <f t="shared" si="254"/>
        <v>2015</v>
      </c>
    </row>
    <row r="3208" spans="1:21" ht="57.6" x14ac:dyDescent="0.3">
      <c r="A3208">
        <v>888</v>
      </c>
      <c r="B3208" s="9" t="s">
        <v>889</v>
      </c>
      <c r="C3208" s="3" t="s">
        <v>4998</v>
      </c>
      <c r="D3208" s="5">
        <v>1000</v>
      </c>
      <c r="E3208" s="7">
        <v>72</v>
      </c>
      <c r="F3208" t="s">
        <v>8220</v>
      </c>
      <c r="G3208" t="s">
        <v>8223</v>
      </c>
      <c r="H3208" t="s">
        <v>8245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8277</v>
      </c>
      <c r="O3208">
        <f t="shared" si="250"/>
        <v>7</v>
      </c>
      <c r="P3208">
        <f t="shared" si="251"/>
        <v>18</v>
      </c>
      <c r="Q3208" s="12" t="s">
        <v>8327</v>
      </c>
      <c r="R3208" t="s">
        <v>8328</v>
      </c>
      <c r="S3208" s="17">
        <f t="shared" si="252"/>
        <v>40751.753298611111</v>
      </c>
      <c r="T3208" s="17">
        <f t="shared" si="253"/>
        <v>40787.25</v>
      </c>
      <c r="U3208">
        <f t="shared" si="254"/>
        <v>2011</v>
      </c>
    </row>
    <row r="3209" spans="1:21" ht="43.2" x14ac:dyDescent="0.3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2" t="s">
        <v>8323</v>
      </c>
      <c r="R3209" t="s">
        <v>8324</v>
      </c>
      <c r="S3209" s="17">
        <f t="shared" si="252"/>
        <v>42031.138831018514</v>
      </c>
      <c r="T3209" s="17">
        <f t="shared" si="253"/>
        <v>42061.138831018514</v>
      </c>
      <c r="U3209">
        <f t="shared" si="254"/>
        <v>2015</v>
      </c>
    </row>
    <row r="3210" spans="1:21" ht="43.2" x14ac:dyDescent="0.3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2" t="s">
        <v>8319</v>
      </c>
      <c r="R3210" t="s">
        <v>8345</v>
      </c>
      <c r="S3210" s="17">
        <f t="shared" si="252"/>
        <v>42048.181921296295</v>
      </c>
      <c r="T3210" s="17">
        <f t="shared" si="253"/>
        <v>42108.14025462963</v>
      </c>
      <c r="U3210">
        <f t="shared" si="254"/>
        <v>2015</v>
      </c>
    </row>
    <row r="3211" spans="1:21" ht="43.2" x14ac:dyDescent="0.3">
      <c r="A3211">
        <v>4016</v>
      </c>
      <c r="B3211" s="9" t="s">
        <v>4012</v>
      </c>
      <c r="C3211" s="3" t="s">
        <v>8121</v>
      </c>
      <c r="D3211" s="5">
        <v>500</v>
      </c>
      <c r="E3211" s="7">
        <v>70</v>
      </c>
      <c r="F3211" t="s">
        <v>8220</v>
      </c>
      <c r="G3211" t="s">
        <v>8224</v>
      </c>
      <c r="H3211" t="s">
        <v>8246</v>
      </c>
      <c r="I3211">
        <v>1410987400</v>
      </c>
      <c r="J3211">
        <v>1408395400</v>
      </c>
      <c r="K3211" t="b">
        <v>0</v>
      </c>
      <c r="L3211">
        <v>7</v>
      </c>
      <c r="M3211" t="b">
        <v>0</v>
      </c>
      <c r="N3211" t="s">
        <v>8269</v>
      </c>
      <c r="O3211">
        <f t="shared" si="250"/>
        <v>14</v>
      </c>
      <c r="P3211">
        <f t="shared" si="251"/>
        <v>10</v>
      </c>
      <c r="Q3211" s="12" t="s">
        <v>8323</v>
      </c>
      <c r="R3211" t="s">
        <v>8326</v>
      </c>
      <c r="S3211" s="17">
        <f t="shared" si="252"/>
        <v>41869.872685185182</v>
      </c>
      <c r="T3211" s="17">
        <f t="shared" si="253"/>
        <v>41899.872685185182</v>
      </c>
      <c r="U3211">
        <f t="shared" si="254"/>
        <v>2014</v>
      </c>
    </row>
    <row r="3212" spans="1:21" ht="43.2" x14ac:dyDescent="0.3">
      <c r="A3212">
        <v>3995</v>
      </c>
      <c r="B3212" s="9" t="s">
        <v>3991</v>
      </c>
      <c r="C3212" s="3" t="s">
        <v>8101</v>
      </c>
      <c r="D3212" s="5">
        <v>200</v>
      </c>
      <c r="E3212" s="7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>
        <f t="shared" si="250"/>
        <v>35</v>
      </c>
      <c r="P3212">
        <f t="shared" si="251"/>
        <v>17.5</v>
      </c>
      <c r="Q3212" s="12" t="s">
        <v>8323</v>
      </c>
      <c r="R3212" t="s">
        <v>8326</v>
      </c>
      <c r="S3212" s="17">
        <f t="shared" si="252"/>
        <v>42019.683761574073</v>
      </c>
      <c r="T3212" s="17">
        <f t="shared" si="253"/>
        <v>42049.477083333331</v>
      </c>
      <c r="U3212">
        <f t="shared" si="254"/>
        <v>2015</v>
      </c>
    </row>
    <row r="3213" spans="1:21" ht="43.2" x14ac:dyDescent="0.3">
      <c r="A3213">
        <v>3675</v>
      </c>
      <c r="B3213" s="9" t="s">
        <v>3672</v>
      </c>
      <c r="C3213" s="3" t="s">
        <v>7785</v>
      </c>
      <c r="D3213" s="5">
        <v>50</v>
      </c>
      <c r="E3213" s="7">
        <v>70</v>
      </c>
      <c r="F3213" t="s">
        <v>8218</v>
      </c>
      <c r="G3213" t="s">
        <v>8224</v>
      </c>
      <c r="H3213" t="s">
        <v>8246</v>
      </c>
      <c r="I3213">
        <v>1463353200</v>
      </c>
      <c r="J3213">
        <v>1462285182</v>
      </c>
      <c r="K3213" t="b">
        <v>0</v>
      </c>
      <c r="L3213">
        <v>3</v>
      </c>
      <c r="M3213" t="b">
        <v>1</v>
      </c>
      <c r="N3213" t="s">
        <v>8269</v>
      </c>
      <c r="O3213">
        <f t="shared" si="250"/>
        <v>140</v>
      </c>
      <c r="P3213">
        <f t="shared" si="251"/>
        <v>23.33</v>
      </c>
      <c r="Q3213" s="12" t="s">
        <v>8323</v>
      </c>
      <c r="R3213" t="s">
        <v>8326</v>
      </c>
      <c r="S3213" s="17">
        <f t="shared" si="252"/>
        <v>42493.597013888888</v>
      </c>
      <c r="T3213" s="17">
        <f t="shared" si="253"/>
        <v>42505.958333333328</v>
      </c>
      <c r="U3213">
        <f t="shared" si="254"/>
        <v>2016</v>
      </c>
    </row>
    <row r="3214" spans="1:21" ht="57.6" x14ac:dyDescent="0.3">
      <c r="A3214">
        <v>2848</v>
      </c>
      <c r="B3214" s="9" t="s">
        <v>2848</v>
      </c>
      <c r="C3214" s="3" t="s">
        <v>6958</v>
      </c>
      <c r="D3214" s="5">
        <v>35000</v>
      </c>
      <c r="E3214" s="7">
        <v>70</v>
      </c>
      <c r="F3214" t="s">
        <v>8220</v>
      </c>
      <c r="G3214" t="s">
        <v>8223</v>
      </c>
      <c r="H3214" t="s">
        <v>8245</v>
      </c>
      <c r="I3214">
        <v>1432913659</v>
      </c>
      <c r="J3214">
        <v>1430321659</v>
      </c>
      <c r="K3214" t="b">
        <v>0</v>
      </c>
      <c r="L3214">
        <v>3</v>
      </c>
      <c r="M3214" t="b">
        <v>0</v>
      </c>
      <c r="N3214" t="s">
        <v>8269</v>
      </c>
      <c r="O3214">
        <f t="shared" si="250"/>
        <v>0</v>
      </c>
      <c r="P3214">
        <f t="shared" si="251"/>
        <v>23.33</v>
      </c>
      <c r="Q3214" s="12" t="s">
        <v>8323</v>
      </c>
      <c r="R3214" t="s">
        <v>8326</v>
      </c>
      <c r="S3214" s="17">
        <f t="shared" si="252"/>
        <v>42123.648831018523</v>
      </c>
      <c r="T3214" s="17">
        <f t="shared" si="253"/>
        <v>42153.648831018523</v>
      </c>
      <c r="U3214">
        <f t="shared" si="254"/>
        <v>2015</v>
      </c>
    </row>
    <row r="3215" spans="1:21" ht="43.2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2" t="s">
        <v>8319</v>
      </c>
      <c r="R3215" t="s">
        <v>8345</v>
      </c>
      <c r="S3215" s="17">
        <f t="shared" si="252"/>
        <v>41870.87467592593</v>
      </c>
      <c r="T3215" s="17">
        <f t="shared" si="253"/>
        <v>41900.87467592593</v>
      </c>
      <c r="U3215">
        <f t="shared" si="254"/>
        <v>2014</v>
      </c>
    </row>
    <row r="3216" spans="1:21" ht="43.2" x14ac:dyDescent="0.3">
      <c r="A3216">
        <v>1070</v>
      </c>
      <c r="B3216" s="9" t="s">
        <v>1071</v>
      </c>
      <c r="C3216" s="3" t="s">
        <v>5180</v>
      </c>
      <c r="D3216" s="5">
        <v>10000</v>
      </c>
      <c r="E3216" s="7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>
        <f t="shared" si="250"/>
        <v>1</v>
      </c>
      <c r="P3216">
        <f t="shared" si="251"/>
        <v>35</v>
      </c>
      <c r="Q3216" s="12" t="s">
        <v>8316</v>
      </c>
      <c r="R3216" t="s">
        <v>8334</v>
      </c>
      <c r="S3216" s="17">
        <f t="shared" si="252"/>
        <v>41163.011828703704</v>
      </c>
      <c r="T3216" s="17">
        <f t="shared" si="253"/>
        <v>41183.011828703704</v>
      </c>
      <c r="U3216">
        <f t="shared" si="254"/>
        <v>2012</v>
      </c>
    </row>
    <row r="3217" spans="1:21" ht="43.2" x14ac:dyDescent="0.3">
      <c r="A3217">
        <v>898</v>
      </c>
      <c r="B3217" s="9" t="s">
        <v>899</v>
      </c>
      <c r="C3217" s="3" t="s">
        <v>5008</v>
      </c>
      <c r="D3217" s="5">
        <v>2500</v>
      </c>
      <c r="E3217" s="7">
        <v>70</v>
      </c>
      <c r="F3217" t="s">
        <v>8220</v>
      </c>
      <c r="G3217" t="s">
        <v>8223</v>
      </c>
      <c r="H3217" t="s">
        <v>8245</v>
      </c>
      <c r="I3217">
        <v>1326651110</v>
      </c>
      <c r="J3217">
        <v>1322763110</v>
      </c>
      <c r="K3217" t="b">
        <v>0</v>
      </c>
      <c r="L3217">
        <v>2</v>
      </c>
      <c r="M3217" t="b">
        <v>0</v>
      </c>
      <c r="N3217" t="s">
        <v>8277</v>
      </c>
      <c r="O3217">
        <f t="shared" si="250"/>
        <v>3</v>
      </c>
      <c r="P3217">
        <f t="shared" si="251"/>
        <v>35</v>
      </c>
      <c r="Q3217" s="12" t="s">
        <v>8327</v>
      </c>
      <c r="R3217" t="s">
        <v>8328</v>
      </c>
      <c r="S3217" s="17">
        <f t="shared" si="252"/>
        <v>40878.758217592593</v>
      </c>
      <c r="T3217" s="17">
        <f t="shared" si="253"/>
        <v>40923.758217592593</v>
      </c>
      <c r="U3217">
        <f t="shared" si="254"/>
        <v>2011</v>
      </c>
    </row>
    <row r="3218" spans="1:21" ht="43.2" x14ac:dyDescent="0.3">
      <c r="A3218">
        <v>543</v>
      </c>
      <c r="B3218" s="9" t="s">
        <v>544</v>
      </c>
      <c r="C3218" s="3" t="s">
        <v>4653</v>
      </c>
      <c r="D3218" s="5">
        <v>22000</v>
      </c>
      <c r="E3218" s="7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 t="shared" si="250"/>
        <v>0</v>
      </c>
      <c r="P3218">
        <f t="shared" si="251"/>
        <v>35</v>
      </c>
      <c r="Q3218" s="12" t="s">
        <v>8308</v>
      </c>
      <c r="R3218" t="s">
        <v>8342</v>
      </c>
      <c r="S3218" s="17">
        <f t="shared" si="252"/>
        <v>41914.092152777775</v>
      </c>
      <c r="T3218" s="17">
        <f t="shared" si="253"/>
        <v>41944.092152777775</v>
      </c>
      <c r="U3218">
        <f t="shared" si="254"/>
        <v>2014</v>
      </c>
    </row>
    <row r="3219" spans="1:21" ht="43.2" x14ac:dyDescent="0.3">
      <c r="A3219">
        <v>125</v>
      </c>
      <c r="B3219" s="9" t="s">
        <v>127</v>
      </c>
      <c r="C3219" s="3" t="s">
        <v>4236</v>
      </c>
      <c r="D3219" s="5">
        <v>500</v>
      </c>
      <c r="E3219" s="7">
        <v>70</v>
      </c>
      <c r="F3219" t="s">
        <v>8219</v>
      </c>
      <c r="G3219" t="s">
        <v>8228</v>
      </c>
      <c r="H3219" t="s">
        <v>8250</v>
      </c>
      <c r="I3219">
        <v>1486165880</v>
      </c>
      <c r="J3219">
        <v>1480981880</v>
      </c>
      <c r="K3219" t="b">
        <v>0</v>
      </c>
      <c r="L3219">
        <v>6</v>
      </c>
      <c r="M3219" t="b">
        <v>0</v>
      </c>
      <c r="N3219" t="s">
        <v>8265</v>
      </c>
      <c r="O3219">
        <f t="shared" si="250"/>
        <v>14</v>
      </c>
      <c r="P3219">
        <f t="shared" si="251"/>
        <v>11.67</v>
      </c>
      <c r="Q3219" s="12" t="s">
        <v>8321</v>
      </c>
      <c r="R3219" t="s">
        <v>8337</v>
      </c>
      <c r="S3219" s="17">
        <f t="shared" si="252"/>
        <v>42709.993981481486</v>
      </c>
      <c r="T3219" s="17">
        <f t="shared" si="253"/>
        <v>42769.993981481486</v>
      </c>
      <c r="U3219">
        <f t="shared" si="254"/>
        <v>2016</v>
      </c>
    </row>
    <row r="3220" spans="1:21" ht="28.8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2" t="s">
        <v>8313</v>
      </c>
      <c r="R3220" t="s">
        <v>8314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2" t="s">
        <v>8323</v>
      </c>
      <c r="R3221" t="s">
        <v>8326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43.2" x14ac:dyDescent="0.3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2" t="s">
        <v>8308</v>
      </c>
      <c r="R3222" t="s">
        <v>8342</v>
      </c>
      <c r="S3222" s="17">
        <f t="shared" si="252"/>
        <v>42022.069988425923</v>
      </c>
      <c r="T3222" s="17">
        <f t="shared" si="253"/>
        <v>42052.069988425923</v>
      </c>
      <c r="U3222">
        <f t="shared" si="254"/>
        <v>2015</v>
      </c>
    </row>
    <row r="3223" spans="1:21" ht="57.6" x14ac:dyDescent="0.3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2" t="s">
        <v>8308</v>
      </c>
      <c r="R3223" t="s">
        <v>8342</v>
      </c>
      <c r="S3223" s="17">
        <f t="shared" si="252"/>
        <v>42163.636828703704</v>
      </c>
      <c r="T3223" s="17">
        <f t="shared" si="253"/>
        <v>42193.636828703704</v>
      </c>
      <c r="U3223">
        <f t="shared" si="254"/>
        <v>2015</v>
      </c>
    </row>
    <row r="3224" spans="1:21" ht="43.2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2" t="s">
        <v>8311</v>
      </c>
      <c r="R3224" t="s">
        <v>8349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43.2" x14ac:dyDescent="0.3">
      <c r="A3225">
        <v>3908</v>
      </c>
      <c r="B3225" s="9" t="s">
        <v>3905</v>
      </c>
      <c r="C3225" s="3" t="s">
        <v>8016</v>
      </c>
      <c r="D3225" s="5">
        <v>750</v>
      </c>
      <c r="E3225" s="7">
        <v>65</v>
      </c>
      <c r="F3225" t="s">
        <v>8220</v>
      </c>
      <c r="G3225" t="s">
        <v>8223</v>
      </c>
      <c r="H3225" t="s">
        <v>8245</v>
      </c>
      <c r="I3225">
        <v>1406603696</v>
      </c>
      <c r="J3225">
        <v>1405307696</v>
      </c>
      <c r="K3225" t="b">
        <v>0</v>
      </c>
      <c r="L3225">
        <v>4</v>
      </c>
      <c r="M3225" t="b">
        <v>0</v>
      </c>
      <c r="N3225" t="s">
        <v>8269</v>
      </c>
      <c r="O3225">
        <f t="shared" si="250"/>
        <v>9</v>
      </c>
      <c r="P3225">
        <f t="shared" si="251"/>
        <v>16.25</v>
      </c>
      <c r="Q3225" s="12" t="s">
        <v>8323</v>
      </c>
      <c r="R3225" t="s">
        <v>8326</v>
      </c>
      <c r="S3225" s="17">
        <f t="shared" si="252"/>
        <v>41834.135370370372</v>
      </c>
      <c r="T3225" s="17">
        <f t="shared" si="253"/>
        <v>41849.135370370372</v>
      </c>
      <c r="U3225">
        <f t="shared" si="254"/>
        <v>2014</v>
      </c>
    </row>
    <row r="3226" spans="1:21" ht="43.2" x14ac:dyDescent="0.3">
      <c r="A3226">
        <v>3840</v>
      </c>
      <c r="B3226" s="9" t="s">
        <v>3837</v>
      </c>
      <c r="C3226" s="3" t="s">
        <v>7949</v>
      </c>
      <c r="D3226" s="5">
        <v>1</v>
      </c>
      <c r="E3226" s="7">
        <v>65</v>
      </c>
      <c r="F3226" t="s">
        <v>8218</v>
      </c>
      <c r="G3226" t="s">
        <v>8224</v>
      </c>
      <c r="H3226" t="s">
        <v>8246</v>
      </c>
      <c r="I3226">
        <v>1459180229</v>
      </c>
      <c r="J3226">
        <v>1457023829</v>
      </c>
      <c r="K3226" t="b">
        <v>0</v>
      </c>
      <c r="L3226">
        <v>3</v>
      </c>
      <c r="M3226" t="b">
        <v>1</v>
      </c>
      <c r="N3226" t="s">
        <v>8269</v>
      </c>
      <c r="O3226">
        <f t="shared" si="250"/>
        <v>6500</v>
      </c>
      <c r="P3226">
        <f t="shared" si="251"/>
        <v>21.67</v>
      </c>
      <c r="Q3226" s="12" t="s">
        <v>8323</v>
      </c>
      <c r="R3226" t="s">
        <v>8326</v>
      </c>
      <c r="S3226" s="17">
        <f t="shared" si="252"/>
        <v>42432.701724537037</v>
      </c>
      <c r="T3226" s="17">
        <f t="shared" si="253"/>
        <v>42457.660057870366</v>
      </c>
      <c r="U3226">
        <f t="shared" si="254"/>
        <v>2016</v>
      </c>
    </row>
    <row r="3227" spans="1:21" ht="28.8" x14ac:dyDescent="0.3">
      <c r="A3227">
        <v>2519</v>
      </c>
      <c r="B3227" s="9" t="s">
        <v>2519</v>
      </c>
      <c r="C3227" s="3" t="s">
        <v>6629</v>
      </c>
      <c r="D3227" s="5">
        <v>150000</v>
      </c>
      <c r="E3227" s="7">
        <v>65</v>
      </c>
      <c r="F3227" t="s">
        <v>8220</v>
      </c>
      <c r="G3227" t="s">
        <v>8223</v>
      </c>
      <c r="H3227" t="s">
        <v>8245</v>
      </c>
      <c r="I3227">
        <v>1405741404</v>
      </c>
      <c r="J3227">
        <v>1403149404</v>
      </c>
      <c r="K3227" t="b">
        <v>0</v>
      </c>
      <c r="L3227">
        <v>4</v>
      </c>
      <c r="M3227" t="b">
        <v>0</v>
      </c>
      <c r="N3227" t="s">
        <v>8297</v>
      </c>
      <c r="O3227">
        <f t="shared" si="250"/>
        <v>0</v>
      </c>
      <c r="P3227">
        <f t="shared" si="251"/>
        <v>16.25</v>
      </c>
      <c r="Q3227" s="12" t="s">
        <v>8319</v>
      </c>
      <c r="R3227" t="s">
        <v>8357</v>
      </c>
      <c r="S3227" s="17">
        <f t="shared" si="252"/>
        <v>41809.155138888891</v>
      </c>
      <c r="T3227" s="17">
        <f t="shared" si="253"/>
        <v>41839.155138888891</v>
      </c>
      <c r="U3227">
        <f t="shared" si="254"/>
        <v>2014</v>
      </c>
    </row>
    <row r="3228" spans="1:21" ht="28.8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2" t="s">
        <v>8308</v>
      </c>
      <c r="R3228" t="s">
        <v>8310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28.8" x14ac:dyDescent="0.3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2" t="s">
        <v>8308</v>
      </c>
      <c r="R3229" t="s">
        <v>8310</v>
      </c>
      <c r="S3229" s="17">
        <f t="shared" si="252"/>
        <v>41817.866435185184</v>
      </c>
      <c r="T3229" s="17">
        <f t="shared" si="253"/>
        <v>41847.643750000003</v>
      </c>
      <c r="U3229">
        <f t="shared" si="254"/>
        <v>2014</v>
      </c>
    </row>
    <row r="3230" spans="1:21" ht="43.2" x14ac:dyDescent="0.3">
      <c r="A3230">
        <v>878</v>
      </c>
      <c r="B3230" s="9" t="s">
        <v>879</v>
      </c>
      <c r="C3230" s="3" t="s">
        <v>4988</v>
      </c>
      <c r="D3230" s="5">
        <v>5000</v>
      </c>
      <c r="E3230" s="7">
        <v>65</v>
      </c>
      <c r="F3230" t="s">
        <v>8220</v>
      </c>
      <c r="G3230" t="s">
        <v>8223</v>
      </c>
      <c r="H3230" t="s">
        <v>8245</v>
      </c>
      <c r="I3230">
        <v>1293082524</v>
      </c>
      <c r="J3230">
        <v>1290490524</v>
      </c>
      <c r="K3230" t="b">
        <v>0</v>
      </c>
      <c r="L3230">
        <v>2</v>
      </c>
      <c r="M3230" t="b">
        <v>0</v>
      </c>
      <c r="N3230" t="s">
        <v>8276</v>
      </c>
      <c r="O3230">
        <f t="shared" si="250"/>
        <v>1</v>
      </c>
      <c r="P3230">
        <f t="shared" si="251"/>
        <v>32.5</v>
      </c>
      <c r="Q3230" s="12" t="s">
        <v>8327</v>
      </c>
      <c r="R3230" t="s">
        <v>8350</v>
      </c>
      <c r="S3230" s="17">
        <f t="shared" si="252"/>
        <v>40505.232916666668</v>
      </c>
      <c r="T3230" s="17">
        <f t="shared" si="253"/>
        <v>40535.232916666668</v>
      </c>
      <c r="U3230">
        <f t="shared" si="254"/>
        <v>2010</v>
      </c>
    </row>
    <row r="3231" spans="1:21" ht="43.2" x14ac:dyDescent="0.3">
      <c r="A3231">
        <v>872</v>
      </c>
      <c r="B3231" s="9" t="s">
        <v>873</v>
      </c>
      <c r="C3231" s="3" t="s">
        <v>4982</v>
      </c>
      <c r="D3231" s="5">
        <v>8000</v>
      </c>
      <c r="E3231" s="7">
        <v>65</v>
      </c>
      <c r="F3231" t="s">
        <v>8220</v>
      </c>
      <c r="G3231" t="s">
        <v>8223</v>
      </c>
      <c r="H3231" t="s">
        <v>8245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8276</v>
      </c>
      <c r="O3231">
        <f t="shared" si="250"/>
        <v>1</v>
      </c>
      <c r="P3231">
        <f t="shared" si="251"/>
        <v>32.5</v>
      </c>
      <c r="Q3231" s="12" t="s">
        <v>8327</v>
      </c>
      <c r="R3231" t="s">
        <v>8350</v>
      </c>
      <c r="S3231" s="17">
        <f t="shared" si="252"/>
        <v>40567.825543981482</v>
      </c>
      <c r="T3231" s="17">
        <f t="shared" si="253"/>
        <v>40612.825543981482</v>
      </c>
      <c r="U3231">
        <f t="shared" si="254"/>
        <v>2011</v>
      </c>
    </row>
    <row r="3232" spans="1:21" ht="43.2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2" t="s">
        <v>8311</v>
      </c>
      <c r="R3232" t="s">
        <v>8333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2" t="s">
        <v>8323</v>
      </c>
      <c r="R3233" t="s">
        <v>8326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2" t="s">
        <v>8327</v>
      </c>
      <c r="R3234" t="s">
        <v>8350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43.2" x14ac:dyDescent="0.3">
      <c r="A3235">
        <v>3922</v>
      </c>
      <c r="B3235" s="9" t="s">
        <v>3919</v>
      </c>
      <c r="C3235" s="3" t="s">
        <v>8030</v>
      </c>
      <c r="D3235" s="5">
        <v>750</v>
      </c>
      <c r="E3235" s="7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 t="shared" si="250"/>
        <v>8</v>
      </c>
      <c r="P3235">
        <f t="shared" si="251"/>
        <v>10.17</v>
      </c>
      <c r="Q3235" s="12" t="s">
        <v>8323</v>
      </c>
      <c r="R3235" t="s">
        <v>8326</v>
      </c>
      <c r="S3235" s="17">
        <f t="shared" si="252"/>
        <v>42020.768634259264</v>
      </c>
      <c r="T3235" s="17">
        <f t="shared" si="253"/>
        <v>42065.958333333328</v>
      </c>
      <c r="U3235">
        <f t="shared" si="254"/>
        <v>2015</v>
      </c>
    </row>
    <row r="3236" spans="1:21" ht="28.8" x14ac:dyDescent="0.3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2" t="s">
        <v>8308</v>
      </c>
      <c r="R3236" t="s">
        <v>8310</v>
      </c>
      <c r="S3236" s="17">
        <f t="shared" si="252"/>
        <v>41948.041192129633</v>
      </c>
      <c r="T3236" s="17">
        <f t="shared" si="253"/>
        <v>41978.041192129633</v>
      </c>
      <c r="U3236">
        <f t="shared" si="254"/>
        <v>2014</v>
      </c>
    </row>
    <row r="3237" spans="1:21" ht="43.2" x14ac:dyDescent="0.3">
      <c r="A3237">
        <v>591</v>
      </c>
      <c r="B3237" s="9" t="s">
        <v>592</v>
      </c>
      <c r="C3237" s="3" t="s">
        <v>4701</v>
      </c>
      <c r="D3237" s="5">
        <v>100000</v>
      </c>
      <c r="E3237" s="7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>
        <f t="shared" si="250"/>
        <v>0</v>
      </c>
      <c r="P3237">
        <f t="shared" si="251"/>
        <v>30.5</v>
      </c>
      <c r="Q3237" s="12" t="s">
        <v>8308</v>
      </c>
      <c r="R3237" t="s">
        <v>8342</v>
      </c>
      <c r="S3237" s="17">
        <f t="shared" si="252"/>
        <v>42177.543171296296</v>
      </c>
      <c r="T3237" s="17">
        <f t="shared" si="253"/>
        <v>42207.543171296296</v>
      </c>
      <c r="U3237">
        <f t="shared" si="254"/>
        <v>2015</v>
      </c>
    </row>
    <row r="3238" spans="1:21" ht="43.2" x14ac:dyDescent="0.3">
      <c r="A3238">
        <v>456</v>
      </c>
      <c r="B3238" s="9" t="s">
        <v>457</v>
      </c>
      <c r="C3238" s="3" t="s">
        <v>4566</v>
      </c>
      <c r="D3238" s="5">
        <v>8888</v>
      </c>
      <c r="E3238" s="7">
        <v>61</v>
      </c>
      <c r="F3238" t="s">
        <v>8220</v>
      </c>
      <c r="G3238" t="s">
        <v>8223</v>
      </c>
      <c r="H3238" t="s">
        <v>8245</v>
      </c>
      <c r="I3238">
        <v>1382414340</v>
      </c>
      <c r="J3238">
        <v>1380559201</v>
      </c>
      <c r="K3238" t="b">
        <v>0</v>
      </c>
      <c r="L3238">
        <v>3</v>
      </c>
      <c r="M3238" t="b">
        <v>0</v>
      </c>
      <c r="N3238" t="s">
        <v>8268</v>
      </c>
      <c r="O3238">
        <f t="shared" si="250"/>
        <v>1</v>
      </c>
      <c r="P3238">
        <f t="shared" si="251"/>
        <v>20.329999999999998</v>
      </c>
      <c r="Q3238" s="12" t="s">
        <v>8321</v>
      </c>
      <c r="R3238" t="s">
        <v>8339</v>
      </c>
      <c r="S3238" s="17">
        <f t="shared" si="252"/>
        <v>41547.694456018515</v>
      </c>
      <c r="T3238" s="17">
        <f t="shared" si="253"/>
        <v>41569.165972222225</v>
      </c>
      <c r="U3238">
        <f t="shared" si="254"/>
        <v>2013</v>
      </c>
    </row>
    <row r="3239" spans="1:21" ht="43.2" x14ac:dyDescent="0.3">
      <c r="A3239">
        <v>4093</v>
      </c>
      <c r="B3239" s="9" t="s">
        <v>4089</v>
      </c>
      <c r="C3239" s="3" t="s">
        <v>8196</v>
      </c>
      <c r="D3239" s="5">
        <v>2500</v>
      </c>
      <c r="E3239" s="7">
        <v>60</v>
      </c>
      <c r="F3239" t="s">
        <v>8220</v>
      </c>
      <c r="G3239" t="s">
        <v>8224</v>
      </c>
      <c r="H3239" t="s">
        <v>8246</v>
      </c>
      <c r="I3239">
        <v>1440272093</v>
      </c>
      <c r="J3239">
        <v>1435088093</v>
      </c>
      <c r="K3239" t="b">
        <v>0</v>
      </c>
      <c r="L3239">
        <v>4</v>
      </c>
      <c r="M3239" t="b">
        <v>0</v>
      </c>
      <c r="N3239" t="s">
        <v>8269</v>
      </c>
      <c r="O3239">
        <f t="shared" si="250"/>
        <v>2</v>
      </c>
      <c r="P3239">
        <f t="shared" si="251"/>
        <v>15</v>
      </c>
      <c r="Q3239" s="12" t="s">
        <v>8323</v>
      </c>
      <c r="R3239" t="s">
        <v>8326</v>
      </c>
      <c r="S3239" s="17">
        <f t="shared" si="252"/>
        <v>42178.815891203703</v>
      </c>
      <c r="T3239" s="17">
        <f t="shared" si="253"/>
        <v>42238.815891203703</v>
      </c>
      <c r="U3239">
        <f t="shared" si="254"/>
        <v>2015</v>
      </c>
    </row>
    <row r="3240" spans="1:21" ht="43.2" x14ac:dyDescent="0.3">
      <c r="A3240">
        <v>4008</v>
      </c>
      <c r="B3240" s="9" t="s">
        <v>4004</v>
      </c>
      <c r="C3240" s="3" t="s">
        <v>8113</v>
      </c>
      <c r="D3240" s="5">
        <v>1000</v>
      </c>
      <c r="E3240" s="7">
        <v>60</v>
      </c>
      <c r="F3240" t="s">
        <v>8220</v>
      </c>
      <c r="G3240" t="s">
        <v>8224</v>
      </c>
      <c r="H3240" t="s">
        <v>8246</v>
      </c>
      <c r="I3240">
        <v>1437606507</v>
      </c>
      <c r="J3240">
        <v>1435014507</v>
      </c>
      <c r="K3240" t="b">
        <v>0</v>
      </c>
      <c r="L3240">
        <v>4</v>
      </c>
      <c r="M3240" t="b">
        <v>0</v>
      </c>
      <c r="N3240" t="s">
        <v>8269</v>
      </c>
      <c r="O3240">
        <f t="shared" si="250"/>
        <v>6</v>
      </c>
      <c r="P3240">
        <f t="shared" si="251"/>
        <v>15</v>
      </c>
      <c r="Q3240" s="12" t="s">
        <v>8323</v>
      </c>
      <c r="R3240" t="s">
        <v>8326</v>
      </c>
      <c r="S3240" s="17">
        <f t="shared" si="252"/>
        <v>42177.964201388888</v>
      </c>
      <c r="T3240" s="17">
        <f t="shared" si="253"/>
        <v>42207.964201388888</v>
      </c>
      <c r="U3240">
        <f t="shared" si="254"/>
        <v>2015</v>
      </c>
    </row>
    <row r="3241" spans="1:21" ht="43.2" x14ac:dyDescent="0.3">
      <c r="A3241">
        <v>3864</v>
      </c>
      <c r="B3241" s="9" t="s">
        <v>3861</v>
      </c>
      <c r="C3241" s="3" t="s">
        <v>7973</v>
      </c>
      <c r="D3241" s="5">
        <v>5000</v>
      </c>
      <c r="E3241" s="7">
        <v>60</v>
      </c>
      <c r="F3241" t="s">
        <v>8220</v>
      </c>
      <c r="G3241" t="s">
        <v>8223</v>
      </c>
      <c r="H3241" t="s">
        <v>8245</v>
      </c>
      <c r="I3241">
        <v>1447799054</v>
      </c>
      <c r="J3241">
        <v>1445203454</v>
      </c>
      <c r="K3241" t="b">
        <v>0</v>
      </c>
      <c r="L3241">
        <v>3</v>
      </c>
      <c r="M3241" t="b">
        <v>0</v>
      </c>
      <c r="N3241" t="s">
        <v>8269</v>
      </c>
      <c r="O3241">
        <f t="shared" si="250"/>
        <v>1</v>
      </c>
      <c r="P3241">
        <f t="shared" si="251"/>
        <v>20</v>
      </c>
      <c r="Q3241" s="12" t="s">
        <v>8323</v>
      </c>
      <c r="R3241" t="s">
        <v>8326</v>
      </c>
      <c r="S3241" s="17">
        <f t="shared" si="252"/>
        <v>42295.891828703709</v>
      </c>
      <c r="T3241" s="17">
        <f t="shared" si="253"/>
        <v>42325.933495370366</v>
      </c>
      <c r="U3241">
        <f t="shared" si="254"/>
        <v>2015</v>
      </c>
    </row>
    <row r="3242" spans="1:21" ht="43.2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2" t="s">
        <v>8308</v>
      </c>
      <c r="R3242" t="s">
        <v>8318</v>
      </c>
      <c r="S3242" s="17">
        <f t="shared" si="252"/>
        <v>41929.174456018518</v>
      </c>
      <c r="T3242" s="17">
        <f t="shared" si="253"/>
        <v>41944.165972222225</v>
      </c>
      <c r="U3242">
        <f t="shared" si="254"/>
        <v>2014</v>
      </c>
    </row>
    <row r="3243" spans="1:21" ht="28.8" x14ac:dyDescent="0.3">
      <c r="A3243">
        <v>1548</v>
      </c>
      <c r="B3243" s="9" t="s">
        <v>1549</v>
      </c>
      <c r="C3243" s="3" t="s">
        <v>5658</v>
      </c>
      <c r="D3243" s="5">
        <v>700</v>
      </c>
      <c r="E3243" s="7">
        <v>60</v>
      </c>
      <c r="F3243" t="s">
        <v>8220</v>
      </c>
      <c r="G3243" t="s">
        <v>8223</v>
      </c>
      <c r="H3243" t="s">
        <v>8245</v>
      </c>
      <c r="I3243">
        <v>1447020620</v>
      </c>
      <c r="J3243">
        <v>1444425020</v>
      </c>
      <c r="K3243" t="b">
        <v>0</v>
      </c>
      <c r="L3243">
        <v>1</v>
      </c>
      <c r="M3243" t="b">
        <v>0</v>
      </c>
      <c r="N3243" t="s">
        <v>8287</v>
      </c>
      <c r="O3243">
        <f t="shared" si="250"/>
        <v>9</v>
      </c>
      <c r="P3243">
        <f t="shared" si="251"/>
        <v>60</v>
      </c>
      <c r="Q3243" s="12" t="s">
        <v>8313</v>
      </c>
      <c r="R3243" t="s">
        <v>8355</v>
      </c>
      <c r="S3243" s="17">
        <f t="shared" si="252"/>
        <v>42286.88217592593</v>
      </c>
      <c r="T3243" s="17">
        <f t="shared" si="253"/>
        <v>42316.923842592587</v>
      </c>
      <c r="U3243">
        <f t="shared" si="254"/>
        <v>2015</v>
      </c>
    </row>
    <row r="3244" spans="1:21" ht="57.6" x14ac:dyDescent="0.3">
      <c r="A3244">
        <v>617</v>
      </c>
      <c r="B3244" s="9" t="s">
        <v>618</v>
      </c>
      <c r="C3244" s="3" t="s">
        <v>4727</v>
      </c>
      <c r="D3244" s="5">
        <v>2000</v>
      </c>
      <c r="E3244" s="7">
        <v>60</v>
      </c>
      <c r="F3244" t="s">
        <v>8219</v>
      </c>
      <c r="G3244" t="s">
        <v>8224</v>
      </c>
      <c r="H3244" t="s">
        <v>8246</v>
      </c>
      <c r="I3244">
        <v>1431072843</v>
      </c>
      <c r="J3244">
        <v>1427184843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3</v>
      </c>
      <c r="P3244">
        <f t="shared" si="251"/>
        <v>20</v>
      </c>
      <c r="Q3244" s="12" t="s">
        <v>8308</v>
      </c>
      <c r="R3244" t="s">
        <v>8342</v>
      </c>
      <c r="S3244" s="17">
        <f t="shared" si="252"/>
        <v>42087.343090277776</v>
      </c>
      <c r="T3244" s="17">
        <f t="shared" si="253"/>
        <v>42132.343090277776</v>
      </c>
      <c r="U3244">
        <f t="shared" si="254"/>
        <v>2015</v>
      </c>
    </row>
    <row r="3245" spans="1:21" ht="43.2" x14ac:dyDescent="0.3">
      <c r="A3245">
        <v>230</v>
      </c>
      <c r="B3245" s="9" t="s">
        <v>232</v>
      </c>
      <c r="C3245" s="3" t="s">
        <v>4340</v>
      </c>
      <c r="D3245" s="5">
        <v>15000</v>
      </c>
      <c r="E3245" s="7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 t="shared" si="250"/>
        <v>0</v>
      </c>
      <c r="P3245">
        <f t="shared" si="251"/>
        <v>30</v>
      </c>
      <c r="Q3245" s="12" t="s">
        <v>8321</v>
      </c>
      <c r="R3245" t="s">
        <v>8325</v>
      </c>
      <c r="S3245" s="17">
        <f t="shared" si="252"/>
        <v>42129.777210648142</v>
      </c>
      <c r="T3245" s="17">
        <f t="shared" si="253"/>
        <v>42159.777210648142</v>
      </c>
      <c r="U3245">
        <f t="shared" si="254"/>
        <v>2015</v>
      </c>
    </row>
    <row r="3246" spans="1:21" ht="43.2" x14ac:dyDescent="0.3">
      <c r="A3246">
        <v>4108</v>
      </c>
      <c r="B3246" s="9" t="s">
        <v>4104</v>
      </c>
      <c r="C3246" s="3" t="s">
        <v>8211</v>
      </c>
      <c r="D3246" s="5">
        <v>3000</v>
      </c>
      <c r="E3246" s="7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 t="shared" si="250"/>
        <v>2</v>
      </c>
      <c r="P3246">
        <f t="shared" si="251"/>
        <v>59</v>
      </c>
      <c r="Q3246" s="12" t="s">
        <v>8323</v>
      </c>
      <c r="R3246" t="s">
        <v>8326</v>
      </c>
      <c r="S3246" s="17">
        <f t="shared" si="252"/>
        <v>42767.031678240746</v>
      </c>
      <c r="T3246" s="17">
        <f t="shared" si="253"/>
        <v>42797.208333333328</v>
      </c>
      <c r="U3246">
        <f t="shared" si="254"/>
        <v>2017</v>
      </c>
    </row>
    <row r="3247" spans="1:21" ht="43.2" x14ac:dyDescent="0.3">
      <c r="A3247">
        <v>2570</v>
      </c>
      <c r="B3247" s="9" t="s">
        <v>2570</v>
      </c>
      <c r="C3247" s="3" t="s">
        <v>6680</v>
      </c>
      <c r="D3247" s="5">
        <v>7000</v>
      </c>
      <c r="E3247" s="7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 t="shared" si="250"/>
        <v>1</v>
      </c>
      <c r="P3247">
        <f t="shared" si="251"/>
        <v>29.5</v>
      </c>
      <c r="Q3247" s="12" t="s">
        <v>8319</v>
      </c>
      <c r="R3247" t="s">
        <v>8345</v>
      </c>
      <c r="S3247" s="17">
        <f t="shared" si="252"/>
        <v>42744.903182870374</v>
      </c>
      <c r="T3247" s="17">
        <f t="shared" si="253"/>
        <v>42774.903182870374</v>
      </c>
      <c r="U3247">
        <f t="shared" si="254"/>
        <v>2017</v>
      </c>
    </row>
    <row r="3248" spans="1:21" ht="43.2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2" t="s">
        <v>8311</v>
      </c>
      <c r="R3248" t="s">
        <v>8352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57.6" x14ac:dyDescent="0.3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2" t="s">
        <v>8323</v>
      </c>
      <c r="R3249" t="s">
        <v>8324</v>
      </c>
      <c r="S3249" s="17">
        <f t="shared" si="252"/>
        <v>41853.563402777778</v>
      </c>
      <c r="T3249" s="17">
        <f t="shared" si="253"/>
        <v>41883.208333333336</v>
      </c>
      <c r="U3249">
        <f t="shared" si="254"/>
        <v>2014</v>
      </c>
    </row>
    <row r="3250" spans="1:21" ht="43.2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2" t="s">
        <v>8316</v>
      </c>
      <c r="R3250" t="s">
        <v>8334</v>
      </c>
      <c r="S3250" s="17">
        <f t="shared" si="252"/>
        <v>41101.906111111115</v>
      </c>
      <c r="T3250" s="17">
        <f t="shared" si="253"/>
        <v>41131.906111111115</v>
      </c>
      <c r="U3250">
        <f t="shared" si="254"/>
        <v>2012</v>
      </c>
    </row>
    <row r="3251" spans="1:21" ht="43.2" x14ac:dyDescent="0.3">
      <c r="A3251">
        <v>586</v>
      </c>
      <c r="B3251" s="9" t="s">
        <v>587</v>
      </c>
      <c r="C3251" s="3" t="s">
        <v>4696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1424032207</v>
      </c>
      <c r="J3251">
        <v>1421440207</v>
      </c>
      <c r="K3251" t="b">
        <v>0</v>
      </c>
      <c r="L3251">
        <v>4</v>
      </c>
      <c r="M3251" t="b">
        <v>0</v>
      </c>
      <c r="N3251" t="s">
        <v>8270</v>
      </c>
      <c r="O3251">
        <f t="shared" si="250"/>
        <v>1</v>
      </c>
      <c r="P3251">
        <f t="shared" si="251"/>
        <v>14</v>
      </c>
      <c r="Q3251" s="12" t="s">
        <v>8308</v>
      </c>
      <c r="R3251" t="s">
        <v>8342</v>
      </c>
      <c r="S3251" s="17">
        <f t="shared" si="252"/>
        <v>42020.854247685187</v>
      </c>
      <c r="T3251" s="17">
        <f t="shared" si="253"/>
        <v>42050.854247685187</v>
      </c>
      <c r="U3251">
        <f t="shared" si="254"/>
        <v>2015</v>
      </c>
    </row>
    <row r="3252" spans="1:21" ht="72" x14ac:dyDescent="0.3">
      <c r="A3252">
        <v>3640</v>
      </c>
      <c r="B3252" s="9" t="s">
        <v>3638</v>
      </c>
      <c r="C3252" s="3" t="s">
        <v>7750</v>
      </c>
      <c r="D3252" s="5">
        <v>1000</v>
      </c>
      <c r="E3252" s="7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 t="shared" si="250"/>
        <v>6</v>
      </c>
      <c r="P3252">
        <f t="shared" si="251"/>
        <v>18.329999999999998</v>
      </c>
      <c r="Q3252" s="12" t="s">
        <v>8323</v>
      </c>
      <c r="R3252" t="s">
        <v>8335</v>
      </c>
      <c r="S3252" s="17">
        <f t="shared" si="252"/>
        <v>42104.781597222223</v>
      </c>
      <c r="T3252" s="17">
        <f t="shared" si="253"/>
        <v>42134.781597222223</v>
      </c>
      <c r="U3252">
        <f t="shared" si="254"/>
        <v>2015</v>
      </c>
    </row>
    <row r="3253" spans="1:21" ht="43.2" x14ac:dyDescent="0.3">
      <c r="A3253">
        <v>2862</v>
      </c>
      <c r="B3253" s="9" t="s">
        <v>2862</v>
      </c>
      <c r="C3253" s="3" t="s">
        <v>6972</v>
      </c>
      <c r="D3253" s="5">
        <v>12700</v>
      </c>
      <c r="E3253" s="7">
        <v>55</v>
      </c>
      <c r="F3253" t="s">
        <v>8220</v>
      </c>
      <c r="G3253" t="s">
        <v>8223</v>
      </c>
      <c r="H3253" t="s">
        <v>8245</v>
      </c>
      <c r="I3253">
        <v>1403636229</v>
      </c>
      <c r="J3253">
        <v>1401044229</v>
      </c>
      <c r="K3253" t="b">
        <v>0</v>
      </c>
      <c r="L3253">
        <v>3</v>
      </c>
      <c r="M3253" t="b">
        <v>0</v>
      </c>
      <c r="N3253" t="s">
        <v>8269</v>
      </c>
      <c r="O3253">
        <f t="shared" si="250"/>
        <v>0</v>
      </c>
      <c r="P3253">
        <f t="shared" si="251"/>
        <v>18.329999999999998</v>
      </c>
      <c r="Q3253" s="12" t="s">
        <v>8323</v>
      </c>
      <c r="R3253" t="s">
        <v>8326</v>
      </c>
      <c r="S3253" s="17">
        <f t="shared" si="252"/>
        <v>41784.789687500001</v>
      </c>
      <c r="T3253" s="17">
        <f t="shared" si="253"/>
        <v>41814.789687500001</v>
      </c>
      <c r="U3253">
        <f t="shared" si="254"/>
        <v>2014</v>
      </c>
    </row>
    <row r="3254" spans="1:21" ht="43.2" x14ac:dyDescent="0.3">
      <c r="A3254">
        <v>2681</v>
      </c>
      <c r="B3254" s="9" t="s">
        <v>2681</v>
      </c>
      <c r="C3254" s="3" t="s">
        <v>6791</v>
      </c>
      <c r="D3254" s="5">
        <v>8000</v>
      </c>
      <c r="E3254" s="7">
        <v>55</v>
      </c>
      <c r="F3254" t="s">
        <v>8220</v>
      </c>
      <c r="G3254" t="s">
        <v>8223</v>
      </c>
      <c r="H3254" t="s">
        <v>8245</v>
      </c>
      <c r="I3254">
        <v>1405027750</v>
      </c>
      <c r="J3254">
        <v>1402867750</v>
      </c>
      <c r="K3254" t="b">
        <v>0</v>
      </c>
      <c r="L3254">
        <v>2</v>
      </c>
      <c r="M3254" t="b">
        <v>0</v>
      </c>
      <c r="N3254" t="s">
        <v>8282</v>
      </c>
      <c r="O3254">
        <f t="shared" si="250"/>
        <v>1</v>
      </c>
      <c r="P3254">
        <f t="shared" si="251"/>
        <v>27.5</v>
      </c>
      <c r="Q3254" s="12" t="s">
        <v>8319</v>
      </c>
      <c r="R3254" t="s">
        <v>8345</v>
      </c>
      <c r="S3254" s="17">
        <f t="shared" si="252"/>
        <v>41805.895254629628</v>
      </c>
      <c r="T3254" s="17">
        <f t="shared" si="253"/>
        <v>41830.895254629628</v>
      </c>
      <c r="U3254">
        <f t="shared" si="254"/>
        <v>2014</v>
      </c>
    </row>
    <row r="3255" spans="1:21" ht="43.2" x14ac:dyDescent="0.3">
      <c r="A3255">
        <v>2380</v>
      </c>
      <c r="B3255" s="9" t="s">
        <v>2381</v>
      </c>
      <c r="C3255" s="3" t="s">
        <v>6490</v>
      </c>
      <c r="D3255" s="5">
        <v>15000</v>
      </c>
      <c r="E3255" s="7">
        <v>55</v>
      </c>
      <c r="F3255" t="s">
        <v>8219</v>
      </c>
      <c r="G3255" t="s">
        <v>8223</v>
      </c>
      <c r="H3255" t="s">
        <v>8245</v>
      </c>
      <c r="I3255">
        <v>1443726142</v>
      </c>
      <c r="J3255">
        <v>1441134142</v>
      </c>
      <c r="K3255" t="b">
        <v>0</v>
      </c>
      <c r="L3255">
        <v>3</v>
      </c>
      <c r="M3255" t="b">
        <v>0</v>
      </c>
      <c r="N3255" t="s">
        <v>8270</v>
      </c>
      <c r="O3255">
        <f t="shared" si="250"/>
        <v>0</v>
      </c>
      <c r="P3255">
        <f t="shared" si="251"/>
        <v>18.329999999999998</v>
      </c>
      <c r="Q3255" s="12" t="s">
        <v>8308</v>
      </c>
      <c r="R3255" t="s">
        <v>8342</v>
      </c>
      <c r="S3255" s="17">
        <f t="shared" si="252"/>
        <v>42248.793310185181</v>
      </c>
      <c r="T3255" s="17">
        <f t="shared" si="253"/>
        <v>42278.793310185181</v>
      </c>
      <c r="U3255">
        <f t="shared" si="254"/>
        <v>2015</v>
      </c>
    </row>
    <row r="3256" spans="1:21" ht="43.2" x14ac:dyDescent="0.3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2" t="s">
        <v>8308</v>
      </c>
      <c r="R3256" t="s">
        <v>8342</v>
      </c>
      <c r="S3256" s="17">
        <f t="shared" si="252"/>
        <v>42096.918240740735</v>
      </c>
      <c r="T3256" s="17">
        <f t="shared" si="253"/>
        <v>42126.918240740735</v>
      </c>
      <c r="U3256">
        <f t="shared" si="254"/>
        <v>2015</v>
      </c>
    </row>
    <row r="3257" spans="1:21" ht="43.2" x14ac:dyDescent="0.3">
      <c r="A3257">
        <v>1577</v>
      </c>
      <c r="B3257" s="9" t="s">
        <v>1578</v>
      </c>
      <c r="C3257" s="3" t="s">
        <v>5687</v>
      </c>
      <c r="D3257" s="5">
        <v>10000</v>
      </c>
      <c r="E3257" s="7">
        <v>55</v>
      </c>
      <c r="F3257" t="s">
        <v>8219</v>
      </c>
      <c r="G3257" t="s">
        <v>8223</v>
      </c>
      <c r="H3257" t="s">
        <v>8245</v>
      </c>
      <c r="I3257">
        <v>1343161248</v>
      </c>
      <c r="J3257">
        <v>1337977248</v>
      </c>
      <c r="K3257" t="b">
        <v>0</v>
      </c>
      <c r="L3257">
        <v>2</v>
      </c>
      <c r="M3257" t="b">
        <v>0</v>
      </c>
      <c r="N3257" t="s">
        <v>8288</v>
      </c>
      <c r="O3257">
        <f t="shared" si="250"/>
        <v>1</v>
      </c>
      <c r="P3257">
        <f t="shared" si="251"/>
        <v>27.5</v>
      </c>
      <c r="Q3257" s="12" t="s">
        <v>8311</v>
      </c>
      <c r="R3257" t="s">
        <v>8349</v>
      </c>
      <c r="S3257" s="17">
        <f t="shared" si="252"/>
        <v>41054.847777777781</v>
      </c>
      <c r="T3257" s="17">
        <f t="shared" si="253"/>
        <v>41114.847777777781</v>
      </c>
      <c r="U3257">
        <f t="shared" si="254"/>
        <v>2012</v>
      </c>
    </row>
    <row r="3258" spans="1:21" ht="43.2" x14ac:dyDescent="0.3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2" t="s">
        <v>8311</v>
      </c>
      <c r="R3258" t="s">
        <v>8348</v>
      </c>
      <c r="S3258" s="17">
        <f t="shared" si="252"/>
        <v>42232.15016203704</v>
      </c>
      <c r="T3258" s="17">
        <f t="shared" si="253"/>
        <v>42262.465972222228</v>
      </c>
      <c r="U3258">
        <f t="shared" si="254"/>
        <v>2015</v>
      </c>
    </row>
    <row r="3259" spans="1:21" ht="43.2" x14ac:dyDescent="0.3">
      <c r="A3259">
        <v>561</v>
      </c>
      <c r="B3259" s="9" t="s">
        <v>562</v>
      </c>
      <c r="C3259" s="3" t="s">
        <v>4671</v>
      </c>
      <c r="D3259" s="5">
        <v>15000</v>
      </c>
      <c r="E3259" s="7">
        <v>55</v>
      </c>
      <c r="F3259" t="s">
        <v>8220</v>
      </c>
      <c r="G3259" t="s">
        <v>8223</v>
      </c>
      <c r="H3259" t="s">
        <v>8245</v>
      </c>
      <c r="I3259">
        <v>1445874513</v>
      </c>
      <c r="J3259">
        <v>1442850513</v>
      </c>
      <c r="K3259" t="b">
        <v>0</v>
      </c>
      <c r="L3259">
        <v>2</v>
      </c>
      <c r="M3259" t="b">
        <v>0</v>
      </c>
      <c r="N3259" t="s">
        <v>8270</v>
      </c>
      <c r="O3259">
        <f t="shared" si="250"/>
        <v>0</v>
      </c>
      <c r="P3259">
        <f t="shared" si="251"/>
        <v>27.5</v>
      </c>
      <c r="Q3259" s="12" t="s">
        <v>8308</v>
      </c>
      <c r="R3259" t="s">
        <v>8342</v>
      </c>
      <c r="S3259" s="17">
        <f t="shared" si="252"/>
        <v>42268.658715277779</v>
      </c>
      <c r="T3259" s="17">
        <f t="shared" si="253"/>
        <v>42303.658715277779</v>
      </c>
      <c r="U3259">
        <f t="shared" si="254"/>
        <v>2015</v>
      </c>
    </row>
    <row r="3260" spans="1:21" ht="43.2" x14ac:dyDescent="0.3">
      <c r="A3260">
        <v>2779</v>
      </c>
      <c r="B3260" s="9" t="s">
        <v>2779</v>
      </c>
      <c r="C3260" s="3" t="s">
        <v>6889</v>
      </c>
      <c r="D3260" s="5">
        <v>2500</v>
      </c>
      <c r="E3260" s="7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 t="shared" si="250"/>
        <v>2</v>
      </c>
      <c r="P3260">
        <f t="shared" si="251"/>
        <v>53</v>
      </c>
      <c r="Q3260" s="12" t="s">
        <v>8311</v>
      </c>
      <c r="R3260" t="s">
        <v>8356</v>
      </c>
      <c r="S3260" s="17">
        <f t="shared" si="252"/>
        <v>42300.585891203707</v>
      </c>
      <c r="T3260" s="17">
        <f t="shared" si="253"/>
        <v>42330.627557870372</v>
      </c>
      <c r="U3260">
        <f t="shared" si="254"/>
        <v>2015</v>
      </c>
    </row>
    <row r="3261" spans="1:21" ht="43.2" x14ac:dyDescent="0.3">
      <c r="A3261">
        <v>2748</v>
      </c>
      <c r="B3261" s="9" t="s">
        <v>2748</v>
      </c>
      <c r="C3261" s="3" t="s">
        <v>6858</v>
      </c>
      <c r="D3261" s="5">
        <v>5000</v>
      </c>
      <c r="E3261" s="7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 t="shared" si="250"/>
        <v>1</v>
      </c>
      <c r="P3261">
        <f t="shared" si="251"/>
        <v>13.25</v>
      </c>
      <c r="Q3261" s="12" t="s">
        <v>8311</v>
      </c>
      <c r="R3261" t="s">
        <v>8356</v>
      </c>
      <c r="S3261" s="17">
        <f t="shared" si="252"/>
        <v>42585.7106712963</v>
      </c>
      <c r="T3261" s="17">
        <f t="shared" si="253"/>
        <v>42615.7106712963</v>
      </c>
      <c r="U3261">
        <f t="shared" si="254"/>
        <v>2016</v>
      </c>
    </row>
    <row r="3262" spans="1:21" ht="43.2" x14ac:dyDescent="0.3">
      <c r="A3262">
        <v>1115</v>
      </c>
      <c r="B3262" s="9" t="s">
        <v>1116</v>
      </c>
      <c r="C3262" s="3" t="s">
        <v>5225</v>
      </c>
      <c r="D3262" s="5">
        <v>40000</v>
      </c>
      <c r="E3262" s="7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>
        <f t="shared" si="250"/>
        <v>0</v>
      </c>
      <c r="P3262">
        <f t="shared" si="251"/>
        <v>13.25</v>
      </c>
      <c r="Q3262" s="12" t="s">
        <v>8316</v>
      </c>
      <c r="R3262" t="s">
        <v>8334</v>
      </c>
      <c r="S3262" s="17">
        <f t="shared" si="252"/>
        <v>42429.695543981477</v>
      </c>
      <c r="T3262" s="17">
        <f t="shared" si="253"/>
        <v>42459.653877314813</v>
      </c>
      <c r="U3262">
        <f t="shared" si="254"/>
        <v>2016</v>
      </c>
    </row>
    <row r="3263" spans="1:21" ht="43.2" x14ac:dyDescent="0.3">
      <c r="A3263">
        <v>682</v>
      </c>
      <c r="B3263" s="9" t="s">
        <v>683</v>
      </c>
      <c r="C3263" s="3" t="s">
        <v>4792</v>
      </c>
      <c r="D3263" s="5">
        <v>50000</v>
      </c>
      <c r="E3263" s="7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>
        <f t="shared" si="250"/>
        <v>0</v>
      </c>
      <c r="P3263">
        <f t="shared" si="251"/>
        <v>13.25</v>
      </c>
      <c r="Q3263" s="12" t="s">
        <v>8308</v>
      </c>
      <c r="R3263" t="s">
        <v>8310</v>
      </c>
      <c r="S3263" s="17">
        <f t="shared" si="252"/>
        <v>42778.765300925923</v>
      </c>
      <c r="T3263" s="17">
        <f t="shared" si="253"/>
        <v>42808.723634259266</v>
      </c>
      <c r="U3263">
        <f t="shared" si="254"/>
        <v>2017</v>
      </c>
    </row>
    <row r="3264" spans="1:21" x14ac:dyDescent="0.3">
      <c r="A3264">
        <v>2402</v>
      </c>
      <c r="B3264" s="9" t="s">
        <v>2403</v>
      </c>
      <c r="C3264" s="3" t="s">
        <v>6512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1431533931</v>
      </c>
      <c r="J3264">
        <v>1428941931</v>
      </c>
      <c r="K3264" t="b">
        <v>0</v>
      </c>
      <c r="L3264">
        <v>1</v>
      </c>
      <c r="M3264" t="b">
        <v>0</v>
      </c>
      <c r="N3264" t="s">
        <v>8282</v>
      </c>
      <c r="O3264">
        <f t="shared" si="250"/>
        <v>0</v>
      </c>
      <c r="P3264">
        <f t="shared" si="251"/>
        <v>52</v>
      </c>
      <c r="Q3264" s="12" t="s">
        <v>8319</v>
      </c>
      <c r="R3264" t="s">
        <v>8345</v>
      </c>
      <c r="S3264" s="17">
        <f t="shared" si="252"/>
        <v>42107.679756944446</v>
      </c>
      <c r="T3264" s="17">
        <f t="shared" si="253"/>
        <v>42137.679756944446</v>
      </c>
      <c r="U3264">
        <f t="shared" si="254"/>
        <v>2015</v>
      </c>
    </row>
    <row r="3265" spans="1:21" ht="43.2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2" t="s">
        <v>8308</v>
      </c>
      <c r="R3265" t="s">
        <v>8342</v>
      </c>
      <c r="S3265" s="17">
        <f t="shared" si="252"/>
        <v>42249.667997685188</v>
      </c>
      <c r="T3265" s="17">
        <f t="shared" si="253"/>
        <v>42294.667997685188</v>
      </c>
      <c r="U3265">
        <f t="shared" si="254"/>
        <v>2015</v>
      </c>
    </row>
    <row r="3266" spans="1:21" ht="43.2" x14ac:dyDescent="0.3">
      <c r="A3266">
        <v>505</v>
      </c>
      <c r="B3266" s="9" t="s">
        <v>506</v>
      </c>
      <c r="C3266" s="3" t="s">
        <v>4615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1451010086</v>
      </c>
      <c r="J3266">
        <v>1447122086</v>
      </c>
      <c r="K3266" t="b">
        <v>0</v>
      </c>
      <c r="L3266">
        <v>14</v>
      </c>
      <c r="M3266" t="b">
        <v>0</v>
      </c>
      <c r="N3266" t="s">
        <v>8268</v>
      </c>
      <c r="O3266">
        <f t="shared" ref="O3266:O3329" si="255">ROUND(E3266/D3266*100,0)</f>
        <v>0</v>
      </c>
      <c r="P3266">
        <f t="shared" si="251"/>
        <v>3.71</v>
      </c>
      <c r="Q3266" s="12" t="s">
        <v>8321</v>
      </c>
      <c r="R3266" t="s">
        <v>8339</v>
      </c>
      <c r="S3266" s="17">
        <f t="shared" si="252"/>
        <v>42318.098217592589</v>
      </c>
      <c r="T3266" s="17">
        <f t="shared" si="253"/>
        <v>42363.098217592589</v>
      </c>
      <c r="U3266">
        <f t="shared" si="254"/>
        <v>2015</v>
      </c>
    </row>
    <row r="3267" spans="1:21" ht="43.2" x14ac:dyDescent="0.3">
      <c r="A3267">
        <v>2919</v>
      </c>
      <c r="B3267" s="9" t="s">
        <v>2919</v>
      </c>
      <c r="C3267" s="3" t="s">
        <v>7029</v>
      </c>
      <c r="D3267" s="5">
        <v>600</v>
      </c>
      <c r="E3267" s="7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 t="shared" si="255"/>
        <v>9</v>
      </c>
      <c r="P3267">
        <f t="shared" ref="P3267:P3330" si="256">IFERROR(ROUND(E3267/L3267,2),0)</f>
        <v>8.5</v>
      </c>
      <c r="Q3267" s="12" t="s">
        <v>8323</v>
      </c>
      <c r="R3267" t="s">
        <v>8326</v>
      </c>
      <c r="S3267" s="17">
        <f t="shared" ref="S3267:S3330" si="257">(((J3267/60)/60)/24)+DATE(1970,1,1)</f>
        <v>41826.61954861111</v>
      </c>
      <c r="T3267" s="17">
        <f t="shared" ref="T3267:T3330" si="258">(((I3267/60)/60)/24)+DATE(1970,1,1)</f>
        <v>41856.61954861111</v>
      </c>
      <c r="U3267">
        <f t="shared" ref="U3267:U3330" si="259">YEAR(S3267)</f>
        <v>2014</v>
      </c>
    </row>
    <row r="3268" spans="1:21" ht="43.2" x14ac:dyDescent="0.3">
      <c r="A3268">
        <v>2654</v>
      </c>
      <c r="B3268" s="9" t="s">
        <v>2654</v>
      </c>
      <c r="C3268" s="3" t="s">
        <v>6764</v>
      </c>
      <c r="D3268" s="5">
        <v>100000</v>
      </c>
      <c r="E3268" s="7">
        <v>51</v>
      </c>
      <c r="F3268" t="s">
        <v>8219</v>
      </c>
      <c r="G3268" t="s">
        <v>8223</v>
      </c>
      <c r="H3268" t="s">
        <v>8245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8299</v>
      </c>
      <c r="O3268">
        <f t="shared" si="255"/>
        <v>0</v>
      </c>
      <c r="P3268">
        <f t="shared" si="256"/>
        <v>8.5</v>
      </c>
      <c r="Q3268" s="12" t="s">
        <v>8308</v>
      </c>
      <c r="R3268" t="s">
        <v>8315</v>
      </c>
      <c r="S3268" s="17">
        <f t="shared" si="257"/>
        <v>42055.600995370376</v>
      </c>
      <c r="T3268" s="17">
        <f t="shared" si="258"/>
        <v>42115.559328703705</v>
      </c>
      <c r="U3268">
        <f t="shared" si="259"/>
        <v>2015</v>
      </c>
    </row>
    <row r="3269" spans="1:21" ht="43.2" x14ac:dyDescent="0.3">
      <c r="A3269">
        <v>2580</v>
      </c>
      <c r="B3269" s="9" t="s">
        <v>2580</v>
      </c>
      <c r="C3269" s="3" t="s">
        <v>6690</v>
      </c>
      <c r="D3269" s="5">
        <v>8500</v>
      </c>
      <c r="E3269" s="7">
        <v>51</v>
      </c>
      <c r="F3269" t="s">
        <v>8219</v>
      </c>
      <c r="G3269" t="s">
        <v>8223</v>
      </c>
      <c r="H3269" t="s">
        <v>8245</v>
      </c>
      <c r="I3269">
        <v>1431745200</v>
      </c>
      <c r="J3269">
        <v>1429170603</v>
      </c>
      <c r="K3269" t="b">
        <v>0</v>
      </c>
      <c r="L3269">
        <v>2</v>
      </c>
      <c r="M3269" t="b">
        <v>0</v>
      </c>
      <c r="N3269" t="s">
        <v>8282</v>
      </c>
      <c r="O3269">
        <f t="shared" si="255"/>
        <v>1</v>
      </c>
      <c r="P3269">
        <f t="shared" si="256"/>
        <v>25.5</v>
      </c>
      <c r="Q3269" s="12" t="s">
        <v>8319</v>
      </c>
      <c r="R3269" t="s">
        <v>8345</v>
      </c>
      <c r="S3269" s="17">
        <f t="shared" si="257"/>
        <v>42110.326423611114</v>
      </c>
      <c r="T3269" s="17">
        <f t="shared" si="258"/>
        <v>42140.125</v>
      </c>
      <c r="U3269">
        <f t="shared" si="259"/>
        <v>2015</v>
      </c>
    </row>
    <row r="3270" spans="1:21" ht="43.2" x14ac:dyDescent="0.3">
      <c r="A3270">
        <v>1985</v>
      </c>
      <c r="B3270" s="9" t="s">
        <v>1986</v>
      </c>
      <c r="C3270" s="3" t="s">
        <v>6095</v>
      </c>
      <c r="D3270" s="5">
        <v>1600</v>
      </c>
      <c r="E3270" s="7">
        <v>51</v>
      </c>
      <c r="F3270" t="s">
        <v>8220</v>
      </c>
      <c r="G3270" t="s">
        <v>8224</v>
      </c>
      <c r="H3270" t="s">
        <v>8246</v>
      </c>
      <c r="I3270">
        <v>1470178800</v>
      </c>
      <c r="J3270">
        <v>1467650771</v>
      </c>
      <c r="K3270" t="b">
        <v>0</v>
      </c>
      <c r="L3270">
        <v>4</v>
      </c>
      <c r="M3270" t="b">
        <v>0</v>
      </c>
      <c r="N3270" t="s">
        <v>8294</v>
      </c>
      <c r="O3270">
        <f t="shared" si="255"/>
        <v>3</v>
      </c>
      <c r="P3270">
        <f t="shared" si="256"/>
        <v>12.75</v>
      </c>
      <c r="Q3270" s="12" t="s">
        <v>8313</v>
      </c>
      <c r="R3270" t="s">
        <v>8353</v>
      </c>
      <c r="S3270" s="17">
        <f t="shared" si="257"/>
        <v>42555.698738425926</v>
      </c>
      <c r="T3270" s="17">
        <f t="shared" si="258"/>
        <v>42584.958333333328</v>
      </c>
      <c r="U3270">
        <f t="shared" si="259"/>
        <v>2016</v>
      </c>
    </row>
    <row r="3271" spans="1:21" ht="43.2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2" t="s">
        <v>8316</v>
      </c>
      <c r="R3271" t="s">
        <v>8344</v>
      </c>
      <c r="S3271" s="17">
        <f t="shared" si="257"/>
        <v>42528.899398148147</v>
      </c>
      <c r="T3271" s="17">
        <f t="shared" si="258"/>
        <v>42588.899398148147</v>
      </c>
      <c r="U3271">
        <f t="shared" si="259"/>
        <v>2016</v>
      </c>
    </row>
    <row r="3272" spans="1:21" ht="43.2" x14ac:dyDescent="0.3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2" t="s">
        <v>8327</v>
      </c>
      <c r="R3272" t="s">
        <v>8330</v>
      </c>
      <c r="S3272" s="17">
        <f t="shared" si="257"/>
        <v>42187.281678240746</v>
      </c>
      <c r="T3272" s="17">
        <f t="shared" si="258"/>
        <v>42247.281678240746</v>
      </c>
      <c r="U3272">
        <f t="shared" si="259"/>
        <v>2015</v>
      </c>
    </row>
    <row r="3273" spans="1:21" ht="43.2" x14ac:dyDescent="0.3">
      <c r="A3273">
        <v>1072</v>
      </c>
      <c r="B3273" s="9" t="s">
        <v>1073</v>
      </c>
      <c r="C3273" s="3" t="s">
        <v>5182</v>
      </c>
      <c r="D3273" s="5">
        <v>75000</v>
      </c>
      <c r="E3273" s="7">
        <v>51</v>
      </c>
      <c r="F3273" t="s">
        <v>8220</v>
      </c>
      <c r="G3273" t="s">
        <v>8223</v>
      </c>
      <c r="H3273" t="s">
        <v>8245</v>
      </c>
      <c r="I3273">
        <v>1391630297</v>
      </c>
      <c r="J3273">
        <v>1389038297</v>
      </c>
      <c r="K3273" t="b">
        <v>0</v>
      </c>
      <c r="L3273">
        <v>4</v>
      </c>
      <c r="M3273" t="b">
        <v>0</v>
      </c>
      <c r="N3273" t="s">
        <v>8280</v>
      </c>
      <c r="O3273">
        <f t="shared" si="255"/>
        <v>0</v>
      </c>
      <c r="P3273">
        <f t="shared" si="256"/>
        <v>12.75</v>
      </c>
      <c r="Q3273" s="12" t="s">
        <v>8316</v>
      </c>
      <c r="R3273" t="s">
        <v>8334</v>
      </c>
      <c r="S3273" s="17">
        <f t="shared" si="257"/>
        <v>41645.832141203704</v>
      </c>
      <c r="T3273" s="17">
        <f t="shared" si="258"/>
        <v>41675.832141203704</v>
      </c>
      <c r="U3273">
        <f t="shared" si="259"/>
        <v>2014</v>
      </c>
    </row>
    <row r="3274" spans="1:21" ht="43.2" x14ac:dyDescent="0.3">
      <c r="A3274">
        <v>470</v>
      </c>
      <c r="B3274" s="9" t="s">
        <v>471</v>
      </c>
      <c r="C3274" s="3" t="s">
        <v>4580</v>
      </c>
      <c r="D3274" s="5">
        <v>5000</v>
      </c>
      <c r="E3274" s="7">
        <v>51</v>
      </c>
      <c r="F3274" t="s">
        <v>8220</v>
      </c>
      <c r="G3274" t="s">
        <v>8223</v>
      </c>
      <c r="H3274" t="s">
        <v>8245</v>
      </c>
      <c r="I3274">
        <v>1389844800</v>
      </c>
      <c r="J3274">
        <v>1385524889</v>
      </c>
      <c r="K3274" t="b">
        <v>0</v>
      </c>
      <c r="L3274">
        <v>2</v>
      </c>
      <c r="M3274" t="b">
        <v>0</v>
      </c>
      <c r="N3274" t="s">
        <v>8268</v>
      </c>
      <c r="O3274">
        <f t="shared" si="255"/>
        <v>1</v>
      </c>
      <c r="P3274">
        <f t="shared" si="256"/>
        <v>25.5</v>
      </c>
      <c r="Q3274" s="12" t="s">
        <v>8321</v>
      </c>
      <c r="R3274" t="s">
        <v>8339</v>
      </c>
      <c r="S3274" s="17">
        <f t="shared" si="257"/>
        <v>41605.167696759258</v>
      </c>
      <c r="T3274" s="17">
        <f t="shared" si="258"/>
        <v>41655.166666666664</v>
      </c>
      <c r="U3274">
        <f t="shared" si="259"/>
        <v>2013</v>
      </c>
    </row>
    <row r="3275" spans="1:21" ht="43.2" x14ac:dyDescent="0.3">
      <c r="A3275">
        <v>184</v>
      </c>
      <c r="B3275" s="9" t="s">
        <v>186</v>
      </c>
      <c r="C3275" s="3" t="s">
        <v>4294</v>
      </c>
      <c r="D3275" s="5">
        <v>1500</v>
      </c>
      <c r="E3275" s="7">
        <v>51</v>
      </c>
      <c r="F3275" t="s">
        <v>8220</v>
      </c>
      <c r="G3275" t="s">
        <v>8228</v>
      </c>
      <c r="H3275" t="s">
        <v>8250</v>
      </c>
      <c r="I3275">
        <v>1409543940</v>
      </c>
      <c r="J3275">
        <v>1404586762</v>
      </c>
      <c r="K3275" t="b">
        <v>0</v>
      </c>
      <c r="L3275">
        <v>2</v>
      </c>
      <c r="M3275" t="b">
        <v>0</v>
      </c>
      <c r="N3275" t="s">
        <v>8266</v>
      </c>
      <c r="O3275">
        <f t="shared" si="255"/>
        <v>3</v>
      </c>
      <c r="P3275">
        <f t="shared" si="256"/>
        <v>25.5</v>
      </c>
      <c r="Q3275" s="12" t="s">
        <v>8321</v>
      </c>
      <c r="R3275" t="s">
        <v>8325</v>
      </c>
      <c r="S3275" s="17">
        <f t="shared" si="257"/>
        <v>41825.791226851856</v>
      </c>
      <c r="T3275" s="17">
        <f t="shared" si="258"/>
        <v>41883.165972222225</v>
      </c>
      <c r="U3275">
        <f t="shared" si="259"/>
        <v>2014</v>
      </c>
    </row>
    <row r="3276" spans="1:21" ht="57.6" x14ac:dyDescent="0.3">
      <c r="A3276">
        <v>4099</v>
      </c>
      <c r="B3276" s="9" t="s">
        <v>4095</v>
      </c>
      <c r="C3276" s="3" t="s">
        <v>8202</v>
      </c>
      <c r="D3276" s="5">
        <v>4500</v>
      </c>
      <c r="E3276" s="7">
        <v>50</v>
      </c>
      <c r="F3276" t="s">
        <v>8220</v>
      </c>
      <c r="G3276" t="s">
        <v>8223</v>
      </c>
      <c r="H3276" t="s">
        <v>8245</v>
      </c>
      <c r="I3276">
        <v>1472847873</v>
      </c>
      <c r="J3276">
        <v>1468959873</v>
      </c>
      <c r="K3276" t="b">
        <v>0</v>
      </c>
      <c r="L3276">
        <v>1</v>
      </c>
      <c r="M3276" t="b">
        <v>0</v>
      </c>
      <c r="N3276" t="s">
        <v>8269</v>
      </c>
      <c r="O3276">
        <f t="shared" si="255"/>
        <v>1</v>
      </c>
      <c r="P3276">
        <f t="shared" si="256"/>
        <v>50</v>
      </c>
      <c r="Q3276" s="12" t="s">
        <v>8323</v>
      </c>
      <c r="R3276" t="s">
        <v>8326</v>
      </c>
      <c r="S3276" s="17">
        <f t="shared" si="257"/>
        <v>42570.850381944445</v>
      </c>
      <c r="T3276" s="17">
        <f t="shared" si="258"/>
        <v>42615.850381944445</v>
      </c>
      <c r="U3276">
        <f t="shared" si="259"/>
        <v>2016</v>
      </c>
    </row>
    <row r="3277" spans="1:21" ht="72" x14ac:dyDescent="0.3">
      <c r="A3277">
        <v>3941</v>
      </c>
      <c r="B3277" s="9" t="s">
        <v>3938</v>
      </c>
      <c r="C3277" s="3" t="s">
        <v>8049</v>
      </c>
      <c r="D3277" s="5">
        <v>5500</v>
      </c>
      <c r="E3277" s="7">
        <v>50</v>
      </c>
      <c r="F3277" t="s">
        <v>8220</v>
      </c>
      <c r="G3277" t="s">
        <v>8223</v>
      </c>
      <c r="H3277" t="s">
        <v>8245</v>
      </c>
      <c r="I3277">
        <v>1416877200</v>
      </c>
      <c r="J3277">
        <v>1414505137</v>
      </c>
      <c r="K3277" t="b">
        <v>0</v>
      </c>
      <c r="L3277">
        <v>2</v>
      </c>
      <c r="M3277" t="b">
        <v>0</v>
      </c>
      <c r="N3277" t="s">
        <v>8269</v>
      </c>
      <c r="O3277">
        <f t="shared" si="255"/>
        <v>1</v>
      </c>
      <c r="P3277">
        <f t="shared" si="256"/>
        <v>25</v>
      </c>
      <c r="Q3277" s="12" t="s">
        <v>8323</v>
      </c>
      <c r="R3277" t="s">
        <v>8326</v>
      </c>
      <c r="S3277" s="17">
        <f t="shared" si="257"/>
        <v>41940.587233796294</v>
      </c>
      <c r="T3277" s="17">
        <f t="shared" si="258"/>
        <v>41968.041666666672</v>
      </c>
      <c r="U3277">
        <f t="shared" si="259"/>
        <v>2014</v>
      </c>
    </row>
    <row r="3278" spans="1:21" ht="43.2" x14ac:dyDescent="0.3">
      <c r="A3278">
        <v>3895</v>
      </c>
      <c r="B3278" s="9" t="s">
        <v>3892</v>
      </c>
      <c r="C3278" s="3" t="s">
        <v>8003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1425103218</v>
      </c>
      <c r="J3278">
        <v>1422424818</v>
      </c>
      <c r="K3278" t="b">
        <v>0</v>
      </c>
      <c r="L3278">
        <v>1</v>
      </c>
      <c r="M3278" t="b">
        <v>0</v>
      </c>
      <c r="N3278" t="s">
        <v>8269</v>
      </c>
      <c r="O3278">
        <f t="shared" si="255"/>
        <v>5</v>
      </c>
      <c r="P3278">
        <f t="shared" si="256"/>
        <v>50</v>
      </c>
      <c r="Q3278" s="12" t="s">
        <v>8323</v>
      </c>
      <c r="R3278" t="s">
        <v>8326</v>
      </c>
      <c r="S3278" s="17">
        <f t="shared" si="257"/>
        <v>42032.250208333338</v>
      </c>
      <c r="T3278" s="17">
        <f t="shared" si="258"/>
        <v>42063.250208333338</v>
      </c>
      <c r="U3278">
        <f t="shared" si="259"/>
        <v>2015</v>
      </c>
    </row>
    <row r="3279" spans="1:21" ht="43.2" x14ac:dyDescent="0.3">
      <c r="A3279">
        <v>3794</v>
      </c>
      <c r="B3279" s="9" t="s">
        <v>3791</v>
      </c>
      <c r="C3279" s="3" t="s">
        <v>7904</v>
      </c>
      <c r="D3279" s="5">
        <v>5000</v>
      </c>
      <c r="E3279" s="7">
        <v>50</v>
      </c>
      <c r="F3279" t="s">
        <v>8220</v>
      </c>
      <c r="G3279" t="s">
        <v>8224</v>
      </c>
      <c r="H3279" t="s">
        <v>8246</v>
      </c>
      <c r="I3279">
        <v>1433685354</v>
      </c>
      <c r="J3279">
        <v>1431093354</v>
      </c>
      <c r="K3279" t="b">
        <v>0</v>
      </c>
      <c r="L3279">
        <v>1</v>
      </c>
      <c r="M3279" t="b">
        <v>0</v>
      </c>
      <c r="N3279" t="s">
        <v>8303</v>
      </c>
      <c r="O3279">
        <f t="shared" si="255"/>
        <v>1</v>
      </c>
      <c r="P3279">
        <f t="shared" si="256"/>
        <v>50</v>
      </c>
      <c r="Q3279" s="12" t="s">
        <v>8323</v>
      </c>
      <c r="R3279" t="s">
        <v>8335</v>
      </c>
      <c r="S3279" s="17">
        <f t="shared" si="257"/>
        <v>42132.58048611111</v>
      </c>
      <c r="T3279" s="17">
        <f t="shared" si="258"/>
        <v>42162.58048611111</v>
      </c>
      <c r="U3279">
        <f t="shared" si="259"/>
        <v>2015</v>
      </c>
    </row>
    <row r="3280" spans="1:21" ht="28.8" x14ac:dyDescent="0.3">
      <c r="A3280">
        <v>3137</v>
      </c>
      <c r="B3280" s="9" t="s">
        <v>3137</v>
      </c>
      <c r="C3280" s="3" t="s">
        <v>7247</v>
      </c>
      <c r="D3280" s="5">
        <v>1500</v>
      </c>
      <c r="E3280" s="7">
        <v>50</v>
      </c>
      <c r="F3280" t="s">
        <v>8221</v>
      </c>
      <c r="G3280" t="s">
        <v>8223</v>
      </c>
      <c r="H3280" t="s">
        <v>8245</v>
      </c>
      <c r="I3280">
        <v>1493838720</v>
      </c>
      <c r="J3280">
        <v>1489439669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3</v>
      </c>
      <c r="P3280">
        <f t="shared" si="256"/>
        <v>50</v>
      </c>
      <c r="Q3280" s="12" t="s">
        <v>8323</v>
      </c>
      <c r="R3280" t="s">
        <v>8326</v>
      </c>
      <c r="S3280" s="17">
        <f t="shared" si="257"/>
        <v>42807.885057870371</v>
      </c>
      <c r="T3280" s="17">
        <f t="shared" si="258"/>
        <v>42858.8</v>
      </c>
      <c r="U3280">
        <f t="shared" si="259"/>
        <v>2017</v>
      </c>
    </row>
    <row r="3281" spans="1:21" ht="43.2" x14ac:dyDescent="0.3">
      <c r="A3281">
        <v>3095</v>
      </c>
      <c r="B3281" s="9" t="s">
        <v>3095</v>
      </c>
      <c r="C3281" s="3" t="s">
        <v>7205</v>
      </c>
      <c r="D3281" s="5">
        <v>14920</v>
      </c>
      <c r="E3281" s="7">
        <v>50</v>
      </c>
      <c r="F3281" t="s">
        <v>8220</v>
      </c>
      <c r="G3281" t="s">
        <v>8223</v>
      </c>
      <c r="H3281" t="s">
        <v>8245</v>
      </c>
      <c r="I3281">
        <v>1470011780</v>
      </c>
      <c r="J3281">
        <v>1464827780</v>
      </c>
      <c r="K3281" t="b">
        <v>0</v>
      </c>
      <c r="L3281">
        <v>1</v>
      </c>
      <c r="M3281" t="b">
        <v>0</v>
      </c>
      <c r="N3281" t="s">
        <v>8301</v>
      </c>
      <c r="O3281">
        <f t="shared" si="255"/>
        <v>0</v>
      </c>
      <c r="P3281">
        <f t="shared" si="256"/>
        <v>50</v>
      </c>
      <c r="Q3281" s="12" t="s">
        <v>8323</v>
      </c>
      <c r="R3281" t="s">
        <v>8324</v>
      </c>
      <c r="S3281" s="17">
        <f t="shared" si="257"/>
        <v>42523.025231481486</v>
      </c>
      <c r="T3281" s="17">
        <f t="shared" si="258"/>
        <v>42583.025231481486</v>
      </c>
      <c r="U3281">
        <f t="shared" si="259"/>
        <v>2016</v>
      </c>
    </row>
    <row r="3282" spans="1:21" ht="43.2" x14ac:dyDescent="0.3">
      <c r="A3282">
        <v>3086</v>
      </c>
      <c r="B3282" s="9" t="s">
        <v>3086</v>
      </c>
      <c r="C3282" s="3" t="s">
        <v>7196</v>
      </c>
      <c r="D3282" s="5">
        <v>20000</v>
      </c>
      <c r="E3282" s="7">
        <v>50</v>
      </c>
      <c r="F3282" t="s">
        <v>8220</v>
      </c>
      <c r="G3282" t="s">
        <v>8236</v>
      </c>
      <c r="H3282" t="s">
        <v>8248</v>
      </c>
      <c r="I3282">
        <v>1439827559</v>
      </c>
      <c r="J3282">
        <v>1434643559</v>
      </c>
      <c r="K3282" t="b">
        <v>0</v>
      </c>
      <c r="L3282">
        <v>3</v>
      </c>
      <c r="M3282" t="b">
        <v>0</v>
      </c>
      <c r="N3282" t="s">
        <v>8301</v>
      </c>
      <c r="O3282">
        <f t="shared" si="255"/>
        <v>0</v>
      </c>
      <c r="P3282">
        <f t="shared" si="256"/>
        <v>16.670000000000002</v>
      </c>
      <c r="Q3282" s="12" t="s">
        <v>8323</v>
      </c>
      <c r="R3282" t="s">
        <v>8324</v>
      </c>
      <c r="S3282" s="17">
        <f t="shared" si="257"/>
        <v>42173.67082175926</v>
      </c>
      <c r="T3282" s="17">
        <f t="shared" si="258"/>
        <v>42233.67082175926</v>
      </c>
      <c r="U3282">
        <f t="shared" si="259"/>
        <v>2015</v>
      </c>
    </row>
    <row r="3283" spans="1:21" ht="57.6" x14ac:dyDescent="0.3">
      <c r="A3283">
        <v>2592</v>
      </c>
      <c r="B3283" s="9" t="s">
        <v>2592</v>
      </c>
      <c r="C3283" s="3" t="s">
        <v>6702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1412536421</v>
      </c>
      <c r="J3283">
        <v>1409944421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2" t="s">
        <v>8319</v>
      </c>
      <c r="R3283" t="s">
        <v>8345</v>
      </c>
      <c r="S3283" s="17">
        <f t="shared" si="257"/>
        <v>41887.801168981481</v>
      </c>
      <c r="T3283" s="17">
        <f t="shared" si="258"/>
        <v>41917.801168981481</v>
      </c>
      <c r="U3283">
        <f t="shared" si="259"/>
        <v>2014</v>
      </c>
    </row>
    <row r="3284" spans="1:21" ht="43.2" x14ac:dyDescent="0.3">
      <c r="A3284">
        <v>2585</v>
      </c>
      <c r="B3284" s="9" t="s">
        <v>2585</v>
      </c>
      <c r="C3284" s="3" t="s">
        <v>6695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1404601632</v>
      </c>
      <c r="J3284">
        <v>1402009632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2" t="s">
        <v>8319</v>
      </c>
      <c r="R3284" t="s">
        <v>8345</v>
      </c>
      <c r="S3284" s="17">
        <f t="shared" si="257"/>
        <v>41795.963333333333</v>
      </c>
      <c r="T3284" s="17">
        <f t="shared" si="258"/>
        <v>41825.963333333333</v>
      </c>
      <c r="U3284">
        <f t="shared" si="259"/>
        <v>2014</v>
      </c>
    </row>
    <row r="3285" spans="1:21" ht="43.2" x14ac:dyDescent="0.3">
      <c r="A3285">
        <v>2568</v>
      </c>
      <c r="B3285" s="9" t="s">
        <v>2568</v>
      </c>
      <c r="C3285" s="3" t="s">
        <v>6678</v>
      </c>
      <c r="D3285" s="5">
        <v>10000</v>
      </c>
      <c r="E3285" s="7">
        <v>50</v>
      </c>
      <c r="F3285" t="s">
        <v>8219</v>
      </c>
      <c r="G3285" t="s">
        <v>8224</v>
      </c>
      <c r="H3285" t="s">
        <v>8246</v>
      </c>
      <c r="I3285">
        <v>1472745594</v>
      </c>
      <c r="J3285">
        <v>1470153594</v>
      </c>
      <c r="K3285" t="b">
        <v>0</v>
      </c>
      <c r="L3285">
        <v>1</v>
      </c>
      <c r="M3285" t="b">
        <v>0</v>
      </c>
      <c r="N3285" t="s">
        <v>8282</v>
      </c>
      <c r="O3285">
        <f t="shared" si="255"/>
        <v>1</v>
      </c>
      <c r="P3285">
        <f t="shared" si="256"/>
        <v>50</v>
      </c>
      <c r="Q3285" s="12" t="s">
        <v>8319</v>
      </c>
      <c r="R3285" t="s">
        <v>8345</v>
      </c>
      <c r="S3285" s="17">
        <f t="shared" si="257"/>
        <v>42584.666597222225</v>
      </c>
      <c r="T3285" s="17">
        <f t="shared" si="258"/>
        <v>42614.666597222225</v>
      </c>
      <c r="U3285">
        <f t="shared" si="259"/>
        <v>2016</v>
      </c>
    </row>
    <row r="3286" spans="1:21" ht="43.2" x14ac:dyDescent="0.3">
      <c r="A3286">
        <v>2438</v>
      </c>
      <c r="B3286" s="9" t="s">
        <v>2439</v>
      </c>
      <c r="C3286" s="3" t="s">
        <v>6548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1449529062</v>
      </c>
      <c r="J3286">
        <v>1444341462</v>
      </c>
      <c r="K3286" t="b">
        <v>0</v>
      </c>
      <c r="L3286">
        <v>1</v>
      </c>
      <c r="M3286" t="b">
        <v>0</v>
      </c>
      <c r="N3286" t="s">
        <v>8282</v>
      </c>
      <c r="O3286">
        <f t="shared" si="255"/>
        <v>0</v>
      </c>
      <c r="P3286">
        <f t="shared" si="256"/>
        <v>50</v>
      </c>
      <c r="Q3286" s="12" t="s">
        <v>8319</v>
      </c>
      <c r="R3286" t="s">
        <v>8345</v>
      </c>
      <c r="S3286" s="17">
        <f t="shared" si="257"/>
        <v>42285.91506944444</v>
      </c>
      <c r="T3286" s="17">
        <f t="shared" si="258"/>
        <v>42345.956736111111</v>
      </c>
      <c r="U3286">
        <f t="shared" si="259"/>
        <v>2015</v>
      </c>
    </row>
    <row r="3287" spans="1:21" ht="43.2" x14ac:dyDescent="0.3">
      <c r="A3287">
        <v>2393</v>
      </c>
      <c r="B3287" s="9" t="s">
        <v>2394</v>
      </c>
      <c r="C3287" s="3" t="s">
        <v>6503</v>
      </c>
      <c r="D3287" s="5">
        <v>100000</v>
      </c>
      <c r="E3287" s="7">
        <v>50</v>
      </c>
      <c r="F3287" t="s">
        <v>8219</v>
      </c>
      <c r="G3287" t="s">
        <v>8223</v>
      </c>
      <c r="H3287" t="s">
        <v>8245</v>
      </c>
      <c r="I3287">
        <v>1439048017</v>
      </c>
      <c r="J3287">
        <v>1436456017</v>
      </c>
      <c r="K3287" t="b">
        <v>0</v>
      </c>
      <c r="L3287">
        <v>1</v>
      </c>
      <c r="M3287" t="b">
        <v>0</v>
      </c>
      <c r="N3287" t="s">
        <v>8270</v>
      </c>
      <c r="O3287">
        <f t="shared" si="255"/>
        <v>0</v>
      </c>
      <c r="P3287">
        <f t="shared" si="256"/>
        <v>50</v>
      </c>
      <c r="Q3287" s="12" t="s">
        <v>8308</v>
      </c>
      <c r="R3287" t="s">
        <v>8342</v>
      </c>
      <c r="S3287" s="17">
        <f t="shared" si="257"/>
        <v>42194.648344907408</v>
      </c>
      <c r="T3287" s="17">
        <f t="shared" si="258"/>
        <v>42224.648344907408</v>
      </c>
      <c r="U3287">
        <f t="shared" si="259"/>
        <v>2015</v>
      </c>
    </row>
    <row r="3288" spans="1:21" ht="28.8" x14ac:dyDescent="0.3">
      <c r="A3288">
        <v>2373</v>
      </c>
      <c r="B3288" s="9" t="s">
        <v>2374</v>
      </c>
      <c r="C3288" s="3" t="s">
        <v>6483</v>
      </c>
      <c r="D3288" s="5">
        <v>850000</v>
      </c>
      <c r="E3288" s="7">
        <v>50</v>
      </c>
      <c r="F3288" t="s">
        <v>8219</v>
      </c>
      <c r="G3288" t="s">
        <v>8234</v>
      </c>
      <c r="H3288" t="s">
        <v>8254</v>
      </c>
      <c r="I3288">
        <v>1440863624</v>
      </c>
      <c r="J3288">
        <v>1438271624</v>
      </c>
      <c r="K3288" t="b">
        <v>0</v>
      </c>
      <c r="L3288">
        <v>1</v>
      </c>
      <c r="M3288" t="b">
        <v>0</v>
      </c>
      <c r="N3288" t="s">
        <v>8270</v>
      </c>
      <c r="O3288">
        <f t="shared" si="255"/>
        <v>0</v>
      </c>
      <c r="P3288">
        <f t="shared" si="256"/>
        <v>50</v>
      </c>
      <c r="Q3288" s="12" t="s">
        <v>8308</v>
      </c>
      <c r="R3288" t="s">
        <v>8342</v>
      </c>
      <c r="S3288" s="17">
        <f t="shared" si="257"/>
        <v>42215.662314814821</v>
      </c>
      <c r="T3288" s="17">
        <f t="shared" si="258"/>
        <v>42245.662314814821</v>
      </c>
      <c r="U3288">
        <f t="shared" si="259"/>
        <v>2015</v>
      </c>
    </row>
    <row r="3289" spans="1:21" ht="43.2" x14ac:dyDescent="0.3">
      <c r="A3289">
        <v>2152</v>
      </c>
      <c r="B3289" s="9" t="s">
        <v>2153</v>
      </c>
      <c r="C3289" s="3" t="s">
        <v>6262</v>
      </c>
      <c r="D3289" s="5">
        <v>30000</v>
      </c>
      <c r="E3289" s="7">
        <v>50</v>
      </c>
      <c r="F3289" t="s">
        <v>8220</v>
      </c>
      <c r="G3289" t="s">
        <v>8223</v>
      </c>
      <c r="H3289" t="s">
        <v>8245</v>
      </c>
      <c r="I3289">
        <v>1394909909</v>
      </c>
      <c r="J3289">
        <v>1392321509</v>
      </c>
      <c r="K3289" t="b">
        <v>0</v>
      </c>
      <c r="L3289">
        <v>4</v>
      </c>
      <c r="M3289" t="b">
        <v>0</v>
      </c>
      <c r="N3289" t="s">
        <v>8280</v>
      </c>
      <c r="O3289">
        <f t="shared" si="255"/>
        <v>0</v>
      </c>
      <c r="P3289">
        <f t="shared" si="256"/>
        <v>12.5</v>
      </c>
      <c r="Q3289" s="12" t="s">
        <v>8316</v>
      </c>
      <c r="R3289" t="s">
        <v>8334</v>
      </c>
      <c r="S3289" s="17">
        <f t="shared" si="257"/>
        <v>41683.832280092596</v>
      </c>
      <c r="T3289" s="17">
        <f t="shared" si="258"/>
        <v>41713.790613425925</v>
      </c>
      <c r="U3289">
        <f t="shared" si="259"/>
        <v>2014</v>
      </c>
    </row>
    <row r="3290" spans="1:21" ht="57.6" x14ac:dyDescent="0.3">
      <c r="A3290">
        <v>2123</v>
      </c>
      <c r="B3290" s="9" t="s">
        <v>2124</v>
      </c>
      <c r="C3290" s="3" t="s">
        <v>6233</v>
      </c>
      <c r="D3290" s="5">
        <v>500</v>
      </c>
      <c r="E3290" s="7">
        <v>50</v>
      </c>
      <c r="F3290" t="s">
        <v>8220</v>
      </c>
      <c r="G3290" t="s">
        <v>8223</v>
      </c>
      <c r="H3290" t="s">
        <v>8245</v>
      </c>
      <c r="I3290">
        <v>1268636340</v>
      </c>
      <c r="J3290">
        <v>1263982307</v>
      </c>
      <c r="K3290" t="b">
        <v>0</v>
      </c>
      <c r="L3290">
        <v>5</v>
      </c>
      <c r="M3290" t="b">
        <v>0</v>
      </c>
      <c r="N3290" t="s">
        <v>8280</v>
      </c>
      <c r="O3290">
        <f t="shared" si="255"/>
        <v>10</v>
      </c>
      <c r="P3290">
        <f t="shared" si="256"/>
        <v>10</v>
      </c>
      <c r="Q3290" s="12" t="s">
        <v>8316</v>
      </c>
      <c r="R3290" t="s">
        <v>8334</v>
      </c>
      <c r="S3290" s="17">
        <f t="shared" si="257"/>
        <v>40198.424849537041</v>
      </c>
      <c r="T3290" s="17">
        <f t="shared" si="258"/>
        <v>40252.290972222225</v>
      </c>
      <c r="U3290">
        <f t="shared" si="259"/>
        <v>2010</v>
      </c>
    </row>
    <row r="3291" spans="1:21" ht="43.2" x14ac:dyDescent="0.3">
      <c r="A3291">
        <v>1989</v>
      </c>
      <c r="B3291" s="9" t="s">
        <v>1990</v>
      </c>
      <c r="C3291" s="3" t="s">
        <v>6099</v>
      </c>
      <c r="D3291" s="5">
        <v>5000</v>
      </c>
      <c r="E3291" s="7">
        <v>50</v>
      </c>
      <c r="F3291" t="s">
        <v>8220</v>
      </c>
      <c r="G3291" t="s">
        <v>8223</v>
      </c>
      <c r="H3291" t="s">
        <v>8245</v>
      </c>
      <c r="I3291">
        <v>1481473208</v>
      </c>
      <c r="J3291">
        <v>1478881208</v>
      </c>
      <c r="K3291" t="b">
        <v>0</v>
      </c>
      <c r="L3291">
        <v>1</v>
      </c>
      <c r="M3291" t="b">
        <v>0</v>
      </c>
      <c r="N3291" t="s">
        <v>8294</v>
      </c>
      <c r="O3291">
        <f t="shared" si="255"/>
        <v>1</v>
      </c>
      <c r="P3291">
        <f t="shared" si="256"/>
        <v>50</v>
      </c>
      <c r="Q3291" s="12" t="s">
        <v>8313</v>
      </c>
      <c r="R3291" t="s">
        <v>8353</v>
      </c>
      <c r="S3291" s="17">
        <f t="shared" si="257"/>
        <v>42685.680648148147</v>
      </c>
      <c r="T3291" s="17">
        <f t="shared" si="258"/>
        <v>42715.680648148147</v>
      </c>
      <c r="U3291">
        <f t="shared" si="259"/>
        <v>2016</v>
      </c>
    </row>
    <row r="3292" spans="1:21" ht="43.2" x14ac:dyDescent="0.3">
      <c r="A3292">
        <v>1904</v>
      </c>
      <c r="B3292" s="9" t="s">
        <v>1905</v>
      </c>
      <c r="C3292" s="3" t="s">
        <v>6014</v>
      </c>
      <c r="D3292" s="5">
        <v>50000</v>
      </c>
      <c r="E3292" s="7">
        <v>50</v>
      </c>
      <c r="F3292" t="s">
        <v>8220</v>
      </c>
      <c r="G3292" t="s">
        <v>8223</v>
      </c>
      <c r="H3292" t="s">
        <v>8245</v>
      </c>
      <c r="I3292">
        <v>1451752021</v>
      </c>
      <c r="J3292">
        <v>1447864021</v>
      </c>
      <c r="K3292" t="b">
        <v>0</v>
      </c>
      <c r="L3292">
        <v>2</v>
      </c>
      <c r="M3292" t="b">
        <v>0</v>
      </c>
      <c r="N3292" t="s">
        <v>8292</v>
      </c>
      <c r="O3292">
        <f t="shared" si="255"/>
        <v>0</v>
      </c>
      <c r="P3292">
        <f t="shared" si="256"/>
        <v>25</v>
      </c>
      <c r="Q3292" s="12" t="s">
        <v>8308</v>
      </c>
      <c r="R3292" t="s">
        <v>8318</v>
      </c>
      <c r="S3292" s="17">
        <f t="shared" si="257"/>
        <v>42326.685428240744</v>
      </c>
      <c r="T3292" s="17">
        <f t="shared" si="258"/>
        <v>42371.685428240744</v>
      </c>
      <c r="U3292">
        <f t="shared" si="259"/>
        <v>2015</v>
      </c>
    </row>
    <row r="3293" spans="1:21" ht="57.6" x14ac:dyDescent="0.3">
      <c r="A3293">
        <v>1713</v>
      </c>
      <c r="B3293" s="9" t="s">
        <v>1714</v>
      </c>
      <c r="C3293" s="3" t="s">
        <v>5823</v>
      </c>
      <c r="D3293" s="5">
        <v>3000</v>
      </c>
      <c r="E3293" s="7">
        <v>50</v>
      </c>
      <c r="F3293" t="s">
        <v>8220</v>
      </c>
      <c r="G3293" t="s">
        <v>8223</v>
      </c>
      <c r="H3293" t="s">
        <v>8245</v>
      </c>
      <c r="I3293">
        <v>1412536412</v>
      </c>
      <c r="J3293">
        <v>1409944412</v>
      </c>
      <c r="K3293" t="b">
        <v>0</v>
      </c>
      <c r="L3293">
        <v>1</v>
      </c>
      <c r="M3293" t="b">
        <v>0</v>
      </c>
      <c r="N3293" t="s">
        <v>8291</v>
      </c>
      <c r="O3293">
        <f t="shared" si="255"/>
        <v>2</v>
      </c>
      <c r="P3293">
        <f t="shared" si="256"/>
        <v>50</v>
      </c>
      <c r="Q3293" s="12" t="s">
        <v>8327</v>
      </c>
      <c r="R3293" t="s">
        <v>8330</v>
      </c>
      <c r="S3293" s="17">
        <f t="shared" si="257"/>
        <v>41887.801064814819</v>
      </c>
      <c r="T3293" s="17">
        <f t="shared" si="258"/>
        <v>41917.801064814819</v>
      </c>
      <c r="U3293">
        <f t="shared" si="259"/>
        <v>2014</v>
      </c>
    </row>
    <row r="3294" spans="1:21" ht="28.8" x14ac:dyDescent="0.3">
      <c r="A3294">
        <v>1559</v>
      </c>
      <c r="B3294" s="9" t="s">
        <v>1560</v>
      </c>
      <c r="C3294" s="3" t="s">
        <v>5669</v>
      </c>
      <c r="D3294" s="5">
        <v>15000</v>
      </c>
      <c r="E3294" s="7">
        <v>50</v>
      </c>
      <c r="F3294" t="s">
        <v>8220</v>
      </c>
      <c r="G3294" t="s">
        <v>8223</v>
      </c>
      <c r="H3294" t="s">
        <v>8245</v>
      </c>
      <c r="I3294">
        <v>1430270199</v>
      </c>
      <c r="J3294">
        <v>1428974199</v>
      </c>
      <c r="K3294" t="b">
        <v>0</v>
      </c>
      <c r="L3294">
        <v>1</v>
      </c>
      <c r="M3294" t="b">
        <v>0</v>
      </c>
      <c r="N3294" t="s">
        <v>8287</v>
      </c>
      <c r="O3294">
        <f t="shared" si="255"/>
        <v>0</v>
      </c>
      <c r="P3294">
        <f t="shared" si="256"/>
        <v>50</v>
      </c>
      <c r="Q3294" s="12" t="s">
        <v>8313</v>
      </c>
      <c r="R3294" t="s">
        <v>8355</v>
      </c>
      <c r="S3294" s="17">
        <f t="shared" si="257"/>
        <v>42108.05322916666</v>
      </c>
      <c r="T3294" s="17">
        <f t="shared" si="258"/>
        <v>42123.05322916666</v>
      </c>
      <c r="U3294">
        <f t="shared" si="259"/>
        <v>2015</v>
      </c>
    </row>
    <row r="3295" spans="1:21" ht="43.2" x14ac:dyDescent="0.3">
      <c r="A3295">
        <v>1483</v>
      </c>
      <c r="B3295" s="9" t="s">
        <v>1484</v>
      </c>
      <c r="C3295" s="3" t="s">
        <v>5593</v>
      </c>
      <c r="D3295" s="5">
        <v>7000</v>
      </c>
      <c r="E3295" s="7">
        <v>50</v>
      </c>
      <c r="F3295" t="s">
        <v>8220</v>
      </c>
      <c r="G3295" t="s">
        <v>8223</v>
      </c>
      <c r="H3295" t="s">
        <v>8245</v>
      </c>
      <c r="I3295">
        <v>1469162275</v>
      </c>
      <c r="J3295">
        <v>1467002275</v>
      </c>
      <c r="K3295" t="b">
        <v>0</v>
      </c>
      <c r="L3295">
        <v>2</v>
      </c>
      <c r="M3295" t="b">
        <v>0</v>
      </c>
      <c r="N3295" t="s">
        <v>8273</v>
      </c>
      <c r="O3295">
        <f t="shared" si="255"/>
        <v>1</v>
      </c>
      <c r="P3295">
        <f t="shared" si="256"/>
        <v>25</v>
      </c>
      <c r="Q3295" s="12" t="s">
        <v>8311</v>
      </c>
      <c r="R3295" t="s">
        <v>8352</v>
      </c>
      <c r="S3295" s="17">
        <f t="shared" si="257"/>
        <v>42548.192997685182</v>
      </c>
      <c r="T3295" s="17">
        <f t="shared" si="258"/>
        <v>42573.192997685182</v>
      </c>
      <c r="U3295">
        <f t="shared" si="259"/>
        <v>2016</v>
      </c>
    </row>
    <row r="3296" spans="1:21" ht="28.8" x14ac:dyDescent="0.3">
      <c r="A3296">
        <v>1153</v>
      </c>
      <c r="B3296" s="9" t="s">
        <v>1154</v>
      </c>
      <c r="C3296" s="3" t="s">
        <v>5263</v>
      </c>
      <c r="D3296" s="5">
        <v>8000</v>
      </c>
      <c r="E3296" s="7">
        <v>50</v>
      </c>
      <c r="F3296" t="s">
        <v>8220</v>
      </c>
      <c r="G3296" t="s">
        <v>8223</v>
      </c>
      <c r="H3296" t="s">
        <v>8245</v>
      </c>
      <c r="I3296">
        <v>1434647305</v>
      </c>
      <c r="J3296">
        <v>1432055305</v>
      </c>
      <c r="K3296" t="b">
        <v>0</v>
      </c>
      <c r="L3296">
        <v>1</v>
      </c>
      <c r="M3296" t="b">
        <v>0</v>
      </c>
      <c r="N3296" t="s">
        <v>8282</v>
      </c>
      <c r="O3296">
        <f t="shared" si="255"/>
        <v>1</v>
      </c>
      <c r="P3296">
        <f t="shared" si="256"/>
        <v>50</v>
      </c>
      <c r="Q3296" s="12" t="s">
        <v>8319</v>
      </c>
      <c r="R3296" t="s">
        <v>8345</v>
      </c>
      <c r="S3296" s="17">
        <f t="shared" si="257"/>
        <v>42143.714178240742</v>
      </c>
      <c r="T3296" s="17">
        <f t="shared" si="258"/>
        <v>42173.714178240742</v>
      </c>
      <c r="U3296">
        <f t="shared" si="259"/>
        <v>2015</v>
      </c>
    </row>
    <row r="3297" spans="1:21" ht="57.6" x14ac:dyDescent="0.3">
      <c r="A3297">
        <v>1135</v>
      </c>
      <c r="B3297" s="9" t="s">
        <v>1136</v>
      </c>
      <c r="C3297" s="3" t="s">
        <v>5245</v>
      </c>
      <c r="D3297" s="5">
        <v>1000</v>
      </c>
      <c r="E3297" s="7">
        <v>50</v>
      </c>
      <c r="F3297" t="s">
        <v>8220</v>
      </c>
      <c r="G3297" t="s">
        <v>8235</v>
      </c>
      <c r="H3297" t="s">
        <v>8248</v>
      </c>
      <c r="I3297">
        <v>1470527094</v>
      </c>
      <c r="J3297">
        <v>1467935094</v>
      </c>
      <c r="K3297" t="b">
        <v>0</v>
      </c>
      <c r="L3297">
        <v>1</v>
      </c>
      <c r="M3297" t="b">
        <v>0</v>
      </c>
      <c r="N3297" t="s">
        <v>8281</v>
      </c>
      <c r="O3297">
        <f t="shared" si="255"/>
        <v>5</v>
      </c>
      <c r="P3297">
        <f t="shared" si="256"/>
        <v>50</v>
      </c>
      <c r="Q3297" s="12" t="s">
        <v>8316</v>
      </c>
      <c r="R3297" t="s">
        <v>8344</v>
      </c>
      <c r="S3297" s="17">
        <f t="shared" si="257"/>
        <v>42558.989513888882</v>
      </c>
      <c r="T3297" s="17">
        <f t="shared" si="258"/>
        <v>42588.989513888882</v>
      </c>
      <c r="U3297">
        <f t="shared" si="259"/>
        <v>2016</v>
      </c>
    </row>
    <row r="3298" spans="1:21" ht="43.2" x14ac:dyDescent="0.3">
      <c r="A3298">
        <v>1060</v>
      </c>
      <c r="B3298" s="9" t="s">
        <v>1061</v>
      </c>
      <c r="C3298" s="3" t="s">
        <v>5170</v>
      </c>
      <c r="D3298" s="5">
        <v>5000</v>
      </c>
      <c r="E3298" s="7">
        <v>50</v>
      </c>
      <c r="F3298" t="s">
        <v>8219</v>
      </c>
      <c r="G3298" t="s">
        <v>8223</v>
      </c>
      <c r="H3298" t="s">
        <v>8245</v>
      </c>
      <c r="I3298">
        <v>1429134893</v>
      </c>
      <c r="J3298">
        <v>1426542893</v>
      </c>
      <c r="K3298" t="b">
        <v>0</v>
      </c>
      <c r="L3298">
        <v>1</v>
      </c>
      <c r="M3298" t="b">
        <v>0</v>
      </c>
      <c r="N3298" t="s">
        <v>8279</v>
      </c>
      <c r="O3298">
        <f t="shared" si="255"/>
        <v>1</v>
      </c>
      <c r="P3298">
        <f t="shared" si="256"/>
        <v>50</v>
      </c>
      <c r="Q3298" s="12" t="s">
        <v>8346</v>
      </c>
      <c r="R3298" t="s">
        <v>8347</v>
      </c>
      <c r="S3298" s="17">
        <f t="shared" si="257"/>
        <v>42079.913113425922</v>
      </c>
      <c r="T3298" s="17">
        <f t="shared" si="258"/>
        <v>42109.913113425922</v>
      </c>
      <c r="U3298">
        <f t="shared" si="259"/>
        <v>2015</v>
      </c>
    </row>
    <row r="3299" spans="1:21" ht="43.2" x14ac:dyDescent="0.3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2" t="s">
        <v>8327</v>
      </c>
      <c r="R3299" t="s">
        <v>8350</v>
      </c>
      <c r="S3299" s="17">
        <f t="shared" si="257"/>
        <v>42368.333668981482</v>
      </c>
      <c r="T3299" s="17">
        <f t="shared" si="258"/>
        <v>42398.333668981482</v>
      </c>
      <c r="U3299">
        <f t="shared" si="259"/>
        <v>2015</v>
      </c>
    </row>
    <row r="3300" spans="1:21" ht="57.6" x14ac:dyDescent="0.3">
      <c r="A3300">
        <v>868</v>
      </c>
      <c r="B3300" s="9" t="s">
        <v>869</v>
      </c>
      <c r="C3300" s="3" t="s">
        <v>4978</v>
      </c>
      <c r="D3300" s="5">
        <v>45000</v>
      </c>
      <c r="E3300" s="7">
        <v>50</v>
      </c>
      <c r="F3300" t="s">
        <v>8220</v>
      </c>
      <c r="G3300" t="s">
        <v>8223</v>
      </c>
      <c r="H3300" t="s">
        <v>8245</v>
      </c>
      <c r="I3300">
        <v>1389055198</v>
      </c>
      <c r="J3300">
        <v>1386463198</v>
      </c>
      <c r="K3300" t="b">
        <v>0</v>
      </c>
      <c r="L3300">
        <v>1</v>
      </c>
      <c r="M3300" t="b">
        <v>0</v>
      </c>
      <c r="N3300" t="s">
        <v>8276</v>
      </c>
      <c r="O3300">
        <f t="shared" si="255"/>
        <v>0</v>
      </c>
      <c r="P3300">
        <f t="shared" si="256"/>
        <v>50</v>
      </c>
      <c r="Q3300" s="12" t="s">
        <v>8327</v>
      </c>
      <c r="R3300" t="s">
        <v>8350</v>
      </c>
      <c r="S3300" s="17">
        <f t="shared" si="257"/>
        <v>41616.027754629627</v>
      </c>
      <c r="T3300" s="17">
        <f t="shared" si="258"/>
        <v>41646.027754629627</v>
      </c>
      <c r="U3300">
        <f t="shared" si="259"/>
        <v>2013</v>
      </c>
    </row>
    <row r="3301" spans="1:21" ht="57.6" x14ac:dyDescent="0.3">
      <c r="A3301">
        <v>772</v>
      </c>
      <c r="B3301" s="9" t="s">
        <v>773</v>
      </c>
      <c r="C3301" s="3" t="s">
        <v>4882</v>
      </c>
      <c r="D3301" s="5">
        <v>1500</v>
      </c>
      <c r="E3301" s="7">
        <v>50</v>
      </c>
      <c r="F3301" t="s">
        <v>8220</v>
      </c>
      <c r="G3301" t="s">
        <v>8223</v>
      </c>
      <c r="H3301" t="s">
        <v>8245</v>
      </c>
      <c r="I3301">
        <v>1257047940</v>
      </c>
      <c r="J3301">
        <v>1252718519</v>
      </c>
      <c r="K3301" t="b">
        <v>0</v>
      </c>
      <c r="L3301">
        <v>1</v>
      </c>
      <c r="M3301" t="b">
        <v>0</v>
      </c>
      <c r="N3301" t="s">
        <v>8273</v>
      </c>
      <c r="O3301">
        <f t="shared" si="255"/>
        <v>3</v>
      </c>
      <c r="P3301">
        <f t="shared" si="256"/>
        <v>50</v>
      </c>
      <c r="Q3301" s="12" t="s">
        <v>8311</v>
      </c>
      <c r="R3301" t="s">
        <v>8352</v>
      </c>
      <c r="S3301" s="17">
        <f t="shared" si="257"/>
        <v>40068.056932870371</v>
      </c>
      <c r="T3301" s="17">
        <f t="shared" si="258"/>
        <v>40118.165972222225</v>
      </c>
      <c r="U3301">
        <f t="shared" si="259"/>
        <v>2009</v>
      </c>
    </row>
    <row r="3302" spans="1:21" ht="43.2" x14ac:dyDescent="0.3">
      <c r="A3302">
        <v>559</v>
      </c>
      <c r="B3302" s="9" t="s">
        <v>560</v>
      </c>
      <c r="C3302" s="3" t="s">
        <v>4669</v>
      </c>
      <c r="D3302" s="5">
        <v>240000</v>
      </c>
      <c r="E3302" s="7">
        <v>50</v>
      </c>
      <c r="F3302" t="s">
        <v>8220</v>
      </c>
      <c r="G3302" t="s">
        <v>8223</v>
      </c>
      <c r="H3302" t="s">
        <v>8245</v>
      </c>
      <c r="I3302">
        <v>1449989260</v>
      </c>
      <c r="J3302">
        <v>1447397260</v>
      </c>
      <c r="K3302" t="b">
        <v>0</v>
      </c>
      <c r="L3302">
        <v>1</v>
      </c>
      <c r="M3302" t="b">
        <v>0</v>
      </c>
      <c r="N3302" t="s">
        <v>8270</v>
      </c>
      <c r="O3302">
        <f t="shared" si="255"/>
        <v>0</v>
      </c>
      <c r="P3302">
        <f t="shared" si="256"/>
        <v>50</v>
      </c>
      <c r="Q3302" s="12" t="s">
        <v>8308</v>
      </c>
      <c r="R3302" t="s">
        <v>8342</v>
      </c>
      <c r="S3302" s="17">
        <f t="shared" si="257"/>
        <v>42321.283101851848</v>
      </c>
      <c r="T3302" s="17">
        <f t="shared" si="258"/>
        <v>42351.283101851848</v>
      </c>
      <c r="U3302">
        <f t="shared" si="259"/>
        <v>2015</v>
      </c>
    </row>
    <row r="3303" spans="1:21" ht="43.2" x14ac:dyDescent="0.3">
      <c r="A3303">
        <v>514</v>
      </c>
      <c r="B3303" s="9" t="s">
        <v>515</v>
      </c>
      <c r="C3303" s="3" t="s">
        <v>4624</v>
      </c>
      <c r="D3303" s="5">
        <v>1500</v>
      </c>
      <c r="E3303" s="7">
        <v>50</v>
      </c>
      <c r="F3303" t="s">
        <v>8220</v>
      </c>
      <c r="G3303" t="s">
        <v>8228</v>
      </c>
      <c r="H3303" t="s">
        <v>8250</v>
      </c>
      <c r="I3303">
        <v>1407595447</v>
      </c>
      <c r="J3303">
        <v>1405003447</v>
      </c>
      <c r="K3303" t="b">
        <v>0</v>
      </c>
      <c r="L3303">
        <v>3</v>
      </c>
      <c r="M3303" t="b">
        <v>0</v>
      </c>
      <c r="N3303" t="s">
        <v>8268</v>
      </c>
      <c r="O3303">
        <f t="shared" si="255"/>
        <v>3</v>
      </c>
      <c r="P3303">
        <f t="shared" si="256"/>
        <v>16.670000000000002</v>
      </c>
      <c r="Q3303" s="12" t="s">
        <v>8321</v>
      </c>
      <c r="R3303" t="s">
        <v>8339</v>
      </c>
      <c r="S3303" s="17">
        <f t="shared" si="257"/>
        <v>41830.613969907405</v>
      </c>
      <c r="T3303" s="17">
        <f t="shared" si="258"/>
        <v>41860.613969907405</v>
      </c>
      <c r="U3303">
        <f t="shared" si="259"/>
        <v>2014</v>
      </c>
    </row>
    <row r="3304" spans="1:21" ht="43.2" x14ac:dyDescent="0.3">
      <c r="A3304">
        <v>486</v>
      </c>
      <c r="B3304" s="9" t="s">
        <v>487</v>
      </c>
      <c r="C3304" s="3" t="s">
        <v>4596</v>
      </c>
      <c r="D3304" s="5">
        <v>550000</v>
      </c>
      <c r="E3304" s="7">
        <v>50</v>
      </c>
      <c r="F3304" t="s">
        <v>8220</v>
      </c>
      <c r="G3304" t="s">
        <v>8225</v>
      </c>
      <c r="H3304" t="s">
        <v>8247</v>
      </c>
      <c r="I3304">
        <v>1401662239</v>
      </c>
      <c r="J3304">
        <v>1399070239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0</v>
      </c>
      <c r="P3304">
        <f t="shared" si="256"/>
        <v>50</v>
      </c>
      <c r="Q3304" s="12" t="s">
        <v>8321</v>
      </c>
      <c r="R3304" t="s">
        <v>8339</v>
      </c>
      <c r="S3304" s="17">
        <f t="shared" si="257"/>
        <v>41761.94258101852</v>
      </c>
      <c r="T3304" s="17">
        <f t="shared" si="258"/>
        <v>41791.94258101852</v>
      </c>
      <c r="U3304">
        <f t="shared" si="259"/>
        <v>2014</v>
      </c>
    </row>
    <row r="3305" spans="1:21" ht="43.2" x14ac:dyDescent="0.3">
      <c r="A3305">
        <v>444</v>
      </c>
      <c r="B3305" s="9" t="s">
        <v>445</v>
      </c>
      <c r="C3305" s="3" t="s">
        <v>4554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1329342361</v>
      </c>
      <c r="J3305">
        <v>1324158361</v>
      </c>
      <c r="K3305" t="b">
        <v>0</v>
      </c>
      <c r="L3305">
        <v>1</v>
      </c>
      <c r="M3305" t="b">
        <v>0</v>
      </c>
      <c r="N3305" t="s">
        <v>8268</v>
      </c>
      <c r="O3305">
        <f t="shared" si="255"/>
        <v>5</v>
      </c>
      <c r="P3305">
        <f t="shared" si="256"/>
        <v>50</v>
      </c>
      <c r="Q3305" s="12" t="s">
        <v>8321</v>
      </c>
      <c r="R3305" t="s">
        <v>8339</v>
      </c>
      <c r="S3305" s="17">
        <f t="shared" si="257"/>
        <v>40894.906956018516</v>
      </c>
      <c r="T3305" s="17">
        <f t="shared" si="258"/>
        <v>40954.906956018516</v>
      </c>
      <c r="U3305">
        <f t="shared" si="259"/>
        <v>2011</v>
      </c>
    </row>
    <row r="3306" spans="1:21" ht="28.8" x14ac:dyDescent="0.3">
      <c r="A3306">
        <v>237</v>
      </c>
      <c r="B3306" s="9" t="s">
        <v>239</v>
      </c>
      <c r="C3306" s="3" t="s">
        <v>4347</v>
      </c>
      <c r="D3306" s="5">
        <v>15000</v>
      </c>
      <c r="E3306" s="7">
        <v>50</v>
      </c>
      <c r="F3306" t="s">
        <v>8220</v>
      </c>
      <c r="G3306" t="s">
        <v>8223</v>
      </c>
      <c r="H3306" t="s">
        <v>8245</v>
      </c>
      <c r="I3306">
        <v>1457445069</v>
      </c>
      <c r="J3306">
        <v>1452261069</v>
      </c>
      <c r="K3306" t="b">
        <v>0</v>
      </c>
      <c r="L3306">
        <v>1</v>
      </c>
      <c r="M3306" t="b">
        <v>0</v>
      </c>
      <c r="N3306" t="s">
        <v>8266</v>
      </c>
      <c r="O3306">
        <f t="shared" si="255"/>
        <v>0</v>
      </c>
      <c r="P3306">
        <f t="shared" si="256"/>
        <v>50</v>
      </c>
      <c r="Q3306" s="12" t="s">
        <v>8321</v>
      </c>
      <c r="R3306" t="s">
        <v>8325</v>
      </c>
      <c r="S3306" s="17">
        <f t="shared" si="257"/>
        <v>42377.577187499999</v>
      </c>
      <c r="T3306" s="17">
        <f t="shared" si="258"/>
        <v>42437.577187499999</v>
      </c>
      <c r="U3306">
        <f t="shared" si="259"/>
        <v>2016</v>
      </c>
    </row>
    <row r="3307" spans="1:21" x14ac:dyDescent="0.3">
      <c r="A3307">
        <v>190</v>
      </c>
      <c r="B3307" s="9" t="s">
        <v>192</v>
      </c>
      <c r="C3307" s="3" t="s">
        <v>4300</v>
      </c>
      <c r="D3307" s="5">
        <v>12000</v>
      </c>
      <c r="E3307" s="7">
        <v>50</v>
      </c>
      <c r="F3307" t="s">
        <v>8220</v>
      </c>
      <c r="G3307" t="s">
        <v>8223</v>
      </c>
      <c r="H3307" t="s">
        <v>8245</v>
      </c>
      <c r="I3307">
        <v>1466091446</v>
      </c>
      <c r="J3307">
        <v>1465227446</v>
      </c>
      <c r="K3307" t="b">
        <v>0</v>
      </c>
      <c r="L3307">
        <v>1</v>
      </c>
      <c r="M3307" t="b">
        <v>0</v>
      </c>
      <c r="N3307" t="s">
        <v>8266</v>
      </c>
      <c r="O3307">
        <f t="shared" si="255"/>
        <v>0</v>
      </c>
      <c r="P3307">
        <f t="shared" si="256"/>
        <v>50</v>
      </c>
      <c r="Q3307" s="12" t="s">
        <v>8321</v>
      </c>
      <c r="R3307" t="s">
        <v>8325</v>
      </c>
      <c r="S3307" s="17">
        <f t="shared" si="257"/>
        <v>42527.650995370372</v>
      </c>
      <c r="T3307" s="17">
        <f t="shared" si="258"/>
        <v>42537.650995370372</v>
      </c>
      <c r="U3307">
        <f t="shared" si="259"/>
        <v>2016</v>
      </c>
    </row>
    <row r="3308" spans="1:21" ht="57.6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2" t="s">
        <v>8311</v>
      </c>
      <c r="R3308" t="s">
        <v>8352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2" t="s">
        <v>8316</v>
      </c>
      <c r="R3309" t="s">
        <v>8334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3.2" x14ac:dyDescent="0.3">
      <c r="A3310">
        <v>4086</v>
      </c>
      <c r="B3310" s="9" t="s">
        <v>4082</v>
      </c>
      <c r="C3310" s="3" t="s">
        <v>8189</v>
      </c>
      <c r="D3310" s="5">
        <v>1000</v>
      </c>
      <c r="E3310" s="7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 t="shared" si="255"/>
        <v>5</v>
      </c>
      <c r="P3310">
        <f t="shared" si="256"/>
        <v>9.4</v>
      </c>
      <c r="Q3310" s="12" t="s">
        <v>8323</v>
      </c>
      <c r="R3310" t="s">
        <v>8326</v>
      </c>
      <c r="S3310" s="17">
        <f t="shared" si="257"/>
        <v>42304.940960648149</v>
      </c>
      <c r="T3310" s="17">
        <f t="shared" si="258"/>
        <v>42329.166666666672</v>
      </c>
      <c r="U3310">
        <f t="shared" si="259"/>
        <v>2015</v>
      </c>
    </row>
    <row r="3311" spans="1:21" ht="43.2" x14ac:dyDescent="0.3">
      <c r="A3311">
        <v>1097</v>
      </c>
      <c r="B3311" s="9" t="s">
        <v>1098</v>
      </c>
      <c r="C3311" s="3" t="s">
        <v>5207</v>
      </c>
      <c r="D3311" s="5">
        <v>100000</v>
      </c>
      <c r="E3311" s="7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55"/>
        <v>0</v>
      </c>
      <c r="P3311">
        <f t="shared" si="256"/>
        <v>6.71</v>
      </c>
      <c r="Q3311" s="12" t="s">
        <v>8316</v>
      </c>
      <c r="R3311" t="s">
        <v>8334</v>
      </c>
      <c r="S3311" s="17">
        <f t="shared" si="257"/>
        <v>41660.792557870373</v>
      </c>
      <c r="T3311" s="17">
        <f t="shared" si="258"/>
        <v>41700.792557870373</v>
      </c>
      <c r="U3311">
        <f t="shared" si="259"/>
        <v>2014</v>
      </c>
    </row>
    <row r="3312" spans="1:21" ht="57.6" x14ac:dyDescent="0.3">
      <c r="A3312">
        <v>3966</v>
      </c>
      <c r="B3312" s="9" t="s">
        <v>3963</v>
      </c>
      <c r="C3312" s="3" t="s">
        <v>8073</v>
      </c>
      <c r="D3312" s="5">
        <v>7500</v>
      </c>
      <c r="E3312" s="7">
        <v>45</v>
      </c>
      <c r="F3312" t="s">
        <v>8220</v>
      </c>
      <c r="G3312" t="s">
        <v>8223</v>
      </c>
      <c r="H3312" t="s">
        <v>8245</v>
      </c>
      <c r="I3312">
        <v>1406170740</v>
      </c>
      <c r="J3312">
        <v>1402506278</v>
      </c>
      <c r="K3312" t="b">
        <v>0</v>
      </c>
      <c r="L3312">
        <v>2</v>
      </c>
      <c r="M3312" t="b">
        <v>0</v>
      </c>
      <c r="N3312" t="s">
        <v>8269</v>
      </c>
      <c r="O3312">
        <f t="shared" si="255"/>
        <v>1</v>
      </c>
      <c r="P3312">
        <f t="shared" si="256"/>
        <v>22.5</v>
      </c>
      <c r="Q3312" s="12" t="s">
        <v>8323</v>
      </c>
      <c r="R3312" t="s">
        <v>8326</v>
      </c>
      <c r="S3312" s="17">
        <f t="shared" si="257"/>
        <v>41801.711550925924</v>
      </c>
      <c r="T3312" s="17">
        <f t="shared" si="258"/>
        <v>41844.124305555553</v>
      </c>
      <c r="U3312">
        <f t="shared" si="259"/>
        <v>2014</v>
      </c>
    </row>
    <row r="3313" spans="1:21" ht="57.6" x14ac:dyDescent="0.3">
      <c r="A3313">
        <v>3962</v>
      </c>
      <c r="B3313" s="9" t="s">
        <v>3959</v>
      </c>
      <c r="C3313" s="3" t="s">
        <v>8069</v>
      </c>
      <c r="D3313" s="5">
        <v>1400</v>
      </c>
      <c r="E3313" s="7">
        <v>45</v>
      </c>
      <c r="F3313" t="s">
        <v>8220</v>
      </c>
      <c r="G3313" t="s">
        <v>8224</v>
      </c>
      <c r="H3313" t="s">
        <v>8246</v>
      </c>
      <c r="I3313">
        <v>1448722494</v>
      </c>
      <c r="J3313">
        <v>1446562494</v>
      </c>
      <c r="K3313" t="b">
        <v>0</v>
      </c>
      <c r="L3313">
        <v>3</v>
      </c>
      <c r="M3313" t="b">
        <v>0</v>
      </c>
      <c r="N3313" t="s">
        <v>8269</v>
      </c>
      <c r="O3313">
        <f t="shared" si="255"/>
        <v>3</v>
      </c>
      <c r="P3313">
        <f t="shared" si="256"/>
        <v>15</v>
      </c>
      <c r="Q3313" s="12" t="s">
        <v>8323</v>
      </c>
      <c r="R3313" t="s">
        <v>8326</v>
      </c>
      <c r="S3313" s="17">
        <f t="shared" si="257"/>
        <v>42311.621458333335</v>
      </c>
      <c r="T3313" s="17">
        <f t="shared" si="258"/>
        <v>42336.621458333335</v>
      </c>
      <c r="U3313">
        <f t="shared" si="259"/>
        <v>2015</v>
      </c>
    </row>
    <row r="3314" spans="1:21" ht="43.2" x14ac:dyDescent="0.3">
      <c r="A3314">
        <v>3960</v>
      </c>
      <c r="B3314" s="9" t="s">
        <v>3957</v>
      </c>
      <c r="C3314" s="3" t="s">
        <v>8067</v>
      </c>
      <c r="D3314" s="5">
        <v>3000</v>
      </c>
      <c r="E3314" s="7">
        <v>45</v>
      </c>
      <c r="F3314" t="s">
        <v>8220</v>
      </c>
      <c r="G3314" t="s">
        <v>8223</v>
      </c>
      <c r="H3314" t="s">
        <v>8245</v>
      </c>
      <c r="I3314">
        <v>1451852256</v>
      </c>
      <c r="J3314">
        <v>1449260256</v>
      </c>
      <c r="K3314" t="b">
        <v>0</v>
      </c>
      <c r="L3314">
        <v>4</v>
      </c>
      <c r="M3314" t="b">
        <v>0</v>
      </c>
      <c r="N3314" t="s">
        <v>8269</v>
      </c>
      <c r="O3314">
        <f t="shared" si="255"/>
        <v>2</v>
      </c>
      <c r="P3314">
        <f t="shared" si="256"/>
        <v>11.25</v>
      </c>
      <c r="Q3314" s="12" t="s">
        <v>8323</v>
      </c>
      <c r="R3314" t="s">
        <v>8326</v>
      </c>
      <c r="S3314" s="17">
        <f t="shared" si="257"/>
        <v>42342.845555555556</v>
      </c>
      <c r="T3314" s="17">
        <f t="shared" si="258"/>
        <v>42372.845555555556</v>
      </c>
      <c r="U3314">
        <f t="shared" si="259"/>
        <v>2015</v>
      </c>
    </row>
    <row r="3315" spans="1:21" ht="43.2" x14ac:dyDescent="0.3">
      <c r="A3315">
        <v>3142</v>
      </c>
      <c r="B3315" s="9" t="s">
        <v>3142</v>
      </c>
      <c r="C3315" s="3" t="s">
        <v>7252</v>
      </c>
      <c r="D3315" s="5">
        <v>2750</v>
      </c>
      <c r="E3315" s="7">
        <v>45</v>
      </c>
      <c r="F3315" t="s">
        <v>8221</v>
      </c>
      <c r="G3315" t="s">
        <v>8224</v>
      </c>
      <c r="H3315" t="s">
        <v>8246</v>
      </c>
      <c r="I3315">
        <v>1489922339</v>
      </c>
      <c r="J3315">
        <v>1487333939</v>
      </c>
      <c r="K3315" t="b">
        <v>0</v>
      </c>
      <c r="L3315">
        <v>3</v>
      </c>
      <c r="M3315" t="b">
        <v>0</v>
      </c>
      <c r="N3315" t="s">
        <v>8269</v>
      </c>
      <c r="O3315">
        <f t="shared" si="255"/>
        <v>2</v>
      </c>
      <c r="P3315">
        <f t="shared" si="256"/>
        <v>15</v>
      </c>
      <c r="Q3315" s="12" t="s">
        <v>8323</v>
      </c>
      <c r="R3315" t="s">
        <v>8326</v>
      </c>
      <c r="S3315" s="17">
        <f t="shared" si="257"/>
        <v>42783.513182870374</v>
      </c>
      <c r="T3315" s="17">
        <f t="shared" si="258"/>
        <v>42813.471516203703</v>
      </c>
      <c r="U3315">
        <f t="shared" si="259"/>
        <v>2017</v>
      </c>
    </row>
    <row r="3316" spans="1:21" ht="43.2" x14ac:dyDescent="0.3">
      <c r="A3316">
        <v>2866</v>
      </c>
      <c r="B3316" s="9" t="s">
        <v>2866</v>
      </c>
      <c r="C3316" s="3" t="s">
        <v>6976</v>
      </c>
      <c r="D3316" s="5">
        <v>5000</v>
      </c>
      <c r="E3316" s="7">
        <v>45</v>
      </c>
      <c r="F3316" t="s">
        <v>8220</v>
      </c>
      <c r="G3316" t="s">
        <v>8223</v>
      </c>
      <c r="H3316" t="s">
        <v>8245</v>
      </c>
      <c r="I3316">
        <v>1476482400</v>
      </c>
      <c r="J3316">
        <v>1473893721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2" t="s">
        <v>8323</v>
      </c>
      <c r="R3316" t="s">
        <v>8326</v>
      </c>
      <c r="S3316" s="17">
        <f t="shared" si="257"/>
        <v>42627.955104166671</v>
      </c>
      <c r="T3316" s="17">
        <f t="shared" si="258"/>
        <v>42657.916666666672</v>
      </c>
      <c r="U3316">
        <f t="shared" si="259"/>
        <v>2016</v>
      </c>
    </row>
    <row r="3317" spans="1:21" ht="43.2" x14ac:dyDescent="0.3">
      <c r="A3317">
        <v>2764</v>
      </c>
      <c r="B3317" s="9" t="s">
        <v>2764</v>
      </c>
      <c r="C3317" s="3" t="s">
        <v>6874</v>
      </c>
      <c r="D3317" s="5">
        <v>4000</v>
      </c>
      <c r="E3317" s="7">
        <v>45</v>
      </c>
      <c r="F3317" t="s">
        <v>8220</v>
      </c>
      <c r="G3317" t="s">
        <v>8223</v>
      </c>
      <c r="H3317" t="s">
        <v>8245</v>
      </c>
      <c r="I3317">
        <v>1338404400</v>
      </c>
      <c r="J3317">
        <v>1335855631</v>
      </c>
      <c r="K3317" t="b">
        <v>0</v>
      </c>
      <c r="L3317">
        <v>4</v>
      </c>
      <c r="M3317" t="b">
        <v>0</v>
      </c>
      <c r="N3317" t="s">
        <v>8302</v>
      </c>
      <c r="O3317">
        <f t="shared" si="255"/>
        <v>1</v>
      </c>
      <c r="P3317">
        <f t="shared" si="256"/>
        <v>11.25</v>
      </c>
      <c r="Q3317" s="12" t="s">
        <v>8311</v>
      </c>
      <c r="R3317" t="s">
        <v>8356</v>
      </c>
      <c r="S3317" s="17">
        <f t="shared" si="257"/>
        <v>41030.292025462964</v>
      </c>
      <c r="T3317" s="17">
        <f t="shared" si="258"/>
        <v>41059.791666666664</v>
      </c>
      <c r="U3317">
        <f t="shared" si="259"/>
        <v>2012</v>
      </c>
    </row>
    <row r="3318" spans="1:21" ht="43.2" x14ac:dyDescent="0.3">
      <c r="A3318">
        <v>2436</v>
      </c>
      <c r="B3318" s="9" t="s">
        <v>2437</v>
      </c>
      <c r="C3318" s="3" t="s">
        <v>6546</v>
      </c>
      <c r="D3318" s="5">
        <v>117000</v>
      </c>
      <c r="E3318" s="7">
        <v>45</v>
      </c>
      <c r="F3318" t="s">
        <v>8220</v>
      </c>
      <c r="G3318" t="s">
        <v>8228</v>
      </c>
      <c r="H3318" t="s">
        <v>8250</v>
      </c>
      <c r="I3318">
        <v>1454078770</v>
      </c>
      <c r="J3318">
        <v>1448894770</v>
      </c>
      <c r="K3318" t="b">
        <v>0</v>
      </c>
      <c r="L3318">
        <v>2</v>
      </c>
      <c r="M3318" t="b">
        <v>0</v>
      </c>
      <c r="N3318" t="s">
        <v>8282</v>
      </c>
      <c r="O3318">
        <f t="shared" si="255"/>
        <v>0</v>
      </c>
      <c r="P3318">
        <f t="shared" si="256"/>
        <v>22.5</v>
      </c>
      <c r="Q3318" s="12" t="s">
        <v>8319</v>
      </c>
      <c r="R3318" t="s">
        <v>8345</v>
      </c>
      <c r="S3318" s="17">
        <f t="shared" si="257"/>
        <v>42338.615393518514</v>
      </c>
      <c r="T3318" s="17">
        <f t="shared" si="258"/>
        <v>42398.615393518514</v>
      </c>
      <c r="U3318">
        <f t="shared" si="259"/>
        <v>2015</v>
      </c>
    </row>
    <row r="3319" spans="1:21" ht="43.2" x14ac:dyDescent="0.3">
      <c r="A3319">
        <v>1428</v>
      </c>
      <c r="B3319" s="9" t="s">
        <v>1429</v>
      </c>
      <c r="C3319" s="3" t="s">
        <v>5538</v>
      </c>
      <c r="D3319" s="5">
        <v>1000</v>
      </c>
      <c r="E3319" s="7">
        <v>45</v>
      </c>
      <c r="F3319" t="s">
        <v>8220</v>
      </c>
      <c r="G3319" t="s">
        <v>8226</v>
      </c>
      <c r="H3319" t="s">
        <v>8248</v>
      </c>
      <c r="I3319">
        <v>1459584417</v>
      </c>
      <c r="J3319">
        <v>1456996017</v>
      </c>
      <c r="K3319" t="b">
        <v>0</v>
      </c>
      <c r="L3319">
        <v>3</v>
      </c>
      <c r="M3319" t="b">
        <v>0</v>
      </c>
      <c r="N3319" t="s">
        <v>8285</v>
      </c>
      <c r="O3319">
        <f t="shared" si="255"/>
        <v>5</v>
      </c>
      <c r="P3319">
        <f t="shared" si="256"/>
        <v>15</v>
      </c>
      <c r="Q3319" s="12" t="s">
        <v>8311</v>
      </c>
      <c r="R3319" t="s">
        <v>8348</v>
      </c>
      <c r="S3319" s="17">
        <f t="shared" si="257"/>
        <v>42432.379826388889</v>
      </c>
      <c r="T3319" s="17">
        <f t="shared" si="258"/>
        <v>42462.338159722218</v>
      </c>
      <c r="U3319">
        <f t="shared" si="259"/>
        <v>2016</v>
      </c>
    </row>
    <row r="3320" spans="1:21" ht="43.2" x14ac:dyDescent="0.3">
      <c r="A3320">
        <v>1109</v>
      </c>
      <c r="B3320" s="9" t="s">
        <v>1110</v>
      </c>
      <c r="C3320" s="3" t="s">
        <v>5219</v>
      </c>
      <c r="D3320" s="5">
        <v>10000</v>
      </c>
      <c r="E3320" s="7">
        <v>45</v>
      </c>
      <c r="F3320" t="s">
        <v>8220</v>
      </c>
      <c r="G3320" t="s">
        <v>8223</v>
      </c>
      <c r="H3320" t="s">
        <v>8245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8280</v>
      </c>
      <c r="O3320">
        <f t="shared" si="255"/>
        <v>0</v>
      </c>
      <c r="P3320">
        <f t="shared" si="256"/>
        <v>15</v>
      </c>
      <c r="Q3320" s="12" t="s">
        <v>8316</v>
      </c>
      <c r="R3320" t="s">
        <v>8334</v>
      </c>
      <c r="S3320" s="17">
        <f t="shared" si="257"/>
        <v>42662.752199074079</v>
      </c>
      <c r="T3320" s="17">
        <f t="shared" si="258"/>
        <v>42692.793865740736</v>
      </c>
      <c r="U3320">
        <f t="shared" si="259"/>
        <v>2016</v>
      </c>
    </row>
    <row r="3321" spans="1:21" ht="57.6" x14ac:dyDescent="0.3">
      <c r="A3321">
        <v>1078</v>
      </c>
      <c r="B3321" s="9" t="s">
        <v>1079</v>
      </c>
      <c r="C3321" s="3" t="s">
        <v>5188</v>
      </c>
      <c r="D3321" s="5">
        <v>600</v>
      </c>
      <c r="E3321" s="7">
        <v>45</v>
      </c>
      <c r="F3321" t="s">
        <v>8220</v>
      </c>
      <c r="G3321" t="s">
        <v>8223</v>
      </c>
      <c r="H3321" t="s">
        <v>8245</v>
      </c>
      <c r="I3321">
        <v>1311309721</v>
      </c>
      <c r="J3321">
        <v>1307421721</v>
      </c>
      <c r="K3321" t="b">
        <v>0</v>
      </c>
      <c r="L3321">
        <v>5</v>
      </c>
      <c r="M3321" t="b">
        <v>0</v>
      </c>
      <c r="N3321" t="s">
        <v>8280</v>
      </c>
      <c r="O3321">
        <f t="shared" si="255"/>
        <v>8</v>
      </c>
      <c r="P3321">
        <f t="shared" si="256"/>
        <v>9</v>
      </c>
      <c r="Q3321" s="12" t="s">
        <v>8316</v>
      </c>
      <c r="R3321" t="s">
        <v>8334</v>
      </c>
      <c r="S3321" s="17">
        <f t="shared" si="257"/>
        <v>40701.195844907408</v>
      </c>
      <c r="T3321" s="17">
        <f t="shared" si="258"/>
        <v>40746.195844907408</v>
      </c>
      <c r="U3321">
        <f t="shared" si="259"/>
        <v>2011</v>
      </c>
    </row>
    <row r="3322" spans="1:21" ht="28.8" x14ac:dyDescent="0.3">
      <c r="A3322">
        <v>1075</v>
      </c>
      <c r="B3322" s="9" t="s">
        <v>1076</v>
      </c>
      <c r="C3322" s="3" t="s">
        <v>5185</v>
      </c>
      <c r="D3322" s="5">
        <v>1000</v>
      </c>
      <c r="E3322" s="7">
        <v>45</v>
      </c>
      <c r="F3322" t="s">
        <v>8220</v>
      </c>
      <c r="G3322" t="s">
        <v>8223</v>
      </c>
      <c r="H3322" t="s">
        <v>8245</v>
      </c>
      <c r="I3322">
        <v>1336340516</v>
      </c>
      <c r="J3322">
        <v>1333748516</v>
      </c>
      <c r="K3322" t="b">
        <v>0</v>
      </c>
      <c r="L3322">
        <v>3</v>
      </c>
      <c r="M3322" t="b">
        <v>0</v>
      </c>
      <c r="N3322" t="s">
        <v>8280</v>
      </c>
      <c r="O3322">
        <f t="shared" si="255"/>
        <v>5</v>
      </c>
      <c r="P3322">
        <f t="shared" si="256"/>
        <v>15</v>
      </c>
      <c r="Q3322" s="12" t="s">
        <v>8316</v>
      </c>
      <c r="R3322" t="s">
        <v>8334</v>
      </c>
      <c r="S3322" s="17">
        <f t="shared" si="257"/>
        <v>41005.904120370367</v>
      </c>
      <c r="T3322" s="17">
        <f t="shared" si="258"/>
        <v>41035.904120370367</v>
      </c>
      <c r="U3322">
        <f t="shared" si="259"/>
        <v>2012</v>
      </c>
    </row>
    <row r="3323" spans="1:21" ht="57.6" x14ac:dyDescent="0.3">
      <c r="A3323">
        <v>1068</v>
      </c>
      <c r="B3323" s="9" t="s">
        <v>1069</v>
      </c>
      <c r="C3323" s="3" t="s">
        <v>5178</v>
      </c>
      <c r="D3323" s="5">
        <v>30000</v>
      </c>
      <c r="E3323" s="7">
        <v>45</v>
      </c>
      <c r="F3323" t="s">
        <v>8220</v>
      </c>
      <c r="G3323" t="s">
        <v>8223</v>
      </c>
      <c r="H3323" t="s">
        <v>8245</v>
      </c>
      <c r="I3323">
        <v>1460274864</v>
      </c>
      <c r="J3323">
        <v>1457686464</v>
      </c>
      <c r="K3323" t="b">
        <v>0</v>
      </c>
      <c r="L3323">
        <v>4</v>
      </c>
      <c r="M3323" t="b">
        <v>0</v>
      </c>
      <c r="N3323" t="s">
        <v>8280</v>
      </c>
      <c r="O3323">
        <f t="shared" si="255"/>
        <v>0</v>
      </c>
      <c r="P3323">
        <f t="shared" si="256"/>
        <v>11.25</v>
      </c>
      <c r="Q3323" s="12" t="s">
        <v>8316</v>
      </c>
      <c r="R3323" t="s">
        <v>8334</v>
      </c>
      <c r="S3323" s="17">
        <f t="shared" si="257"/>
        <v>42440.371111111104</v>
      </c>
      <c r="T3323" s="17">
        <f t="shared" si="258"/>
        <v>42470.329444444447</v>
      </c>
      <c r="U3323">
        <f t="shared" si="259"/>
        <v>2016</v>
      </c>
    </row>
    <row r="3324" spans="1:21" ht="28.8" x14ac:dyDescent="0.3">
      <c r="A3324">
        <v>873</v>
      </c>
      <c r="B3324" s="9" t="s">
        <v>874</v>
      </c>
      <c r="C3324" s="3" t="s">
        <v>4983</v>
      </c>
      <c r="D3324" s="5">
        <v>3500</v>
      </c>
      <c r="E3324" s="7">
        <v>45</v>
      </c>
      <c r="F3324" t="s">
        <v>8220</v>
      </c>
      <c r="G3324" t="s">
        <v>8223</v>
      </c>
      <c r="H3324" t="s">
        <v>8245</v>
      </c>
      <c r="I3324">
        <v>1352610040</v>
      </c>
      <c r="J3324">
        <v>1349150440</v>
      </c>
      <c r="K3324" t="b">
        <v>0</v>
      </c>
      <c r="L3324">
        <v>5</v>
      </c>
      <c r="M3324" t="b">
        <v>0</v>
      </c>
      <c r="N3324" t="s">
        <v>8276</v>
      </c>
      <c r="O3324">
        <f t="shared" si="255"/>
        <v>1</v>
      </c>
      <c r="P3324">
        <f t="shared" si="256"/>
        <v>9</v>
      </c>
      <c r="Q3324" s="12" t="s">
        <v>8327</v>
      </c>
      <c r="R3324" t="s">
        <v>8350</v>
      </c>
      <c r="S3324" s="17">
        <f t="shared" si="257"/>
        <v>41184.167129629634</v>
      </c>
      <c r="T3324" s="17">
        <f t="shared" si="258"/>
        <v>41224.208796296298</v>
      </c>
      <c r="U3324">
        <f t="shared" si="259"/>
        <v>2012</v>
      </c>
    </row>
    <row r="3325" spans="1:21" ht="43.2" x14ac:dyDescent="0.3">
      <c r="A3325">
        <v>865</v>
      </c>
      <c r="B3325" s="9" t="s">
        <v>866</v>
      </c>
      <c r="C3325" s="3" t="s">
        <v>4975</v>
      </c>
      <c r="D3325" s="5">
        <v>2200</v>
      </c>
      <c r="E3325" s="7">
        <v>45</v>
      </c>
      <c r="F3325" t="s">
        <v>8220</v>
      </c>
      <c r="G3325" t="s">
        <v>8223</v>
      </c>
      <c r="H3325" t="s">
        <v>8245</v>
      </c>
      <c r="I3325">
        <v>1358361197</v>
      </c>
      <c r="J3325">
        <v>1353177197</v>
      </c>
      <c r="K3325" t="b">
        <v>0</v>
      </c>
      <c r="L3325">
        <v>2</v>
      </c>
      <c r="M3325" t="b">
        <v>0</v>
      </c>
      <c r="N3325" t="s">
        <v>8276</v>
      </c>
      <c r="O3325">
        <f t="shared" si="255"/>
        <v>2</v>
      </c>
      <c r="P3325">
        <f t="shared" si="256"/>
        <v>22.5</v>
      </c>
      <c r="Q3325" s="12" t="s">
        <v>8327</v>
      </c>
      <c r="R3325" t="s">
        <v>8350</v>
      </c>
      <c r="S3325" s="17">
        <f t="shared" si="257"/>
        <v>41230.77311342593</v>
      </c>
      <c r="T3325" s="17">
        <f t="shared" si="258"/>
        <v>41290.77311342593</v>
      </c>
      <c r="U3325">
        <f t="shared" si="259"/>
        <v>2012</v>
      </c>
    </row>
    <row r="3326" spans="1:21" ht="43.2" x14ac:dyDescent="0.3">
      <c r="A3326">
        <v>455</v>
      </c>
      <c r="B3326" s="9" t="s">
        <v>456</v>
      </c>
      <c r="C3326" s="3" t="s">
        <v>4565</v>
      </c>
      <c r="D3326" s="5">
        <v>65000</v>
      </c>
      <c r="E3326" s="7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>
        <f t="shared" si="255"/>
        <v>0</v>
      </c>
      <c r="P3326">
        <f t="shared" si="256"/>
        <v>22.5</v>
      </c>
      <c r="Q3326" s="12" t="s">
        <v>8321</v>
      </c>
      <c r="R3326" t="s">
        <v>8339</v>
      </c>
      <c r="S3326" s="17">
        <f t="shared" si="257"/>
        <v>40971.002569444441</v>
      </c>
      <c r="T3326" s="17">
        <f t="shared" si="258"/>
        <v>41016.021527777775</v>
      </c>
      <c r="U3326">
        <f t="shared" si="259"/>
        <v>2012</v>
      </c>
    </row>
    <row r="3327" spans="1:21" ht="43.2" x14ac:dyDescent="0.3">
      <c r="A3327">
        <v>449</v>
      </c>
      <c r="B3327" s="9" t="s">
        <v>450</v>
      </c>
      <c r="C3327" s="3" t="s">
        <v>4559</v>
      </c>
      <c r="D3327" s="5">
        <v>2000</v>
      </c>
      <c r="E3327" s="7">
        <v>45</v>
      </c>
      <c r="F3327" t="s">
        <v>8220</v>
      </c>
      <c r="G3327" t="s">
        <v>8224</v>
      </c>
      <c r="H3327" t="s">
        <v>8246</v>
      </c>
      <c r="I3327">
        <v>1382017085</v>
      </c>
      <c r="J3327">
        <v>1379425085</v>
      </c>
      <c r="K3327" t="b">
        <v>0</v>
      </c>
      <c r="L3327">
        <v>5</v>
      </c>
      <c r="M3327" t="b">
        <v>0</v>
      </c>
      <c r="N3327" t="s">
        <v>8268</v>
      </c>
      <c r="O3327">
        <f t="shared" si="255"/>
        <v>2</v>
      </c>
      <c r="P3327">
        <f t="shared" si="256"/>
        <v>9</v>
      </c>
      <c r="Q3327" s="12" t="s">
        <v>8321</v>
      </c>
      <c r="R3327" t="s">
        <v>8339</v>
      </c>
      <c r="S3327" s="17">
        <f t="shared" si="257"/>
        <v>41534.568113425928</v>
      </c>
      <c r="T3327" s="17">
        <f t="shared" si="258"/>
        <v>41564.568113425928</v>
      </c>
      <c r="U3327">
        <f t="shared" si="259"/>
        <v>2013</v>
      </c>
    </row>
    <row r="3328" spans="1:21" ht="43.2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2" t="s">
        <v>8316</v>
      </c>
      <c r="R3328" t="s">
        <v>8334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57.6" x14ac:dyDescent="0.3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2" t="s">
        <v>8308</v>
      </c>
      <c r="R3329" t="s">
        <v>8318</v>
      </c>
      <c r="S3329" s="17">
        <f t="shared" si="257"/>
        <v>41859.925856481481</v>
      </c>
      <c r="T3329" s="17">
        <f t="shared" si="258"/>
        <v>41889.925856481481</v>
      </c>
      <c r="U3329">
        <f t="shared" si="259"/>
        <v>2014</v>
      </c>
    </row>
    <row r="3330" spans="1:21" ht="57.6" x14ac:dyDescent="0.3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60">ROUND(E3330/D3330*100,0)</f>
        <v>4</v>
      </c>
      <c r="P3330">
        <f t="shared" si="256"/>
        <v>10.5</v>
      </c>
      <c r="Q3330" s="12" t="s">
        <v>8319</v>
      </c>
      <c r="R3330" t="s">
        <v>8345</v>
      </c>
      <c r="S3330" s="17">
        <f t="shared" si="257"/>
        <v>42728.827407407407</v>
      </c>
      <c r="T3330" s="17">
        <f t="shared" si="258"/>
        <v>42747.695833333331</v>
      </c>
      <c r="U3330">
        <f t="shared" si="259"/>
        <v>2016</v>
      </c>
    </row>
    <row r="3331" spans="1:21" ht="43.2" x14ac:dyDescent="0.3">
      <c r="A3331">
        <v>4107</v>
      </c>
      <c r="B3331" s="9" t="s">
        <v>4103</v>
      </c>
      <c r="C3331" s="3" t="s">
        <v>8210</v>
      </c>
      <c r="D3331" s="5">
        <v>2000</v>
      </c>
      <c r="E3331" s="7">
        <v>41</v>
      </c>
      <c r="F3331" t="s">
        <v>8220</v>
      </c>
      <c r="G3331" t="s">
        <v>8223</v>
      </c>
      <c r="H3331" t="s">
        <v>8245</v>
      </c>
      <c r="I3331">
        <v>1411596001</v>
      </c>
      <c r="J3331">
        <v>1409608801</v>
      </c>
      <c r="K3331" t="b">
        <v>0</v>
      </c>
      <c r="L3331">
        <v>4</v>
      </c>
      <c r="M3331" t="b">
        <v>0</v>
      </c>
      <c r="N3331" t="s">
        <v>8269</v>
      </c>
      <c r="O3331">
        <f t="shared" si="260"/>
        <v>2</v>
      </c>
      <c r="P3331">
        <f t="shared" ref="P3331:P3394" si="261">IFERROR(ROUND(E3331/L3331,2),0)</f>
        <v>10.25</v>
      </c>
      <c r="Q3331" s="12" t="s">
        <v>8323</v>
      </c>
      <c r="R3331" t="s">
        <v>8326</v>
      </c>
      <c r="S3331" s="17">
        <f t="shared" ref="S3331:S3394" si="262">(((J3331/60)/60)/24)+DATE(1970,1,1)</f>
        <v>41883.916678240741</v>
      </c>
      <c r="T3331" s="17">
        <f t="shared" ref="T3331:T3394" si="263">(((I3331/60)/60)/24)+DATE(1970,1,1)</f>
        <v>41906.916678240741</v>
      </c>
      <c r="U3331">
        <f t="shared" ref="U3331:U3394" si="264">YEAR(S3331)</f>
        <v>2014</v>
      </c>
    </row>
    <row r="3332" spans="1:21" ht="57.6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2" t="s">
        <v>8323</v>
      </c>
      <c r="R3332" t="s">
        <v>8324</v>
      </c>
      <c r="S3332" s="17">
        <f t="shared" si="262"/>
        <v>42241.429120370376</v>
      </c>
      <c r="T3332" s="17">
        <f t="shared" si="263"/>
        <v>42263.916666666672</v>
      </c>
      <c r="U3332">
        <f t="shared" si="264"/>
        <v>2015</v>
      </c>
    </row>
    <row r="3333" spans="1:21" ht="28.8" x14ac:dyDescent="0.3">
      <c r="A3333">
        <v>1101</v>
      </c>
      <c r="B3333" s="9" t="s">
        <v>1102</v>
      </c>
      <c r="C3333" s="3" t="s">
        <v>5211</v>
      </c>
      <c r="D3333" s="5">
        <v>100000</v>
      </c>
      <c r="E3333" s="7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 t="shared" si="260"/>
        <v>0</v>
      </c>
      <c r="P3333">
        <f t="shared" si="261"/>
        <v>6.83</v>
      </c>
      <c r="Q3333" s="12" t="s">
        <v>8316</v>
      </c>
      <c r="R3333" t="s">
        <v>8334</v>
      </c>
      <c r="S3333" s="17">
        <f t="shared" si="262"/>
        <v>42538.77243055556</v>
      </c>
      <c r="T3333" s="17">
        <f t="shared" si="263"/>
        <v>42565.758333333331</v>
      </c>
      <c r="U3333">
        <f t="shared" si="264"/>
        <v>2016</v>
      </c>
    </row>
    <row r="3334" spans="1:21" ht="43.2" x14ac:dyDescent="0.3">
      <c r="A3334">
        <v>4005</v>
      </c>
      <c r="B3334" s="9" t="s">
        <v>4001</v>
      </c>
      <c r="C3334" s="3" t="s">
        <v>8110</v>
      </c>
      <c r="D3334" s="5">
        <v>3000</v>
      </c>
      <c r="E3334" s="7">
        <v>40</v>
      </c>
      <c r="F3334" t="s">
        <v>8220</v>
      </c>
      <c r="G3334" t="s">
        <v>8223</v>
      </c>
      <c r="H3334" t="s">
        <v>8245</v>
      </c>
      <c r="I3334">
        <v>1413832985</v>
      </c>
      <c r="J3334">
        <v>1408648985</v>
      </c>
      <c r="K3334" t="b">
        <v>0</v>
      </c>
      <c r="L3334">
        <v>2</v>
      </c>
      <c r="M3334" t="b">
        <v>0</v>
      </c>
      <c r="N3334" t="s">
        <v>8269</v>
      </c>
      <c r="O3334">
        <f t="shared" si="260"/>
        <v>1</v>
      </c>
      <c r="P3334">
        <f t="shared" si="261"/>
        <v>20</v>
      </c>
      <c r="Q3334" s="12" t="s">
        <v>8323</v>
      </c>
      <c r="R3334" t="s">
        <v>8326</v>
      </c>
      <c r="S3334" s="17">
        <f t="shared" si="262"/>
        <v>41872.807696759257</v>
      </c>
      <c r="T3334" s="17">
        <f t="shared" si="263"/>
        <v>41932.807696759257</v>
      </c>
      <c r="U3334">
        <f t="shared" si="264"/>
        <v>2014</v>
      </c>
    </row>
    <row r="3335" spans="1:21" ht="28.8" x14ac:dyDescent="0.3">
      <c r="A3335">
        <v>3871</v>
      </c>
      <c r="B3335" s="9" t="s">
        <v>3868</v>
      </c>
      <c r="C3335" s="3" t="s">
        <v>7980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 t="shared" si="260"/>
        <v>3</v>
      </c>
      <c r="P3335">
        <f t="shared" si="261"/>
        <v>13.33</v>
      </c>
      <c r="Q3335" s="12" t="s">
        <v>8323</v>
      </c>
      <c r="R3335" t="s">
        <v>8335</v>
      </c>
      <c r="S3335" s="17">
        <f t="shared" si="262"/>
        <v>42763.780671296292</v>
      </c>
      <c r="T3335" s="17">
        <f t="shared" si="263"/>
        <v>42823.739004629635</v>
      </c>
      <c r="U3335">
        <f t="shared" si="264"/>
        <v>2017</v>
      </c>
    </row>
    <row r="3336" spans="1:21" ht="57.6" x14ac:dyDescent="0.3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2" t="s">
        <v>8323</v>
      </c>
      <c r="R3336" t="s">
        <v>8324</v>
      </c>
      <c r="S3336" s="17">
        <f t="shared" si="262"/>
        <v>41862.761724537035</v>
      </c>
      <c r="T3336" s="17">
        <f t="shared" si="263"/>
        <v>41914.165972222225</v>
      </c>
      <c r="U3336">
        <f t="shared" si="264"/>
        <v>2014</v>
      </c>
    </row>
    <row r="3337" spans="1:21" x14ac:dyDescent="0.3">
      <c r="A3337">
        <v>2864</v>
      </c>
      <c r="B3337" s="9" t="s">
        <v>2864</v>
      </c>
      <c r="C3337" s="3" t="s">
        <v>6974</v>
      </c>
      <c r="D3337" s="5">
        <v>2500</v>
      </c>
      <c r="E3337" s="7">
        <v>40</v>
      </c>
      <c r="F3337" t="s">
        <v>8220</v>
      </c>
      <c r="G3337" t="s">
        <v>8224</v>
      </c>
      <c r="H3337" t="s">
        <v>8246</v>
      </c>
      <c r="I3337">
        <v>1437139080</v>
      </c>
      <c r="J3337">
        <v>1434552207</v>
      </c>
      <c r="K3337" t="b">
        <v>0</v>
      </c>
      <c r="L3337">
        <v>3</v>
      </c>
      <c r="M3337" t="b">
        <v>0</v>
      </c>
      <c r="N3337" t="s">
        <v>8269</v>
      </c>
      <c r="O3337">
        <f t="shared" si="260"/>
        <v>2</v>
      </c>
      <c r="P3337">
        <f t="shared" si="261"/>
        <v>13.33</v>
      </c>
      <c r="Q3337" s="12" t="s">
        <v>8323</v>
      </c>
      <c r="R3337" t="s">
        <v>8326</v>
      </c>
      <c r="S3337" s="17">
        <f t="shared" si="262"/>
        <v>42172.613506944443</v>
      </c>
      <c r="T3337" s="17">
        <f t="shared" si="263"/>
        <v>42202.554166666669</v>
      </c>
      <c r="U3337">
        <f t="shared" si="264"/>
        <v>2015</v>
      </c>
    </row>
    <row r="3338" spans="1:21" ht="43.2" x14ac:dyDescent="0.3">
      <c r="A3338">
        <v>2693</v>
      </c>
      <c r="B3338" s="9" t="s">
        <v>2693</v>
      </c>
      <c r="C3338" s="3" t="s">
        <v>6803</v>
      </c>
      <c r="D3338" s="5">
        <v>5000</v>
      </c>
      <c r="E3338" s="7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60"/>
        <v>1</v>
      </c>
      <c r="P3338">
        <f t="shared" si="261"/>
        <v>13.33</v>
      </c>
      <c r="Q3338" s="12" t="s">
        <v>8319</v>
      </c>
      <c r="R3338" t="s">
        <v>8345</v>
      </c>
      <c r="S3338" s="17">
        <f t="shared" si="262"/>
        <v>41834.138495370367</v>
      </c>
      <c r="T3338" s="17">
        <f t="shared" si="263"/>
        <v>41864.138495370367</v>
      </c>
      <c r="U3338">
        <f t="shared" si="264"/>
        <v>2014</v>
      </c>
    </row>
    <row r="3339" spans="1:21" ht="43.2" x14ac:dyDescent="0.3">
      <c r="A3339">
        <v>1811</v>
      </c>
      <c r="B3339" s="9" t="s">
        <v>1812</v>
      </c>
      <c r="C3339" s="3" t="s">
        <v>5921</v>
      </c>
      <c r="D3339" s="5">
        <v>54000</v>
      </c>
      <c r="E3339" s="7">
        <v>40</v>
      </c>
      <c r="F3339" t="s">
        <v>8220</v>
      </c>
      <c r="G3339" t="s">
        <v>8223</v>
      </c>
      <c r="H3339" t="s">
        <v>8245</v>
      </c>
      <c r="I3339">
        <v>1414123200</v>
      </c>
      <c r="J3339">
        <v>1408962270</v>
      </c>
      <c r="K3339" t="b">
        <v>0</v>
      </c>
      <c r="L3339">
        <v>26</v>
      </c>
      <c r="M3339" t="b">
        <v>0</v>
      </c>
      <c r="N3339" t="s">
        <v>8283</v>
      </c>
      <c r="O3339">
        <f t="shared" si="260"/>
        <v>0</v>
      </c>
      <c r="P3339">
        <f t="shared" si="261"/>
        <v>1.54</v>
      </c>
      <c r="Q3339" s="12" t="s">
        <v>8313</v>
      </c>
      <c r="R3339" t="s">
        <v>8314</v>
      </c>
      <c r="S3339" s="17">
        <f t="shared" si="262"/>
        <v>41876.433680555558</v>
      </c>
      <c r="T3339" s="17">
        <f t="shared" si="263"/>
        <v>41936.166666666664</v>
      </c>
      <c r="U3339">
        <f t="shared" si="264"/>
        <v>2014</v>
      </c>
    </row>
    <row r="3340" spans="1:21" ht="43.2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2" t="s">
        <v>8313</v>
      </c>
      <c r="R3340" t="s">
        <v>8314</v>
      </c>
      <c r="S3340" s="17">
        <f t="shared" si="262"/>
        <v>41940.89166666667</v>
      </c>
      <c r="T3340" s="17">
        <f t="shared" si="263"/>
        <v>41970.933333333334</v>
      </c>
      <c r="U3340">
        <f t="shared" si="264"/>
        <v>2014</v>
      </c>
    </row>
    <row r="3341" spans="1:21" ht="43.2" x14ac:dyDescent="0.3">
      <c r="A3341">
        <v>1789</v>
      </c>
      <c r="B3341" s="9" t="s">
        <v>1790</v>
      </c>
      <c r="C3341" s="3" t="s">
        <v>5899</v>
      </c>
      <c r="D3341" s="5">
        <v>8000</v>
      </c>
      <c r="E3341" s="7">
        <v>40</v>
      </c>
      <c r="F3341" t="s">
        <v>8220</v>
      </c>
      <c r="G3341" t="s">
        <v>8223</v>
      </c>
      <c r="H3341" t="s">
        <v>8245</v>
      </c>
      <c r="I3341">
        <v>1421042403</v>
      </c>
      <c r="J3341">
        <v>1415858403</v>
      </c>
      <c r="K3341" t="b">
        <v>1</v>
      </c>
      <c r="L3341">
        <v>4</v>
      </c>
      <c r="M3341" t="b">
        <v>0</v>
      </c>
      <c r="N3341" t="s">
        <v>8283</v>
      </c>
      <c r="O3341">
        <f t="shared" si="260"/>
        <v>1</v>
      </c>
      <c r="P3341">
        <f t="shared" si="261"/>
        <v>10</v>
      </c>
      <c r="Q3341" s="12" t="s">
        <v>8313</v>
      </c>
      <c r="R3341" t="s">
        <v>8314</v>
      </c>
      <c r="S3341" s="17">
        <f t="shared" si="262"/>
        <v>41956.250034722223</v>
      </c>
      <c r="T3341" s="17">
        <f t="shared" si="263"/>
        <v>42016.250034722223</v>
      </c>
      <c r="U3341">
        <f t="shared" si="264"/>
        <v>2014</v>
      </c>
    </row>
    <row r="3342" spans="1:21" ht="43.2" x14ac:dyDescent="0.3">
      <c r="A3342">
        <v>1232</v>
      </c>
      <c r="B3342" s="9" t="s">
        <v>1233</v>
      </c>
      <c r="C3342" s="3" t="s">
        <v>5342</v>
      </c>
      <c r="D3342" s="5">
        <v>5000</v>
      </c>
      <c r="E3342" s="7">
        <v>40</v>
      </c>
      <c r="F3342" t="s">
        <v>8219</v>
      </c>
      <c r="G3342" t="s">
        <v>8223</v>
      </c>
      <c r="H3342" t="s">
        <v>8245</v>
      </c>
      <c r="I3342">
        <v>1381090870</v>
      </c>
      <c r="J3342">
        <v>1377030070</v>
      </c>
      <c r="K3342" t="b">
        <v>0</v>
      </c>
      <c r="L3342">
        <v>1</v>
      </c>
      <c r="M3342" t="b">
        <v>0</v>
      </c>
      <c r="N3342" t="s">
        <v>8284</v>
      </c>
      <c r="O3342">
        <f t="shared" si="260"/>
        <v>1</v>
      </c>
      <c r="P3342">
        <f t="shared" si="261"/>
        <v>40</v>
      </c>
      <c r="Q3342" s="12" t="s">
        <v>8327</v>
      </c>
      <c r="R3342" t="s">
        <v>8354</v>
      </c>
      <c r="S3342" s="17">
        <f t="shared" si="262"/>
        <v>41506.848032407412</v>
      </c>
      <c r="T3342" s="17">
        <f t="shared" si="263"/>
        <v>41553.848032407412</v>
      </c>
      <c r="U3342">
        <f t="shared" si="264"/>
        <v>2013</v>
      </c>
    </row>
    <row r="3343" spans="1:21" ht="43.2" x14ac:dyDescent="0.3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2" t="s">
        <v>8327</v>
      </c>
      <c r="R3343" t="s">
        <v>8350</v>
      </c>
      <c r="S3343" s="17">
        <f t="shared" si="262"/>
        <v>41416.763171296298</v>
      </c>
      <c r="T3343" s="17">
        <f t="shared" si="263"/>
        <v>41455.831944444442</v>
      </c>
      <c r="U3343">
        <f t="shared" si="264"/>
        <v>2013</v>
      </c>
    </row>
    <row r="3344" spans="1:21" ht="43.2" x14ac:dyDescent="0.3">
      <c r="A3344">
        <v>937</v>
      </c>
      <c r="B3344" s="9" t="s">
        <v>938</v>
      </c>
      <c r="C3344" s="3" t="s">
        <v>5047</v>
      </c>
      <c r="D3344" s="5">
        <v>3500</v>
      </c>
      <c r="E3344" s="7">
        <v>40</v>
      </c>
      <c r="F3344" t="s">
        <v>8220</v>
      </c>
      <c r="G3344" t="s">
        <v>8223</v>
      </c>
      <c r="H3344" t="s">
        <v>8245</v>
      </c>
      <c r="I3344">
        <v>1383509357</v>
      </c>
      <c r="J3344">
        <v>1380913757</v>
      </c>
      <c r="K3344" t="b">
        <v>0</v>
      </c>
      <c r="L3344">
        <v>2</v>
      </c>
      <c r="M3344" t="b">
        <v>0</v>
      </c>
      <c r="N3344" t="s">
        <v>8276</v>
      </c>
      <c r="O3344">
        <f t="shared" si="260"/>
        <v>1</v>
      </c>
      <c r="P3344">
        <f t="shared" si="261"/>
        <v>20</v>
      </c>
      <c r="Q3344" s="12" t="s">
        <v>8327</v>
      </c>
      <c r="R3344" t="s">
        <v>8350</v>
      </c>
      <c r="S3344" s="17">
        <f t="shared" si="262"/>
        <v>41551.798113425924</v>
      </c>
      <c r="T3344" s="17">
        <f t="shared" si="263"/>
        <v>41581.839780092596</v>
      </c>
      <c r="U3344">
        <f t="shared" si="264"/>
        <v>2013</v>
      </c>
    </row>
    <row r="3345" spans="1:21" ht="43.2" x14ac:dyDescent="0.3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2" t="s">
        <v>8321</v>
      </c>
      <c r="R3345" t="s">
        <v>8337</v>
      </c>
      <c r="S3345" s="17">
        <f t="shared" si="262"/>
        <v>42115.547395833331</v>
      </c>
      <c r="T3345" s="17">
        <f t="shared" si="263"/>
        <v>42158.547395833331</v>
      </c>
      <c r="U3345">
        <f t="shared" si="264"/>
        <v>2015</v>
      </c>
    </row>
    <row r="3346" spans="1:21" ht="43.2" x14ac:dyDescent="0.3">
      <c r="A3346">
        <v>148</v>
      </c>
      <c r="B3346" s="9" t="s">
        <v>150</v>
      </c>
      <c r="C3346" s="3" t="s">
        <v>4258</v>
      </c>
      <c r="D3346" s="5">
        <v>50000</v>
      </c>
      <c r="E3346" s="7">
        <v>40</v>
      </c>
      <c r="F3346" t="s">
        <v>8219</v>
      </c>
      <c r="G3346" t="s">
        <v>8223</v>
      </c>
      <c r="H3346" t="s">
        <v>8245</v>
      </c>
      <c r="I3346">
        <v>1456555536</v>
      </c>
      <c r="J3346">
        <v>1453963536</v>
      </c>
      <c r="K3346" t="b">
        <v>0</v>
      </c>
      <c r="L3346">
        <v>2</v>
      </c>
      <c r="M3346" t="b">
        <v>0</v>
      </c>
      <c r="N3346" t="s">
        <v>8265</v>
      </c>
      <c r="O3346">
        <f t="shared" si="260"/>
        <v>0</v>
      </c>
      <c r="P3346">
        <f t="shared" si="261"/>
        <v>20</v>
      </c>
      <c r="Q3346" s="12" t="s">
        <v>8321</v>
      </c>
      <c r="R3346" t="s">
        <v>8337</v>
      </c>
      <c r="S3346" s="17">
        <f t="shared" si="262"/>
        <v>42397.281666666662</v>
      </c>
      <c r="T3346" s="17">
        <f t="shared" si="263"/>
        <v>42427.281666666662</v>
      </c>
      <c r="U3346">
        <f t="shared" si="264"/>
        <v>2016</v>
      </c>
    </row>
    <row r="3347" spans="1:21" ht="43.2" x14ac:dyDescent="0.3">
      <c r="A3347">
        <v>2903</v>
      </c>
      <c r="B3347" s="9" t="s">
        <v>2903</v>
      </c>
      <c r="C3347" s="3" t="s">
        <v>7013</v>
      </c>
      <c r="D3347" s="5">
        <v>5000</v>
      </c>
      <c r="E3347" s="7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60"/>
        <v>1</v>
      </c>
      <c r="P3347">
        <f t="shared" si="261"/>
        <v>9.75</v>
      </c>
      <c r="Q3347" s="12" t="s">
        <v>8323</v>
      </c>
      <c r="R3347" t="s">
        <v>8326</v>
      </c>
      <c r="S3347" s="17">
        <f t="shared" si="262"/>
        <v>42196.166874999995</v>
      </c>
      <c r="T3347" s="17">
        <f t="shared" si="263"/>
        <v>42256.166874999995</v>
      </c>
      <c r="U3347">
        <f t="shared" si="264"/>
        <v>2015</v>
      </c>
    </row>
    <row r="3348" spans="1:21" ht="43.2" x14ac:dyDescent="0.3">
      <c r="A3348">
        <v>2346</v>
      </c>
      <c r="B3348" s="9" t="s">
        <v>2347</v>
      </c>
      <c r="C3348" s="3" t="s">
        <v>6456</v>
      </c>
      <c r="D3348" s="5">
        <v>60000</v>
      </c>
      <c r="E3348" s="7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60"/>
        <v>0</v>
      </c>
      <c r="P3348">
        <f t="shared" si="261"/>
        <v>13</v>
      </c>
      <c r="Q3348" s="12" t="s">
        <v>8308</v>
      </c>
      <c r="R3348" t="s">
        <v>8342</v>
      </c>
      <c r="S3348" s="17">
        <f t="shared" si="262"/>
        <v>42615.79896990741</v>
      </c>
      <c r="T3348" s="17">
        <f t="shared" si="263"/>
        <v>42660.79896990741</v>
      </c>
      <c r="U3348">
        <f t="shared" si="264"/>
        <v>2016</v>
      </c>
    </row>
    <row r="3349" spans="1:21" ht="28.8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2" t="s">
        <v>8323</v>
      </c>
      <c r="R3349" t="s">
        <v>8326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2" t="s">
        <v>8323</v>
      </c>
      <c r="R3350" t="s">
        <v>8326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28.8" x14ac:dyDescent="0.3">
      <c r="A3351">
        <v>2761</v>
      </c>
      <c r="B3351" s="9" t="s">
        <v>2761</v>
      </c>
      <c r="C3351" s="3" t="s">
        <v>6871</v>
      </c>
      <c r="D3351" s="5">
        <v>5000</v>
      </c>
      <c r="E3351" s="7">
        <v>36</v>
      </c>
      <c r="F3351" t="s">
        <v>8220</v>
      </c>
      <c r="G3351" t="s">
        <v>8223</v>
      </c>
      <c r="H3351" t="s">
        <v>8245</v>
      </c>
      <c r="I3351">
        <v>1357176693</v>
      </c>
      <c r="J3351">
        <v>1354584693</v>
      </c>
      <c r="K3351" t="b">
        <v>0</v>
      </c>
      <c r="L3351">
        <v>4</v>
      </c>
      <c r="M3351" t="b">
        <v>0</v>
      </c>
      <c r="N3351" t="s">
        <v>8302</v>
      </c>
      <c r="O3351">
        <f t="shared" si="260"/>
        <v>1</v>
      </c>
      <c r="P3351">
        <f t="shared" si="261"/>
        <v>9</v>
      </c>
      <c r="Q3351" s="12" t="s">
        <v>8311</v>
      </c>
      <c r="R3351" t="s">
        <v>8356</v>
      </c>
      <c r="S3351" s="17">
        <f t="shared" si="262"/>
        <v>41247.063576388886</v>
      </c>
      <c r="T3351" s="17">
        <f t="shared" si="263"/>
        <v>41277.063576388886</v>
      </c>
      <c r="U3351">
        <f t="shared" si="264"/>
        <v>2012</v>
      </c>
    </row>
    <row r="3352" spans="1:21" ht="43.2" x14ac:dyDescent="0.3">
      <c r="A3352">
        <v>2683</v>
      </c>
      <c r="B3352" s="9" t="s">
        <v>2683</v>
      </c>
      <c r="C3352" s="3" t="s">
        <v>6793</v>
      </c>
      <c r="D3352" s="5">
        <v>15000</v>
      </c>
      <c r="E3352" s="7">
        <v>36</v>
      </c>
      <c r="F3352" t="s">
        <v>8220</v>
      </c>
      <c r="G3352" t="s">
        <v>8223</v>
      </c>
      <c r="H3352" t="s">
        <v>8245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8282</v>
      </c>
      <c r="O3352">
        <f t="shared" si="260"/>
        <v>0</v>
      </c>
      <c r="P3352">
        <f t="shared" si="261"/>
        <v>12</v>
      </c>
      <c r="Q3352" s="12" t="s">
        <v>8319</v>
      </c>
      <c r="R3352" t="s">
        <v>8345</v>
      </c>
      <c r="S3352" s="17">
        <f t="shared" si="262"/>
        <v>42034.75509259259</v>
      </c>
      <c r="T3352" s="17">
        <f t="shared" si="263"/>
        <v>42064.75509259259</v>
      </c>
      <c r="U3352">
        <f t="shared" si="264"/>
        <v>2015</v>
      </c>
    </row>
    <row r="3353" spans="1:21" ht="43.2" x14ac:dyDescent="0.3">
      <c r="A3353">
        <v>2647</v>
      </c>
      <c r="B3353" s="9" t="s">
        <v>2647</v>
      </c>
      <c r="C3353" s="3" t="s">
        <v>6757</v>
      </c>
      <c r="D3353" s="5">
        <v>2500</v>
      </c>
      <c r="E3353" s="7">
        <v>36</v>
      </c>
      <c r="F3353" t="s">
        <v>8219</v>
      </c>
      <c r="G3353" t="s">
        <v>8228</v>
      </c>
      <c r="H3353" t="s">
        <v>8250</v>
      </c>
      <c r="I3353">
        <v>1439533019</v>
      </c>
      <c r="J3353">
        <v>1436941019</v>
      </c>
      <c r="K3353" t="b">
        <v>0</v>
      </c>
      <c r="L3353">
        <v>3</v>
      </c>
      <c r="M3353" t="b">
        <v>0</v>
      </c>
      <c r="N3353" t="s">
        <v>8299</v>
      </c>
      <c r="O3353">
        <f t="shared" si="260"/>
        <v>1</v>
      </c>
      <c r="P3353">
        <f t="shared" si="261"/>
        <v>12</v>
      </c>
      <c r="Q3353" s="12" t="s">
        <v>8308</v>
      </c>
      <c r="R3353" t="s">
        <v>8315</v>
      </c>
      <c r="S3353" s="17">
        <f t="shared" si="262"/>
        <v>42200.261793981481</v>
      </c>
      <c r="T3353" s="17">
        <f t="shared" si="263"/>
        <v>42230.261793981481</v>
      </c>
      <c r="U3353">
        <f t="shared" si="264"/>
        <v>2015</v>
      </c>
    </row>
    <row r="3354" spans="1:21" ht="43.2" x14ac:dyDescent="0.3">
      <c r="A3354">
        <v>1873</v>
      </c>
      <c r="B3354" s="9" t="s">
        <v>1874</v>
      </c>
      <c r="C3354" s="3" t="s">
        <v>5983</v>
      </c>
      <c r="D3354" s="5">
        <v>8000</v>
      </c>
      <c r="E3354" s="7">
        <v>36</v>
      </c>
      <c r="F3354" t="s">
        <v>8220</v>
      </c>
      <c r="G3354" t="s">
        <v>8228</v>
      </c>
      <c r="H3354" t="s">
        <v>8250</v>
      </c>
      <c r="I3354">
        <v>1436373900</v>
      </c>
      <c r="J3354">
        <v>1433861210</v>
      </c>
      <c r="K3354" t="b">
        <v>0</v>
      </c>
      <c r="L3354">
        <v>2</v>
      </c>
      <c r="M3354" t="b">
        <v>0</v>
      </c>
      <c r="N3354" t="s">
        <v>8281</v>
      </c>
      <c r="O3354">
        <f t="shared" si="260"/>
        <v>0</v>
      </c>
      <c r="P3354">
        <f t="shared" si="261"/>
        <v>18</v>
      </c>
      <c r="Q3354" s="12" t="s">
        <v>8316</v>
      </c>
      <c r="R3354" t="s">
        <v>8344</v>
      </c>
      <c r="S3354" s="17">
        <f t="shared" si="262"/>
        <v>42164.615856481483</v>
      </c>
      <c r="T3354" s="17">
        <f t="shared" si="263"/>
        <v>42193.697916666672</v>
      </c>
      <c r="U3354">
        <f t="shared" si="264"/>
        <v>2015</v>
      </c>
    </row>
    <row r="3355" spans="1:21" ht="43.2" x14ac:dyDescent="0.3">
      <c r="A3355">
        <v>3887</v>
      </c>
      <c r="B3355" s="9" t="s">
        <v>3884</v>
      </c>
      <c r="C3355" s="3" t="s">
        <v>7995</v>
      </c>
      <c r="D3355" s="5">
        <v>2000</v>
      </c>
      <c r="E3355" s="7">
        <v>35</v>
      </c>
      <c r="F3355" t="s">
        <v>8219</v>
      </c>
      <c r="G3355" t="s">
        <v>8223</v>
      </c>
      <c r="H3355" t="s">
        <v>8245</v>
      </c>
      <c r="I3355">
        <v>1430517600</v>
      </c>
      <c r="J3355">
        <v>1426538129</v>
      </c>
      <c r="K3355" t="b">
        <v>0</v>
      </c>
      <c r="L3355">
        <v>2</v>
      </c>
      <c r="M3355" t="b">
        <v>0</v>
      </c>
      <c r="N3355" t="s">
        <v>8303</v>
      </c>
      <c r="O3355">
        <f t="shared" si="260"/>
        <v>2</v>
      </c>
      <c r="P3355">
        <f t="shared" si="261"/>
        <v>17.5</v>
      </c>
      <c r="Q3355" s="12" t="s">
        <v>8323</v>
      </c>
      <c r="R3355" t="s">
        <v>8335</v>
      </c>
      <c r="S3355" s="17">
        <f t="shared" si="262"/>
        <v>42079.857974537037</v>
      </c>
      <c r="T3355" s="17">
        <f t="shared" si="263"/>
        <v>42125.916666666672</v>
      </c>
      <c r="U3355">
        <f t="shared" si="264"/>
        <v>2015</v>
      </c>
    </row>
    <row r="3356" spans="1:21" ht="28.8" x14ac:dyDescent="0.3">
      <c r="A3356">
        <v>3792</v>
      </c>
      <c r="B3356" s="9" t="s">
        <v>3789</v>
      </c>
      <c r="C3356" s="3" t="s">
        <v>7902</v>
      </c>
      <c r="D3356" s="5">
        <v>12500</v>
      </c>
      <c r="E3356" s="7">
        <v>35</v>
      </c>
      <c r="F3356" t="s">
        <v>8220</v>
      </c>
      <c r="G3356" t="s">
        <v>8223</v>
      </c>
      <c r="H3356" t="s">
        <v>8245</v>
      </c>
      <c r="I3356">
        <v>1436957022</v>
      </c>
      <c r="J3356">
        <v>1434365022</v>
      </c>
      <c r="K3356" t="b">
        <v>0</v>
      </c>
      <c r="L3356">
        <v>2</v>
      </c>
      <c r="M3356" t="b">
        <v>0</v>
      </c>
      <c r="N3356" t="s">
        <v>8303</v>
      </c>
      <c r="O3356">
        <f t="shared" si="260"/>
        <v>0</v>
      </c>
      <c r="P3356">
        <f t="shared" si="261"/>
        <v>17.5</v>
      </c>
      <c r="Q3356" s="12" t="s">
        <v>8323</v>
      </c>
      <c r="R3356" t="s">
        <v>8335</v>
      </c>
      <c r="S3356" s="17">
        <f t="shared" si="262"/>
        <v>42170.447013888886</v>
      </c>
      <c r="T3356" s="17">
        <f t="shared" si="263"/>
        <v>42200.447013888886</v>
      </c>
      <c r="U3356">
        <f t="shared" si="264"/>
        <v>2015</v>
      </c>
    </row>
    <row r="3357" spans="1:21" ht="43.2" x14ac:dyDescent="0.3">
      <c r="A3357">
        <v>2859</v>
      </c>
      <c r="B3357" s="9" t="s">
        <v>2859</v>
      </c>
      <c r="C3357" s="3" t="s">
        <v>6969</v>
      </c>
      <c r="D3357" s="5">
        <v>2000</v>
      </c>
      <c r="E3357" s="7">
        <v>35</v>
      </c>
      <c r="F3357" t="s">
        <v>8220</v>
      </c>
      <c r="G3357" t="s">
        <v>8225</v>
      </c>
      <c r="H3357" t="s">
        <v>8247</v>
      </c>
      <c r="I3357">
        <v>1444984904</v>
      </c>
      <c r="J3357">
        <v>1439800904</v>
      </c>
      <c r="K3357" t="b">
        <v>0</v>
      </c>
      <c r="L3357">
        <v>1</v>
      </c>
      <c r="M3357" t="b">
        <v>0</v>
      </c>
      <c r="N3357" t="s">
        <v>8269</v>
      </c>
      <c r="O3357">
        <f t="shared" si="260"/>
        <v>2</v>
      </c>
      <c r="P3357">
        <f t="shared" si="261"/>
        <v>35</v>
      </c>
      <c r="Q3357" s="12" t="s">
        <v>8323</v>
      </c>
      <c r="R3357" t="s">
        <v>8326</v>
      </c>
      <c r="S3357" s="17">
        <f t="shared" si="262"/>
        <v>42233.362314814818</v>
      </c>
      <c r="T3357" s="17">
        <f t="shared" si="263"/>
        <v>42293.362314814818</v>
      </c>
      <c r="U3357">
        <f t="shared" si="264"/>
        <v>2015</v>
      </c>
    </row>
    <row r="3358" spans="1:21" ht="28.8" x14ac:dyDescent="0.3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2" t="s">
        <v>8311</v>
      </c>
      <c r="R3358" t="s">
        <v>8356</v>
      </c>
      <c r="S3358" s="17">
        <f t="shared" si="262"/>
        <v>41911.657430555555</v>
      </c>
      <c r="T3358" s="17">
        <f t="shared" si="263"/>
        <v>41932.088194444441</v>
      </c>
      <c r="U3358">
        <f t="shared" si="264"/>
        <v>2014</v>
      </c>
    </row>
    <row r="3359" spans="1:21" ht="28.8" x14ac:dyDescent="0.3">
      <c r="A3359">
        <v>2691</v>
      </c>
      <c r="B3359" s="9" t="s">
        <v>2691</v>
      </c>
      <c r="C3359" s="3" t="s">
        <v>6801</v>
      </c>
      <c r="D3359" s="5">
        <v>65000</v>
      </c>
      <c r="E3359" s="7">
        <v>35</v>
      </c>
      <c r="F3359" t="s">
        <v>8220</v>
      </c>
      <c r="G3359" t="s">
        <v>8228</v>
      </c>
      <c r="H3359" t="s">
        <v>8250</v>
      </c>
      <c r="I3359">
        <v>1431278557</v>
      </c>
      <c r="J3359">
        <v>1427390557</v>
      </c>
      <c r="K3359" t="b">
        <v>0</v>
      </c>
      <c r="L3359">
        <v>2</v>
      </c>
      <c r="M3359" t="b">
        <v>0</v>
      </c>
      <c r="N3359" t="s">
        <v>8282</v>
      </c>
      <c r="O3359">
        <f t="shared" si="260"/>
        <v>0</v>
      </c>
      <c r="P3359">
        <f t="shared" si="261"/>
        <v>17.5</v>
      </c>
      <c r="Q3359" s="12" t="s">
        <v>8319</v>
      </c>
      <c r="R3359" t="s">
        <v>8345</v>
      </c>
      <c r="S3359" s="17">
        <f t="shared" si="262"/>
        <v>42089.724039351851</v>
      </c>
      <c r="T3359" s="17">
        <f t="shared" si="263"/>
        <v>42134.724039351851</v>
      </c>
      <c r="U3359">
        <f t="shared" si="264"/>
        <v>2015</v>
      </c>
    </row>
    <row r="3360" spans="1:21" ht="43.2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2" t="s">
        <v>8327</v>
      </c>
      <c r="R3360" t="s">
        <v>8330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43.2" x14ac:dyDescent="0.3">
      <c r="A3361">
        <v>1719</v>
      </c>
      <c r="B3361" s="9" t="s">
        <v>1720</v>
      </c>
      <c r="C3361" s="3" t="s">
        <v>5829</v>
      </c>
      <c r="D3361" s="5">
        <v>4000</v>
      </c>
      <c r="E3361" s="7">
        <v>35</v>
      </c>
      <c r="F3361" t="s">
        <v>8220</v>
      </c>
      <c r="G3361" t="s">
        <v>8223</v>
      </c>
      <c r="H3361" t="s">
        <v>8245</v>
      </c>
      <c r="I3361">
        <v>1410958191</v>
      </c>
      <c r="J3361">
        <v>1408366191</v>
      </c>
      <c r="K3361" t="b">
        <v>0</v>
      </c>
      <c r="L3361">
        <v>3</v>
      </c>
      <c r="M3361" t="b">
        <v>0</v>
      </c>
      <c r="N3361" t="s">
        <v>8291</v>
      </c>
      <c r="O3361">
        <f t="shared" si="260"/>
        <v>1</v>
      </c>
      <c r="P3361">
        <f t="shared" si="261"/>
        <v>11.67</v>
      </c>
      <c r="Q3361" s="12" t="s">
        <v>8327</v>
      </c>
      <c r="R3361" t="s">
        <v>8330</v>
      </c>
      <c r="S3361" s="17">
        <f t="shared" si="262"/>
        <v>41869.534618055557</v>
      </c>
      <c r="T3361" s="17">
        <f t="shared" si="263"/>
        <v>41899.534618055557</v>
      </c>
      <c r="U3361">
        <f t="shared" si="264"/>
        <v>2014</v>
      </c>
    </row>
    <row r="3362" spans="1:21" ht="43.2" x14ac:dyDescent="0.3">
      <c r="A3362">
        <v>1558</v>
      </c>
      <c r="B3362" s="9" t="s">
        <v>1559</v>
      </c>
      <c r="C3362" s="3" t="s">
        <v>5668</v>
      </c>
      <c r="D3362" s="5">
        <v>750</v>
      </c>
      <c r="E3362" s="7">
        <v>35</v>
      </c>
      <c r="F3362" t="s">
        <v>8220</v>
      </c>
      <c r="G3362" t="s">
        <v>8224</v>
      </c>
      <c r="H3362" t="s">
        <v>8246</v>
      </c>
      <c r="I3362">
        <v>1440763920</v>
      </c>
      <c r="J3362">
        <v>1435656759</v>
      </c>
      <c r="K3362" t="b">
        <v>0</v>
      </c>
      <c r="L3362">
        <v>3</v>
      </c>
      <c r="M3362" t="b">
        <v>0</v>
      </c>
      <c r="N3362" t="s">
        <v>8287</v>
      </c>
      <c r="O3362">
        <f t="shared" si="260"/>
        <v>5</v>
      </c>
      <c r="P3362">
        <f t="shared" si="261"/>
        <v>11.67</v>
      </c>
      <c r="Q3362" s="12" t="s">
        <v>8313</v>
      </c>
      <c r="R3362" t="s">
        <v>8355</v>
      </c>
      <c r="S3362" s="17">
        <f t="shared" si="262"/>
        <v>42185.397673611107</v>
      </c>
      <c r="T3362" s="17">
        <f t="shared" si="263"/>
        <v>42244.508333333331</v>
      </c>
      <c r="U3362">
        <f t="shared" si="264"/>
        <v>2015</v>
      </c>
    </row>
    <row r="3363" spans="1:21" ht="57.6" x14ac:dyDescent="0.3">
      <c r="A3363">
        <v>1162</v>
      </c>
      <c r="B3363" s="9" t="s">
        <v>1163</v>
      </c>
      <c r="C3363" s="3" t="s">
        <v>5272</v>
      </c>
      <c r="D3363" s="5">
        <v>60000</v>
      </c>
      <c r="E3363" s="7">
        <v>35</v>
      </c>
      <c r="F3363" t="s">
        <v>8220</v>
      </c>
      <c r="G3363" t="s">
        <v>8223</v>
      </c>
      <c r="H3363" t="s">
        <v>8245</v>
      </c>
      <c r="I3363">
        <v>1411662264</v>
      </c>
      <c r="J3363">
        <v>1408983864</v>
      </c>
      <c r="K3363" t="b">
        <v>0</v>
      </c>
      <c r="L3363">
        <v>2</v>
      </c>
      <c r="M3363" t="b">
        <v>0</v>
      </c>
      <c r="N3363" t="s">
        <v>8282</v>
      </c>
      <c r="O3363">
        <f t="shared" si="260"/>
        <v>0</v>
      </c>
      <c r="P3363">
        <f t="shared" si="261"/>
        <v>17.5</v>
      </c>
      <c r="Q3363" s="12" t="s">
        <v>8319</v>
      </c>
      <c r="R3363" t="s">
        <v>8345</v>
      </c>
      <c r="S3363" s="17">
        <f t="shared" si="262"/>
        <v>41876.683611111112</v>
      </c>
      <c r="T3363" s="17">
        <f t="shared" si="263"/>
        <v>41907.683611111112</v>
      </c>
      <c r="U3363">
        <f t="shared" si="264"/>
        <v>2014</v>
      </c>
    </row>
    <row r="3364" spans="1:21" ht="43.2" x14ac:dyDescent="0.3">
      <c r="A3364">
        <v>1158</v>
      </c>
      <c r="B3364" s="9" t="s">
        <v>1159</v>
      </c>
      <c r="C3364" s="3" t="s">
        <v>5268</v>
      </c>
      <c r="D3364" s="5">
        <v>7500</v>
      </c>
      <c r="E3364" s="7">
        <v>35</v>
      </c>
      <c r="F3364" t="s">
        <v>8220</v>
      </c>
      <c r="G3364" t="s">
        <v>8223</v>
      </c>
      <c r="H3364" t="s">
        <v>8245</v>
      </c>
      <c r="I3364">
        <v>1418091128</v>
      </c>
      <c r="J3364">
        <v>1415499128</v>
      </c>
      <c r="K3364" t="b">
        <v>0</v>
      </c>
      <c r="L3364">
        <v>3</v>
      </c>
      <c r="M3364" t="b">
        <v>0</v>
      </c>
      <c r="N3364" t="s">
        <v>8282</v>
      </c>
      <c r="O3364">
        <f t="shared" si="260"/>
        <v>0</v>
      </c>
      <c r="P3364">
        <f t="shared" si="261"/>
        <v>11.67</v>
      </c>
      <c r="Q3364" s="12" t="s">
        <v>8319</v>
      </c>
      <c r="R3364" t="s">
        <v>8345</v>
      </c>
      <c r="S3364" s="17">
        <f t="shared" si="262"/>
        <v>41952.09175925926</v>
      </c>
      <c r="T3364" s="17">
        <f t="shared" si="263"/>
        <v>41982.09175925926</v>
      </c>
      <c r="U3364">
        <f t="shared" si="264"/>
        <v>2014</v>
      </c>
    </row>
    <row r="3365" spans="1:21" ht="43.2" x14ac:dyDescent="0.3">
      <c r="A3365">
        <v>550</v>
      </c>
      <c r="B3365" s="9" t="s">
        <v>551</v>
      </c>
      <c r="C3365" s="3" t="s">
        <v>4660</v>
      </c>
      <c r="D3365" s="5">
        <v>5000</v>
      </c>
      <c r="E3365" s="7">
        <v>35</v>
      </c>
      <c r="F3365" t="s">
        <v>8220</v>
      </c>
      <c r="G3365" t="s">
        <v>8228</v>
      </c>
      <c r="H3365" t="s">
        <v>8250</v>
      </c>
      <c r="I3365">
        <v>1485838800</v>
      </c>
      <c r="J3365">
        <v>1484756245</v>
      </c>
      <c r="K3365" t="b">
        <v>0</v>
      </c>
      <c r="L3365">
        <v>4</v>
      </c>
      <c r="M3365" t="b">
        <v>0</v>
      </c>
      <c r="N3365" t="s">
        <v>8270</v>
      </c>
      <c r="O3365">
        <f t="shared" si="260"/>
        <v>1</v>
      </c>
      <c r="P3365">
        <f t="shared" si="261"/>
        <v>8.75</v>
      </c>
      <c r="Q3365" s="12" t="s">
        <v>8308</v>
      </c>
      <c r="R3365" t="s">
        <v>8342</v>
      </c>
      <c r="S3365" s="17">
        <f t="shared" si="262"/>
        <v>42753.678761574076</v>
      </c>
      <c r="T3365" s="17">
        <f t="shared" si="263"/>
        <v>42766.208333333328</v>
      </c>
      <c r="U3365">
        <f t="shared" si="264"/>
        <v>2017</v>
      </c>
    </row>
    <row r="3366" spans="1:21" ht="43.2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2" t="s">
        <v>8323</v>
      </c>
      <c r="R3366" t="s">
        <v>8326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43.2" x14ac:dyDescent="0.3">
      <c r="A3367">
        <v>2767</v>
      </c>
      <c r="B3367" s="9" t="s">
        <v>2767</v>
      </c>
      <c r="C3367" s="3" t="s">
        <v>6877</v>
      </c>
      <c r="D3367" s="5">
        <v>4000</v>
      </c>
      <c r="E3367" s="7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>
        <f t="shared" si="260"/>
        <v>1</v>
      </c>
      <c r="P3367">
        <f t="shared" si="261"/>
        <v>11.33</v>
      </c>
      <c r="Q3367" s="12" t="s">
        <v>8311</v>
      </c>
      <c r="R3367" t="s">
        <v>8356</v>
      </c>
      <c r="S3367" s="17">
        <f t="shared" si="262"/>
        <v>42172.958912037036</v>
      </c>
      <c r="T3367" s="17">
        <f t="shared" si="263"/>
        <v>42232.958912037036</v>
      </c>
      <c r="U3367">
        <f t="shared" si="264"/>
        <v>2015</v>
      </c>
    </row>
    <row r="3368" spans="1:21" ht="43.2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2" t="s">
        <v>8316</v>
      </c>
      <c r="R3368" t="s">
        <v>8334</v>
      </c>
      <c r="S3368" s="17">
        <f t="shared" si="262"/>
        <v>41974.911087962959</v>
      </c>
      <c r="T3368" s="17">
        <f t="shared" si="263"/>
        <v>42014.332638888889</v>
      </c>
      <c r="U3368">
        <f t="shared" si="264"/>
        <v>2014</v>
      </c>
    </row>
    <row r="3369" spans="1:21" ht="28.8" x14ac:dyDescent="0.3">
      <c r="A3369">
        <v>1710</v>
      </c>
      <c r="B3369" s="9" t="s">
        <v>1711</v>
      </c>
      <c r="C3369" s="3" t="s">
        <v>5820</v>
      </c>
      <c r="D3369" s="5">
        <v>5000</v>
      </c>
      <c r="E3369" s="7">
        <v>34</v>
      </c>
      <c r="F3369" t="s">
        <v>8220</v>
      </c>
      <c r="G3369" t="s">
        <v>8235</v>
      </c>
      <c r="H3369" t="s">
        <v>8248</v>
      </c>
      <c r="I3369">
        <v>1453122000</v>
      </c>
      <c r="J3369">
        <v>1449151888</v>
      </c>
      <c r="K3369" t="b">
        <v>0</v>
      </c>
      <c r="L3369">
        <v>1</v>
      </c>
      <c r="M3369" t="b">
        <v>0</v>
      </c>
      <c r="N3369" t="s">
        <v>8291</v>
      </c>
      <c r="O3369">
        <f t="shared" si="260"/>
        <v>1</v>
      </c>
      <c r="P3369">
        <f t="shared" si="261"/>
        <v>34</v>
      </c>
      <c r="Q3369" s="12" t="s">
        <v>8327</v>
      </c>
      <c r="R3369" t="s">
        <v>8330</v>
      </c>
      <c r="S3369" s="17">
        <f t="shared" si="262"/>
        <v>42341.59129629629</v>
      </c>
      <c r="T3369" s="17">
        <f t="shared" si="263"/>
        <v>42387.541666666672</v>
      </c>
      <c r="U3369">
        <f t="shared" si="264"/>
        <v>2015</v>
      </c>
    </row>
    <row r="3370" spans="1:21" ht="43.2" x14ac:dyDescent="0.3">
      <c r="A3370">
        <v>4090</v>
      </c>
      <c r="B3370" s="9" t="s">
        <v>4086</v>
      </c>
      <c r="C3370" s="3" t="s">
        <v>8193</v>
      </c>
      <c r="D3370" s="5">
        <v>1000</v>
      </c>
      <c r="E3370" s="7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 t="shared" si="260"/>
        <v>3</v>
      </c>
      <c r="P3370">
        <f t="shared" si="261"/>
        <v>10.67</v>
      </c>
      <c r="Q3370" s="12" t="s">
        <v>8323</v>
      </c>
      <c r="R3370" t="s">
        <v>8326</v>
      </c>
      <c r="S3370" s="17">
        <f t="shared" si="262"/>
        <v>42209.67288194444</v>
      </c>
      <c r="T3370" s="17">
        <f t="shared" si="263"/>
        <v>42223.625</v>
      </c>
      <c r="U3370">
        <f t="shared" si="264"/>
        <v>2015</v>
      </c>
    </row>
    <row r="3371" spans="1:21" ht="28.8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2" t="s">
        <v>8323</v>
      </c>
      <c r="R3371" t="s">
        <v>8326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3.2" x14ac:dyDescent="0.3">
      <c r="A3372">
        <v>773</v>
      </c>
      <c r="B3372" s="9" t="s">
        <v>774</v>
      </c>
      <c r="C3372" s="3" t="s">
        <v>4883</v>
      </c>
      <c r="D3372" s="5">
        <v>3759</v>
      </c>
      <c r="E3372" s="7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 t="shared" si="260"/>
        <v>1</v>
      </c>
      <c r="P3372">
        <f t="shared" si="261"/>
        <v>16</v>
      </c>
      <c r="Q3372" s="12" t="s">
        <v>8311</v>
      </c>
      <c r="R3372" t="s">
        <v>8352</v>
      </c>
      <c r="S3372" s="17">
        <f t="shared" si="262"/>
        <v>42100.735937499994</v>
      </c>
      <c r="T3372" s="17">
        <f t="shared" si="263"/>
        <v>42134.959027777775</v>
      </c>
      <c r="U3372">
        <f t="shared" si="264"/>
        <v>2015</v>
      </c>
    </row>
    <row r="3373" spans="1:21" ht="43.2" x14ac:dyDescent="0.3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2" t="s">
        <v>8308</v>
      </c>
      <c r="R3373" t="s">
        <v>8342</v>
      </c>
      <c r="S3373" s="17">
        <f t="shared" si="262"/>
        <v>42047.812523148154</v>
      </c>
      <c r="T3373" s="17">
        <f t="shared" si="263"/>
        <v>42071.636111111111</v>
      </c>
      <c r="U3373">
        <f t="shared" si="264"/>
        <v>2015</v>
      </c>
    </row>
    <row r="3374" spans="1:21" ht="43.2" x14ac:dyDescent="0.3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2" t="s">
        <v>8321</v>
      </c>
      <c r="R3374" t="s">
        <v>8339</v>
      </c>
      <c r="S3374" s="17">
        <f t="shared" si="262"/>
        <v>41799.830613425926</v>
      </c>
      <c r="T3374" s="17">
        <f t="shared" si="263"/>
        <v>41823.125</v>
      </c>
      <c r="U3374">
        <f t="shared" si="264"/>
        <v>2014</v>
      </c>
    </row>
    <row r="3375" spans="1:21" ht="43.2" x14ac:dyDescent="0.3">
      <c r="A3375">
        <v>3647</v>
      </c>
      <c r="B3375" s="9" t="s">
        <v>3645</v>
      </c>
      <c r="C3375" s="3" t="s">
        <v>7757</v>
      </c>
      <c r="D3375" s="5">
        <v>500</v>
      </c>
      <c r="E3375" s="7">
        <v>30</v>
      </c>
      <c r="F3375" t="s">
        <v>8220</v>
      </c>
      <c r="G3375" t="s">
        <v>8224</v>
      </c>
      <c r="H3375" t="s">
        <v>8246</v>
      </c>
      <c r="I3375">
        <v>1475258327</v>
      </c>
      <c r="J3375">
        <v>1471370327</v>
      </c>
      <c r="K3375" t="b">
        <v>0</v>
      </c>
      <c r="L3375">
        <v>2</v>
      </c>
      <c r="M3375" t="b">
        <v>0</v>
      </c>
      <c r="N3375" t="s">
        <v>8303</v>
      </c>
      <c r="O3375">
        <f t="shared" si="260"/>
        <v>6</v>
      </c>
      <c r="P3375">
        <f t="shared" si="261"/>
        <v>15</v>
      </c>
      <c r="Q3375" s="12" t="s">
        <v>8323</v>
      </c>
      <c r="R3375" t="s">
        <v>8335</v>
      </c>
      <c r="S3375" s="17">
        <f t="shared" si="262"/>
        <v>42598.749155092592</v>
      </c>
      <c r="T3375" s="17">
        <f t="shared" si="263"/>
        <v>42643.749155092592</v>
      </c>
      <c r="U3375">
        <f t="shared" si="264"/>
        <v>2016</v>
      </c>
    </row>
    <row r="3376" spans="1:21" ht="43.2" x14ac:dyDescent="0.3">
      <c r="A3376">
        <v>2844</v>
      </c>
      <c r="B3376" s="9" t="s">
        <v>2844</v>
      </c>
      <c r="C3376" s="3" t="s">
        <v>6954</v>
      </c>
      <c r="D3376" s="5">
        <v>550</v>
      </c>
      <c r="E3376" s="7">
        <v>30</v>
      </c>
      <c r="F3376" t="s">
        <v>8220</v>
      </c>
      <c r="G3376" t="s">
        <v>8238</v>
      </c>
      <c r="H3376" t="s">
        <v>8248</v>
      </c>
      <c r="I3376">
        <v>1483535180</v>
      </c>
      <c r="J3376">
        <v>1480943180</v>
      </c>
      <c r="K3376" t="b">
        <v>0</v>
      </c>
      <c r="L3376">
        <v>1</v>
      </c>
      <c r="M3376" t="b">
        <v>0</v>
      </c>
      <c r="N3376" t="s">
        <v>8269</v>
      </c>
      <c r="O3376">
        <f t="shared" si="260"/>
        <v>5</v>
      </c>
      <c r="P3376">
        <f t="shared" si="261"/>
        <v>30</v>
      </c>
      <c r="Q3376" s="12" t="s">
        <v>8323</v>
      </c>
      <c r="R3376" t="s">
        <v>8326</v>
      </c>
      <c r="S3376" s="17">
        <f t="shared" si="262"/>
        <v>42709.546064814815</v>
      </c>
      <c r="T3376" s="17">
        <f t="shared" si="263"/>
        <v>42739.546064814815</v>
      </c>
      <c r="U3376">
        <f t="shared" si="264"/>
        <v>2016</v>
      </c>
    </row>
    <row r="3377" spans="1:21" ht="43.2" x14ac:dyDescent="0.3">
      <c r="A3377">
        <v>2506</v>
      </c>
      <c r="B3377" s="9" t="s">
        <v>2506</v>
      </c>
      <c r="C3377" s="3" t="s">
        <v>6616</v>
      </c>
      <c r="D3377" s="5">
        <v>5000</v>
      </c>
      <c r="E3377" s="7">
        <v>30</v>
      </c>
      <c r="F3377" t="s">
        <v>8220</v>
      </c>
      <c r="G3377" t="s">
        <v>8224</v>
      </c>
      <c r="H3377" t="s">
        <v>8246</v>
      </c>
      <c r="I3377">
        <v>1443906000</v>
      </c>
      <c r="J3377">
        <v>1441955269</v>
      </c>
      <c r="K3377" t="b">
        <v>0</v>
      </c>
      <c r="L3377">
        <v>2</v>
      </c>
      <c r="M3377" t="b">
        <v>0</v>
      </c>
      <c r="N3377" t="s">
        <v>8297</v>
      </c>
      <c r="O3377">
        <f t="shared" si="260"/>
        <v>1</v>
      </c>
      <c r="P3377">
        <f t="shared" si="261"/>
        <v>15</v>
      </c>
      <c r="Q3377" s="12" t="s">
        <v>8319</v>
      </c>
      <c r="R3377" t="s">
        <v>8357</v>
      </c>
      <c r="S3377" s="17">
        <f t="shared" si="262"/>
        <v>42258.297094907408</v>
      </c>
      <c r="T3377" s="17">
        <f t="shared" si="263"/>
        <v>42280.875</v>
      </c>
      <c r="U3377">
        <f t="shared" si="264"/>
        <v>2015</v>
      </c>
    </row>
    <row r="3378" spans="1:21" ht="43.2" x14ac:dyDescent="0.3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2" t="s">
        <v>8319</v>
      </c>
      <c r="R3378" t="s">
        <v>8345</v>
      </c>
      <c r="S3378" s="17">
        <f t="shared" si="262"/>
        <v>41919.140706018516</v>
      </c>
      <c r="T3378" s="17">
        <f t="shared" si="263"/>
        <v>41949.182372685187</v>
      </c>
      <c r="U3378">
        <f t="shared" si="264"/>
        <v>2014</v>
      </c>
    </row>
    <row r="3379" spans="1:21" ht="57.6" x14ac:dyDescent="0.3">
      <c r="A3379">
        <v>2389</v>
      </c>
      <c r="B3379" s="9" t="s">
        <v>2390</v>
      </c>
      <c r="C3379" s="3" t="s">
        <v>6499</v>
      </c>
      <c r="D3379" s="5">
        <v>16000</v>
      </c>
      <c r="E3379" s="7">
        <v>30</v>
      </c>
      <c r="F3379" t="s">
        <v>8219</v>
      </c>
      <c r="G3379" t="s">
        <v>8229</v>
      </c>
      <c r="H3379" t="s">
        <v>8248</v>
      </c>
      <c r="I3379">
        <v>1437861540</v>
      </c>
      <c r="J3379">
        <v>1435160452</v>
      </c>
      <c r="K3379" t="b">
        <v>0</v>
      </c>
      <c r="L3379">
        <v>1</v>
      </c>
      <c r="M3379" t="b">
        <v>0</v>
      </c>
      <c r="N3379" t="s">
        <v>8270</v>
      </c>
      <c r="O3379">
        <f t="shared" si="260"/>
        <v>0</v>
      </c>
      <c r="P3379">
        <f t="shared" si="261"/>
        <v>30</v>
      </c>
      <c r="Q3379" s="12" t="s">
        <v>8308</v>
      </c>
      <c r="R3379" t="s">
        <v>8342</v>
      </c>
      <c r="S3379" s="17">
        <f t="shared" si="262"/>
        <v>42179.653379629628</v>
      </c>
      <c r="T3379" s="17">
        <f t="shared" si="263"/>
        <v>42210.915972222225</v>
      </c>
      <c r="U3379">
        <f t="shared" si="264"/>
        <v>2015</v>
      </c>
    </row>
    <row r="3380" spans="1:21" ht="43.2" x14ac:dyDescent="0.3">
      <c r="A3380">
        <v>1755</v>
      </c>
      <c r="B3380" s="9" t="s">
        <v>1756</v>
      </c>
      <c r="C3380" s="3" t="s">
        <v>5865</v>
      </c>
      <c r="D3380" s="5">
        <v>25</v>
      </c>
      <c r="E3380" s="7">
        <v>30</v>
      </c>
      <c r="F3380" t="s">
        <v>8218</v>
      </c>
      <c r="G3380" t="s">
        <v>8223</v>
      </c>
      <c r="H3380" t="s">
        <v>8245</v>
      </c>
      <c r="I3380">
        <v>1444071361</v>
      </c>
      <c r="J3380">
        <v>1441479361</v>
      </c>
      <c r="K3380" t="b">
        <v>0</v>
      </c>
      <c r="L3380">
        <v>4</v>
      </c>
      <c r="M3380" t="b">
        <v>1</v>
      </c>
      <c r="N3380" t="s">
        <v>8283</v>
      </c>
      <c r="O3380">
        <f t="shared" si="260"/>
        <v>120</v>
      </c>
      <c r="P3380">
        <f t="shared" si="261"/>
        <v>7.5</v>
      </c>
      <c r="Q3380" s="12" t="s">
        <v>8313</v>
      </c>
      <c r="R3380" t="s">
        <v>8314</v>
      </c>
      <c r="S3380" s="17">
        <f t="shared" si="262"/>
        <v>42252.788900462961</v>
      </c>
      <c r="T3380" s="17">
        <f t="shared" si="263"/>
        <v>42282.788900462961</v>
      </c>
      <c r="U3380">
        <f t="shared" si="264"/>
        <v>2015</v>
      </c>
    </row>
    <row r="3381" spans="1:21" ht="57.6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2" t="s">
        <v>8311</v>
      </c>
      <c r="R3381" t="s">
        <v>8352</v>
      </c>
      <c r="S3381" s="17">
        <f t="shared" si="262"/>
        <v>40682.884791666671</v>
      </c>
      <c r="T3381" s="17">
        <f t="shared" si="263"/>
        <v>40712.884791666671</v>
      </c>
      <c r="U3381">
        <f t="shared" si="264"/>
        <v>2011</v>
      </c>
    </row>
    <row r="3382" spans="1:21" ht="43.2" x14ac:dyDescent="0.3">
      <c r="A3382">
        <v>1173</v>
      </c>
      <c r="B3382" s="9" t="s">
        <v>1174</v>
      </c>
      <c r="C3382" s="3" t="s">
        <v>5283</v>
      </c>
      <c r="D3382" s="5">
        <v>125000</v>
      </c>
      <c r="E3382" s="7">
        <v>30</v>
      </c>
      <c r="F3382" t="s">
        <v>8220</v>
      </c>
      <c r="G3382" t="s">
        <v>8223</v>
      </c>
      <c r="H3382" t="s">
        <v>8245</v>
      </c>
      <c r="I3382">
        <v>1438576057</v>
      </c>
      <c r="J3382">
        <v>1435552057</v>
      </c>
      <c r="K3382" t="b">
        <v>0</v>
      </c>
      <c r="L3382">
        <v>1</v>
      </c>
      <c r="M3382" t="b">
        <v>0</v>
      </c>
      <c r="N3382" t="s">
        <v>8282</v>
      </c>
      <c r="O3382">
        <f t="shared" si="260"/>
        <v>0</v>
      </c>
      <c r="P3382">
        <f t="shared" si="261"/>
        <v>30</v>
      </c>
      <c r="Q3382" s="12" t="s">
        <v>8319</v>
      </c>
      <c r="R3382" t="s">
        <v>8345</v>
      </c>
      <c r="S3382" s="17">
        <f t="shared" si="262"/>
        <v>42184.185844907406</v>
      </c>
      <c r="T3382" s="17">
        <f t="shared" si="263"/>
        <v>42219.185844907406</v>
      </c>
      <c r="U3382">
        <f t="shared" si="264"/>
        <v>2015</v>
      </c>
    </row>
    <row r="3383" spans="1:21" ht="43.2" x14ac:dyDescent="0.3">
      <c r="A3383">
        <v>917</v>
      </c>
      <c r="B3383" s="9" t="s">
        <v>918</v>
      </c>
      <c r="C3383" s="3" t="s">
        <v>5027</v>
      </c>
      <c r="D3383" s="5">
        <v>5000</v>
      </c>
      <c r="E3383" s="7">
        <v>30</v>
      </c>
      <c r="F3383" t="s">
        <v>8220</v>
      </c>
      <c r="G3383" t="s">
        <v>8223</v>
      </c>
      <c r="H3383" t="s">
        <v>8245</v>
      </c>
      <c r="I3383">
        <v>1405305000</v>
      </c>
      <c r="J3383">
        <v>1402612730</v>
      </c>
      <c r="K3383" t="b">
        <v>0</v>
      </c>
      <c r="L3383">
        <v>1</v>
      </c>
      <c r="M3383" t="b">
        <v>0</v>
      </c>
      <c r="N3383" t="s">
        <v>8276</v>
      </c>
      <c r="O3383">
        <f t="shared" si="260"/>
        <v>1</v>
      </c>
      <c r="P3383">
        <f t="shared" si="261"/>
        <v>30</v>
      </c>
      <c r="Q3383" s="12" t="s">
        <v>8327</v>
      </c>
      <c r="R3383" t="s">
        <v>8350</v>
      </c>
      <c r="S3383" s="17">
        <f t="shared" si="262"/>
        <v>41802.94363425926</v>
      </c>
      <c r="T3383" s="17">
        <f t="shared" si="263"/>
        <v>41834.104166666664</v>
      </c>
      <c r="U3383">
        <f t="shared" si="264"/>
        <v>2014</v>
      </c>
    </row>
    <row r="3384" spans="1:21" ht="43.2" x14ac:dyDescent="0.3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2" t="s">
        <v>8327</v>
      </c>
      <c r="R3384" t="s">
        <v>8350</v>
      </c>
      <c r="S3384" s="17">
        <f t="shared" si="262"/>
        <v>41194.109340277777</v>
      </c>
      <c r="T3384" s="17">
        <f t="shared" si="263"/>
        <v>41254.151006944441</v>
      </c>
      <c r="U3384">
        <f t="shared" si="264"/>
        <v>2012</v>
      </c>
    </row>
    <row r="3385" spans="1:21" ht="43.2" x14ac:dyDescent="0.3">
      <c r="A3385">
        <v>881</v>
      </c>
      <c r="B3385" s="9" t="s">
        <v>882</v>
      </c>
      <c r="C3385" s="3" t="s">
        <v>4991</v>
      </c>
      <c r="D3385" s="5">
        <v>3750</v>
      </c>
      <c r="E3385" s="7">
        <v>30</v>
      </c>
      <c r="F3385" t="s">
        <v>8220</v>
      </c>
      <c r="G3385" t="s">
        <v>8223</v>
      </c>
      <c r="H3385" t="s">
        <v>8245</v>
      </c>
      <c r="I3385">
        <v>1326520886</v>
      </c>
      <c r="J3385">
        <v>1322632886</v>
      </c>
      <c r="K3385" t="b">
        <v>0</v>
      </c>
      <c r="L3385">
        <v>1</v>
      </c>
      <c r="M3385" t="b">
        <v>0</v>
      </c>
      <c r="N3385" t="s">
        <v>8277</v>
      </c>
      <c r="O3385">
        <f t="shared" si="260"/>
        <v>1</v>
      </c>
      <c r="P3385">
        <f t="shared" si="261"/>
        <v>30</v>
      </c>
      <c r="Q3385" s="12" t="s">
        <v>8327</v>
      </c>
      <c r="R3385" t="s">
        <v>8328</v>
      </c>
      <c r="S3385" s="17">
        <f t="shared" si="262"/>
        <v>40877.25099537037</v>
      </c>
      <c r="T3385" s="17">
        <f t="shared" si="263"/>
        <v>40922.25099537037</v>
      </c>
      <c r="U3385">
        <f t="shared" si="264"/>
        <v>2011</v>
      </c>
    </row>
    <row r="3386" spans="1:21" x14ac:dyDescent="0.3">
      <c r="A3386">
        <v>497</v>
      </c>
      <c r="B3386" s="9" t="s">
        <v>498</v>
      </c>
      <c r="C3386" s="3" t="s">
        <v>4607</v>
      </c>
      <c r="D3386" s="5">
        <v>4480</v>
      </c>
      <c r="E3386" s="7">
        <v>30</v>
      </c>
      <c r="F3386" t="s">
        <v>8220</v>
      </c>
      <c r="G3386" t="s">
        <v>8223</v>
      </c>
      <c r="H3386" t="s">
        <v>8245</v>
      </c>
      <c r="I3386">
        <v>1419483600</v>
      </c>
      <c r="J3386">
        <v>1414889665</v>
      </c>
      <c r="K3386" t="b">
        <v>0</v>
      </c>
      <c r="L3386">
        <v>3</v>
      </c>
      <c r="M3386" t="b">
        <v>0</v>
      </c>
      <c r="N3386" t="s">
        <v>8268</v>
      </c>
      <c r="O3386">
        <f t="shared" si="260"/>
        <v>1</v>
      </c>
      <c r="P3386">
        <f t="shared" si="261"/>
        <v>10</v>
      </c>
      <c r="Q3386" s="12" t="s">
        <v>8321</v>
      </c>
      <c r="R3386" t="s">
        <v>8339</v>
      </c>
      <c r="S3386" s="17">
        <f t="shared" si="262"/>
        <v>41945.037789351853</v>
      </c>
      <c r="T3386" s="17">
        <f t="shared" si="263"/>
        <v>41998.208333333328</v>
      </c>
      <c r="U3386">
        <f t="shared" si="264"/>
        <v>2014</v>
      </c>
    </row>
    <row r="3387" spans="1:21" ht="28.8" x14ac:dyDescent="0.3">
      <c r="A3387">
        <v>152</v>
      </c>
      <c r="B3387" s="9" t="s">
        <v>154</v>
      </c>
      <c r="C3387" s="3" t="s">
        <v>4262</v>
      </c>
      <c r="D3387" s="5">
        <v>380000</v>
      </c>
      <c r="E3387" s="7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>
        <f t="shared" si="260"/>
        <v>0</v>
      </c>
      <c r="P3387">
        <f t="shared" si="261"/>
        <v>15</v>
      </c>
      <c r="Q3387" s="12" t="s">
        <v>8321</v>
      </c>
      <c r="R3387" t="s">
        <v>8337</v>
      </c>
      <c r="S3387" s="17">
        <f t="shared" si="262"/>
        <v>41875.077546296299</v>
      </c>
      <c r="T3387" s="17">
        <f t="shared" si="263"/>
        <v>41905.077546296299</v>
      </c>
      <c r="U3387">
        <f t="shared" si="264"/>
        <v>2014</v>
      </c>
    </row>
    <row r="3388" spans="1:21" ht="43.2" x14ac:dyDescent="0.3">
      <c r="A3388">
        <v>4019</v>
      </c>
      <c r="B3388" s="9" t="s">
        <v>4015</v>
      </c>
      <c r="C3388" s="3" t="s">
        <v>8124</v>
      </c>
      <c r="D3388" s="5">
        <v>3500</v>
      </c>
      <c r="E3388" s="7">
        <v>29</v>
      </c>
      <c r="F3388" t="s">
        <v>8220</v>
      </c>
      <c r="G3388" t="s">
        <v>8223</v>
      </c>
      <c r="H3388" t="s">
        <v>8245</v>
      </c>
      <c r="I3388">
        <v>1460737680</v>
      </c>
      <c r="J3388">
        <v>1455725596</v>
      </c>
      <c r="K3388" t="b">
        <v>0</v>
      </c>
      <c r="L3388">
        <v>4</v>
      </c>
      <c r="M3388" t="b">
        <v>0</v>
      </c>
      <c r="N3388" t="s">
        <v>8269</v>
      </c>
      <c r="O3388">
        <f t="shared" si="260"/>
        <v>1</v>
      </c>
      <c r="P3388">
        <f t="shared" si="261"/>
        <v>7.25</v>
      </c>
      <c r="Q3388" s="12" t="s">
        <v>8323</v>
      </c>
      <c r="R3388" t="s">
        <v>8326</v>
      </c>
      <c r="S3388" s="17">
        <f t="shared" si="262"/>
        <v>42417.675879629634</v>
      </c>
      <c r="T3388" s="17">
        <f t="shared" si="263"/>
        <v>42475.686111111107</v>
      </c>
      <c r="U3388">
        <f t="shared" si="264"/>
        <v>2016</v>
      </c>
    </row>
    <row r="3389" spans="1:21" ht="43.2" x14ac:dyDescent="0.3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2" t="s">
        <v>8323</v>
      </c>
      <c r="R3389" t="s">
        <v>8326</v>
      </c>
      <c r="S3389" s="17">
        <f t="shared" si="262"/>
        <v>42359.725243055553</v>
      </c>
      <c r="T3389" s="17">
        <f t="shared" si="263"/>
        <v>42389.725243055553</v>
      </c>
      <c r="U3389">
        <f t="shared" si="264"/>
        <v>2015</v>
      </c>
    </row>
    <row r="3390" spans="1:21" ht="43.2" x14ac:dyDescent="0.3">
      <c r="A3390">
        <v>2536</v>
      </c>
      <c r="B3390" s="9" t="s">
        <v>2536</v>
      </c>
      <c r="C3390" s="3" t="s">
        <v>6646</v>
      </c>
      <c r="D3390" s="5">
        <v>25</v>
      </c>
      <c r="E3390" s="7">
        <v>29</v>
      </c>
      <c r="F3390" t="s">
        <v>8218</v>
      </c>
      <c r="G3390" t="s">
        <v>8223</v>
      </c>
      <c r="H3390" t="s">
        <v>8245</v>
      </c>
      <c r="I3390">
        <v>1375151566</v>
      </c>
      <c r="J3390">
        <v>1373337166</v>
      </c>
      <c r="K3390" t="b">
        <v>0</v>
      </c>
      <c r="L3390">
        <v>4</v>
      </c>
      <c r="M3390" t="b">
        <v>1</v>
      </c>
      <c r="N3390" t="s">
        <v>8298</v>
      </c>
      <c r="O3390">
        <f t="shared" si="260"/>
        <v>116</v>
      </c>
      <c r="P3390">
        <f t="shared" si="261"/>
        <v>7.25</v>
      </c>
      <c r="Q3390" s="12" t="s">
        <v>8327</v>
      </c>
      <c r="R3390" t="s">
        <v>8341</v>
      </c>
      <c r="S3390" s="17">
        <f t="shared" si="262"/>
        <v>41464.106087962966</v>
      </c>
      <c r="T3390" s="17">
        <f t="shared" si="263"/>
        <v>41485.106087962966</v>
      </c>
      <c r="U3390">
        <f t="shared" si="264"/>
        <v>2013</v>
      </c>
    </row>
    <row r="3391" spans="1:21" ht="43.2" x14ac:dyDescent="0.3">
      <c r="A3391">
        <v>1121</v>
      </c>
      <c r="B3391" s="9" t="s">
        <v>1122</v>
      </c>
      <c r="C3391" s="3" t="s">
        <v>5231</v>
      </c>
      <c r="D3391" s="5">
        <v>250000</v>
      </c>
      <c r="E3391" s="7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>
        <f t="shared" si="260"/>
        <v>0</v>
      </c>
      <c r="P3391">
        <f t="shared" si="261"/>
        <v>5.8</v>
      </c>
      <c r="Q3391" s="12" t="s">
        <v>8316</v>
      </c>
      <c r="R3391" t="s">
        <v>8334</v>
      </c>
      <c r="S3391" s="17">
        <f t="shared" si="262"/>
        <v>42412.934212962966</v>
      </c>
      <c r="T3391" s="17">
        <f t="shared" si="263"/>
        <v>42442.892546296294</v>
      </c>
      <c r="U3391">
        <f t="shared" si="264"/>
        <v>2016</v>
      </c>
    </row>
    <row r="3392" spans="1:21" ht="28.8" x14ac:dyDescent="0.3">
      <c r="A3392">
        <v>1579</v>
      </c>
      <c r="B3392" s="9" t="s">
        <v>1580</v>
      </c>
      <c r="C3392" s="3" t="s">
        <v>5689</v>
      </c>
      <c r="D3392" s="5">
        <v>3333</v>
      </c>
      <c r="E3392" s="7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>
        <f t="shared" si="260"/>
        <v>1</v>
      </c>
      <c r="P3392">
        <f t="shared" si="261"/>
        <v>14</v>
      </c>
      <c r="Q3392" s="12" t="s">
        <v>8311</v>
      </c>
      <c r="R3392" t="s">
        <v>8349</v>
      </c>
      <c r="S3392" s="17">
        <f t="shared" si="262"/>
        <v>41481.996423611112</v>
      </c>
      <c r="T3392" s="17">
        <f t="shared" si="263"/>
        <v>41514.996423611112</v>
      </c>
      <c r="U3392">
        <f t="shared" si="264"/>
        <v>2013</v>
      </c>
    </row>
    <row r="3393" spans="1:21" ht="43.2" x14ac:dyDescent="0.3">
      <c r="A3393">
        <v>1312</v>
      </c>
      <c r="B3393" s="9" t="s">
        <v>1313</v>
      </c>
      <c r="C3393" s="3" t="s">
        <v>5422</v>
      </c>
      <c r="D3393" s="5">
        <v>4600</v>
      </c>
      <c r="E3393" s="7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>
        <f t="shared" si="260"/>
        <v>1</v>
      </c>
      <c r="P3393">
        <f t="shared" si="261"/>
        <v>28</v>
      </c>
      <c r="Q3393" s="12" t="s">
        <v>8308</v>
      </c>
      <c r="R3393" t="s">
        <v>8310</v>
      </c>
      <c r="S3393" s="17">
        <f t="shared" si="262"/>
        <v>42082.702800925923</v>
      </c>
      <c r="T3393" s="17">
        <f t="shared" si="263"/>
        <v>42112.702800925923</v>
      </c>
      <c r="U3393">
        <f t="shared" si="264"/>
        <v>2015</v>
      </c>
    </row>
    <row r="3394" spans="1:21" ht="28.8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2" t="s">
        <v>8323</v>
      </c>
      <c r="R3394" t="s">
        <v>8326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2" t="s">
        <v>8319</v>
      </c>
      <c r="R3395" t="s">
        <v>8345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57.6" x14ac:dyDescent="0.3">
      <c r="A3396">
        <v>4013</v>
      </c>
      <c r="B3396" s="9" t="s">
        <v>4009</v>
      </c>
      <c r="C3396" s="3" t="s">
        <v>8118</v>
      </c>
      <c r="D3396" s="5">
        <v>2000</v>
      </c>
      <c r="E3396" s="7">
        <v>26</v>
      </c>
      <c r="F3396" t="s">
        <v>8220</v>
      </c>
      <c r="G3396" t="s">
        <v>8223</v>
      </c>
      <c r="H3396" t="s">
        <v>8245</v>
      </c>
      <c r="I3396">
        <v>1424070823</v>
      </c>
      <c r="J3396">
        <v>1421478823</v>
      </c>
      <c r="K3396" t="b">
        <v>0</v>
      </c>
      <c r="L3396">
        <v>2</v>
      </c>
      <c r="M3396" t="b">
        <v>0</v>
      </c>
      <c r="N3396" t="s">
        <v>8269</v>
      </c>
      <c r="O3396">
        <f t="shared" si="265"/>
        <v>1</v>
      </c>
      <c r="P3396">
        <f t="shared" si="266"/>
        <v>13</v>
      </c>
      <c r="Q3396" s="12" t="s">
        <v>8323</v>
      </c>
      <c r="R3396" t="s">
        <v>8326</v>
      </c>
      <c r="S3396" s="17">
        <f t="shared" si="267"/>
        <v>42021.301192129627</v>
      </c>
      <c r="T3396" s="17">
        <f t="shared" si="268"/>
        <v>42051.301192129627</v>
      </c>
      <c r="U3396">
        <f t="shared" si="269"/>
        <v>2015</v>
      </c>
    </row>
    <row r="3397" spans="1:21" ht="43.2" x14ac:dyDescent="0.3">
      <c r="A3397">
        <v>3853</v>
      </c>
      <c r="B3397" s="9" t="s">
        <v>3850</v>
      </c>
      <c r="C3397" s="3" t="s">
        <v>7962</v>
      </c>
      <c r="D3397" s="5">
        <v>100000</v>
      </c>
      <c r="E3397" s="7">
        <v>26</v>
      </c>
      <c r="F3397" t="s">
        <v>8220</v>
      </c>
      <c r="G3397" t="s">
        <v>8223</v>
      </c>
      <c r="H3397" t="s">
        <v>8245</v>
      </c>
      <c r="I3397">
        <v>1409602178</v>
      </c>
      <c r="J3397">
        <v>1406578178</v>
      </c>
      <c r="K3397" t="b">
        <v>0</v>
      </c>
      <c r="L3397">
        <v>2</v>
      </c>
      <c r="M3397" t="b">
        <v>0</v>
      </c>
      <c r="N3397" t="s">
        <v>8269</v>
      </c>
      <c r="O3397">
        <f t="shared" si="265"/>
        <v>0</v>
      </c>
      <c r="P3397">
        <f t="shared" si="266"/>
        <v>13</v>
      </c>
      <c r="Q3397" s="12" t="s">
        <v>8323</v>
      </c>
      <c r="R3397" t="s">
        <v>8326</v>
      </c>
      <c r="S3397" s="17">
        <f t="shared" si="267"/>
        <v>41848.84002314815</v>
      </c>
      <c r="T3397" s="17">
        <f t="shared" si="268"/>
        <v>41883.84002314815</v>
      </c>
      <c r="U3397">
        <f t="shared" si="269"/>
        <v>2014</v>
      </c>
    </row>
    <row r="3398" spans="1:21" ht="43.2" x14ac:dyDescent="0.3">
      <c r="A3398">
        <v>3124</v>
      </c>
      <c r="B3398" s="9" t="s">
        <v>3124</v>
      </c>
      <c r="C3398" s="3" t="s">
        <v>7234</v>
      </c>
      <c r="D3398" s="5">
        <v>800000</v>
      </c>
      <c r="E3398" s="7">
        <v>26</v>
      </c>
      <c r="F3398" t="s">
        <v>8219</v>
      </c>
      <c r="G3398" t="s">
        <v>8223</v>
      </c>
      <c r="H3398" t="s">
        <v>8245</v>
      </c>
      <c r="I3398">
        <v>1422902601</v>
      </c>
      <c r="J3398">
        <v>1417718601</v>
      </c>
      <c r="K3398" t="b">
        <v>0</v>
      </c>
      <c r="L3398">
        <v>4</v>
      </c>
      <c r="M3398" t="b">
        <v>0</v>
      </c>
      <c r="N3398" t="s">
        <v>8301</v>
      </c>
      <c r="O3398">
        <f t="shared" si="265"/>
        <v>0</v>
      </c>
      <c r="P3398">
        <f t="shared" si="266"/>
        <v>6.5</v>
      </c>
      <c r="Q3398" s="12" t="s">
        <v>8323</v>
      </c>
      <c r="R3398" t="s">
        <v>8324</v>
      </c>
      <c r="S3398" s="17">
        <f t="shared" si="267"/>
        <v>41977.780104166668</v>
      </c>
      <c r="T3398" s="17">
        <f t="shared" si="268"/>
        <v>42037.780104166668</v>
      </c>
      <c r="U3398">
        <f t="shared" si="269"/>
        <v>2014</v>
      </c>
    </row>
    <row r="3399" spans="1:21" x14ac:dyDescent="0.3">
      <c r="A3399">
        <v>3108</v>
      </c>
      <c r="B3399" s="9" t="s">
        <v>3108</v>
      </c>
      <c r="C3399" s="3" t="s">
        <v>7218</v>
      </c>
      <c r="D3399" s="5">
        <v>50000</v>
      </c>
      <c r="E3399" s="7">
        <v>26</v>
      </c>
      <c r="F3399" t="s">
        <v>8220</v>
      </c>
      <c r="G3399" t="s">
        <v>8223</v>
      </c>
      <c r="H3399" t="s">
        <v>8245</v>
      </c>
      <c r="I3399">
        <v>1430234394</v>
      </c>
      <c r="J3399">
        <v>1425053994</v>
      </c>
      <c r="K3399" t="b">
        <v>0</v>
      </c>
      <c r="L3399">
        <v>2</v>
      </c>
      <c r="M3399" t="b">
        <v>0</v>
      </c>
      <c r="N3399" t="s">
        <v>8301</v>
      </c>
      <c r="O3399">
        <f t="shared" si="265"/>
        <v>0</v>
      </c>
      <c r="P3399">
        <f t="shared" si="266"/>
        <v>13</v>
      </c>
      <c r="Q3399" s="12" t="s">
        <v>8323</v>
      </c>
      <c r="R3399" t="s">
        <v>8324</v>
      </c>
      <c r="S3399" s="17">
        <f t="shared" si="267"/>
        <v>42062.680486111116</v>
      </c>
      <c r="T3399" s="17">
        <f t="shared" si="268"/>
        <v>42122.638819444444</v>
      </c>
      <c r="U3399">
        <f t="shared" si="269"/>
        <v>2015</v>
      </c>
    </row>
    <row r="3400" spans="1:21" ht="43.2" x14ac:dyDescent="0.3">
      <c r="A3400">
        <v>2591</v>
      </c>
      <c r="B3400" s="9" t="s">
        <v>2591</v>
      </c>
      <c r="C3400" s="3" t="s">
        <v>6701</v>
      </c>
      <c r="D3400" s="5">
        <v>1500</v>
      </c>
      <c r="E3400" s="7">
        <v>26</v>
      </c>
      <c r="F3400" t="s">
        <v>8220</v>
      </c>
      <c r="G3400" t="s">
        <v>8223</v>
      </c>
      <c r="H3400" t="s">
        <v>8245</v>
      </c>
      <c r="I3400">
        <v>1457901924</v>
      </c>
      <c r="J3400">
        <v>1452721524</v>
      </c>
      <c r="K3400" t="b">
        <v>0</v>
      </c>
      <c r="L3400">
        <v>2</v>
      </c>
      <c r="M3400" t="b">
        <v>0</v>
      </c>
      <c r="N3400" t="s">
        <v>8282</v>
      </c>
      <c r="O3400">
        <f t="shared" si="265"/>
        <v>2</v>
      </c>
      <c r="P3400">
        <f t="shared" si="266"/>
        <v>13</v>
      </c>
      <c r="Q3400" s="12" t="s">
        <v>8319</v>
      </c>
      <c r="R3400" t="s">
        <v>8345</v>
      </c>
      <c r="S3400" s="17">
        <f t="shared" si="267"/>
        <v>42382.906527777777</v>
      </c>
      <c r="T3400" s="17">
        <f t="shared" si="268"/>
        <v>42442.864861111113</v>
      </c>
      <c r="U3400">
        <f t="shared" si="269"/>
        <v>2016</v>
      </c>
    </row>
    <row r="3401" spans="1:21" ht="43.2" x14ac:dyDescent="0.3">
      <c r="A3401">
        <v>2434</v>
      </c>
      <c r="B3401" s="9" t="s">
        <v>2435</v>
      </c>
      <c r="C3401" s="3" t="s">
        <v>6544</v>
      </c>
      <c r="D3401" s="5">
        <v>20000</v>
      </c>
      <c r="E3401" s="7">
        <v>26</v>
      </c>
      <c r="F3401" t="s">
        <v>8220</v>
      </c>
      <c r="G3401" t="s">
        <v>8223</v>
      </c>
      <c r="H3401" t="s">
        <v>8245</v>
      </c>
      <c r="I3401">
        <v>1438662474</v>
      </c>
      <c r="J3401">
        <v>1435206474</v>
      </c>
      <c r="K3401" t="b">
        <v>0</v>
      </c>
      <c r="L3401">
        <v>2</v>
      </c>
      <c r="M3401" t="b">
        <v>0</v>
      </c>
      <c r="N3401" t="s">
        <v>8282</v>
      </c>
      <c r="O3401">
        <f t="shared" si="265"/>
        <v>0</v>
      </c>
      <c r="P3401">
        <f t="shared" si="266"/>
        <v>13</v>
      </c>
      <c r="Q3401" s="12" t="s">
        <v>8319</v>
      </c>
      <c r="R3401" t="s">
        <v>8345</v>
      </c>
      <c r="S3401" s="17">
        <f t="shared" si="267"/>
        <v>42180.18604166666</v>
      </c>
      <c r="T3401" s="17">
        <f t="shared" si="268"/>
        <v>42220.18604166666</v>
      </c>
      <c r="U3401">
        <f t="shared" si="269"/>
        <v>2015</v>
      </c>
    </row>
    <row r="3402" spans="1:21" ht="57.6" x14ac:dyDescent="0.3">
      <c r="A3402">
        <v>2159</v>
      </c>
      <c r="B3402" s="9" t="s">
        <v>2160</v>
      </c>
      <c r="C3402" s="3" t="s">
        <v>6269</v>
      </c>
      <c r="D3402" s="5">
        <v>3600</v>
      </c>
      <c r="E3402" s="7">
        <v>26</v>
      </c>
      <c r="F3402" t="s">
        <v>8220</v>
      </c>
      <c r="G3402" t="s">
        <v>8223</v>
      </c>
      <c r="H3402" t="s">
        <v>8245</v>
      </c>
      <c r="I3402">
        <v>1310837574</v>
      </c>
      <c r="J3402">
        <v>1308245574</v>
      </c>
      <c r="K3402" t="b">
        <v>0</v>
      </c>
      <c r="L3402">
        <v>2</v>
      </c>
      <c r="M3402" t="b">
        <v>0</v>
      </c>
      <c r="N3402" t="s">
        <v>8280</v>
      </c>
      <c r="O3402">
        <f t="shared" si="265"/>
        <v>1</v>
      </c>
      <c r="P3402">
        <f t="shared" si="266"/>
        <v>13</v>
      </c>
      <c r="Q3402" s="12" t="s">
        <v>8316</v>
      </c>
      <c r="R3402" t="s">
        <v>8334</v>
      </c>
      <c r="S3402" s="17">
        <f t="shared" si="267"/>
        <v>40710.731180555551</v>
      </c>
      <c r="T3402" s="17">
        <f t="shared" si="268"/>
        <v>40740.731180555551</v>
      </c>
      <c r="U3402">
        <f t="shared" si="269"/>
        <v>2011</v>
      </c>
    </row>
    <row r="3403" spans="1:21" ht="57.6" x14ac:dyDescent="0.3">
      <c r="A3403">
        <v>1874</v>
      </c>
      <c r="B3403" s="9" t="s">
        <v>1875</v>
      </c>
      <c r="C3403" s="3" t="s">
        <v>5984</v>
      </c>
      <c r="D3403" s="5">
        <v>160000</v>
      </c>
      <c r="E3403" s="7">
        <v>26</v>
      </c>
      <c r="F3403" t="s">
        <v>8220</v>
      </c>
      <c r="G3403" t="s">
        <v>8223</v>
      </c>
      <c r="H3403" t="s">
        <v>8245</v>
      </c>
      <c r="I3403">
        <v>1467155733</v>
      </c>
      <c r="J3403">
        <v>1465427733</v>
      </c>
      <c r="K3403" t="b">
        <v>0</v>
      </c>
      <c r="L3403">
        <v>2</v>
      </c>
      <c r="M3403" t="b">
        <v>0</v>
      </c>
      <c r="N3403" t="s">
        <v>8281</v>
      </c>
      <c r="O3403">
        <f t="shared" si="265"/>
        <v>0</v>
      </c>
      <c r="P3403">
        <f t="shared" si="266"/>
        <v>13</v>
      </c>
      <c r="Q3403" s="12" t="s">
        <v>8316</v>
      </c>
      <c r="R3403" t="s">
        <v>8344</v>
      </c>
      <c r="S3403" s="17">
        <f t="shared" si="267"/>
        <v>42529.969131944439</v>
      </c>
      <c r="T3403" s="17">
        <f t="shared" si="268"/>
        <v>42549.969131944439</v>
      </c>
      <c r="U3403">
        <f t="shared" si="269"/>
        <v>2016</v>
      </c>
    </row>
    <row r="3404" spans="1:21" ht="43.2" x14ac:dyDescent="0.3">
      <c r="A3404">
        <v>1422</v>
      </c>
      <c r="B3404" s="9" t="s">
        <v>1423</v>
      </c>
      <c r="C3404" s="3" t="s">
        <v>5532</v>
      </c>
      <c r="D3404" s="5">
        <v>25000</v>
      </c>
      <c r="E3404" s="7">
        <v>26</v>
      </c>
      <c r="F3404" t="s">
        <v>8220</v>
      </c>
      <c r="G3404" t="s">
        <v>8227</v>
      </c>
      <c r="H3404" t="s">
        <v>8249</v>
      </c>
      <c r="I3404">
        <v>1474436704</v>
      </c>
      <c r="J3404">
        <v>1471844704</v>
      </c>
      <c r="K3404" t="b">
        <v>0</v>
      </c>
      <c r="L3404">
        <v>2</v>
      </c>
      <c r="M3404" t="b">
        <v>0</v>
      </c>
      <c r="N3404" t="s">
        <v>8285</v>
      </c>
      <c r="O3404">
        <f t="shared" si="265"/>
        <v>0</v>
      </c>
      <c r="P3404">
        <f t="shared" si="266"/>
        <v>13</v>
      </c>
      <c r="Q3404" s="12" t="s">
        <v>8311</v>
      </c>
      <c r="R3404" t="s">
        <v>8348</v>
      </c>
      <c r="S3404" s="17">
        <f t="shared" si="267"/>
        <v>42604.239629629628</v>
      </c>
      <c r="T3404" s="17">
        <f t="shared" si="268"/>
        <v>42634.239629629628</v>
      </c>
      <c r="U3404">
        <f t="shared" si="269"/>
        <v>2016</v>
      </c>
    </row>
    <row r="3405" spans="1:21" ht="43.2" x14ac:dyDescent="0.3">
      <c r="A3405">
        <v>990</v>
      </c>
      <c r="B3405" s="9" t="s">
        <v>991</v>
      </c>
      <c r="C3405" s="3" t="s">
        <v>5100</v>
      </c>
      <c r="D3405" s="5">
        <v>25000</v>
      </c>
      <c r="E3405" s="7">
        <v>26</v>
      </c>
      <c r="F3405" t="s">
        <v>8220</v>
      </c>
      <c r="G3405" t="s">
        <v>8223</v>
      </c>
      <c r="H3405" t="s">
        <v>8245</v>
      </c>
      <c r="I3405">
        <v>1409770164</v>
      </c>
      <c r="J3405">
        <v>1407178164</v>
      </c>
      <c r="K3405" t="b">
        <v>0</v>
      </c>
      <c r="L3405">
        <v>2</v>
      </c>
      <c r="M3405" t="b">
        <v>0</v>
      </c>
      <c r="N3405" t="s">
        <v>8271</v>
      </c>
      <c r="O3405">
        <f t="shared" si="265"/>
        <v>0</v>
      </c>
      <c r="P3405">
        <f t="shared" si="266"/>
        <v>13</v>
      </c>
      <c r="Q3405" s="12" t="s">
        <v>8308</v>
      </c>
      <c r="R3405" t="s">
        <v>8310</v>
      </c>
      <c r="S3405" s="17">
        <f t="shared" si="267"/>
        <v>41855.784305555557</v>
      </c>
      <c r="T3405" s="17">
        <f t="shared" si="268"/>
        <v>41885.784305555557</v>
      </c>
      <c r="U3405">
        <f t="shared" si="269"/>
        <v>2014</v>
      </c>
    </row>
    <row r="3406" spans="1:21" ht="28.8" x14ac:dyDescent="0.3">
      <c r="A3406">
        <v>594</v>
      </c>
      <c r="B3406" s="9" t="s">
        <v>595</v>
      </c>
      <c r="C3406" s="3" t="s">
        <v>4704</v>
      </c>
      <c r="D3406" s="5">
        <v>25000</v>
      </c>
      <c r="E3406" s="7">
        <v>26</v>
      </c>
      <c r="F3406" t="s">
        <v>8220</v>
      </c>
      <c r="G3406" t="s">
        <v>8223</v>
      </c>
      <c r="H3406" t="s">
        <v>8245</v>
      </c>
      <c r="I3406">
        <v>1460832206</v>
      </c>
      <c r="J3406">
        <v>1458240206</v>
      </c>
      <c r="K3406" t="b">
        <v>0</v>
      </c>
      <c r="L3406">
        <v>2</v>
      </c>
      <c r="M3406" t="b">
        <v>0</v>
      </c>
      <c r="N3406" t="s">
        <v>8270</v>
      </c>
      <c r="O3406">
        <f t="shared" si="265"/>
        <v>0</v>
      </c>
      <c r="P3406">
        <f t="shared" si="266"/>
        <v>13</v>
      </c>
      <c r="Q3406" s="12" t="s">
        <v>8308</v>
      </c>
      <c r="R3406" t="s">
        <v>8342</v>
      </c>
      <c r="S3406" s="17">
        <f t="shared" si="267"/>
        <v>42446.780162037037</v>
      </c>
      <c r="T3406" s="17">
        <f t="shared" si="268"/>
        <v>42476.780162037037</v>
      </c>
      <c r="U3406">
        <f t="shared" si="269"/>
        <v>2016</v>
      </c>
    </row>
    <row r="3407" spans="1:21" ht="43.2" x14ac:dyDescent="0.3">
      <c r="A3407">
        <v>453</v>
      </c>
      <c r="B3407" s="9" t="s">
        <v>454</v>
      </c>
      <c r="C3407" s="3" t="s">
        <v>4563</v>
      </c>
      <c r="D3407" s="5">
        <v>94875</v>
      </c>
      <c r="E3407" s="7">
        <v>26</v>
      </c>
      <c r="F3407" t="s">
        <v>8220</v>
      </c>
      <c r="G3407" t="s">
        <v>8223</v>
      </c>
      <c r="H3407" t="s">
        <v>8245</v>
      </c>
      <c r="I3407">
        <v>1424375279</v>
      </c>
      <c r="J3407">
        <v>1422992879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13</v>
      </c>
      <c r="Q3407" s="12" t="s">
        <v>8321</v>
      </c>
      <c r="R3407" t="s">
        <v>8339</v>
      </c>
      <c r="S3407" s="17">
        <f t="shared" si="267"/>
        <v>42038.824988425928</v>
      </c>
      <c r="T3407" s="17">
        <f t="shared" si="268"/>
        <v>42054.824988425928</v>
      </c>
      <c r="U3407">
        <f t="shared" si="269"/>
        <v>2015</v>
      </c>
    </row>
    <row r="3408" spans="1:21" ht="57.6" x14ac:dyDescent="0.3">
      <c r="A3408">
        <v>4066</v>
      </c>
      <c r="B3408" s="9" t="s">
        <v>4062</v>
      </c>
      <c r="C3408" s="3" t="s">
        <v>8170</v>
      </c>
      <c r="D3408" s="5">
        <v>15000</v>
      </c>
      <c r="E3408" s="7">
        <v>25</v>
      </c>
      <c r="F3408" t="s">
        <v>8220</v>
      </c>
      <c r="G3408" t="s">
        <v>8223</v>
      </c>
      <c r="H3408" t="s">
        <v>8245</v>
      </c>
      <c r="I3408">
        <v>1463619388</v>
      </c>
      <c r="J3408">
        <v>1461027388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2" t="s">
        <v>8323</v>
      </c>
      <c r="R3408" t="s">
        <v>8326</v>
      </c>
      <c r="S3408" s="17">
        <f t="shared" si="267"/>
        <v>42479.039212962962</v>
      </c>
      <c r="T3408" s="17">
        <f t="shared" si="268"/>
        <v>42509.039212962962</v>
      </c>
      <c r="U3408">
        <f t="shared" si="269"/>
        <v>2016</v>
      </c>
    </row>
    <row r="3409" spans="1:21" ht="43.2" x14ac:dyDescent="0.3">
      <c r="A3409">
        <v>3952</v>
      </c>
      <c r="B3409" s="9" t="s">
        <v>3949</v>
      </c>
      <c r="C3409" s="3" t="s">
        <v>8059</v>
      </c>
      <c r="D3409" s="5">
        <v>26000</v>
      </c>
      <c r="E3409" s="7">
        <v>25</v>
      </c>
      <c r="F3409" t="s">
        <v>8220</v>
      </c>
      <c r="G3409" t="s">
        <v>8223</v>
      </c>
      <c r="H3409" t="s">
        <v>8245</v>
      </c>
      <c r="I3409">
        <v>1445885890</v>
      </c>
      <c r="J3409">
        <v>1440701890</v>
      </c>
      <c r="K3409" t="b">
        <v>0</v>
      </c>
      <c r="L3409">
        <v>1</v>
      </c>
      <c r="M3409" t="b">
        <v>0</v>
      </c>
      <c r="N3409" t="s">
        <v>8269</v>
      </c>
      <c r="O3409">
        <f t="shared" si="265"/>
        <v>0</v>
      </c>
      <c r="P3409">
        <f t="shared" si="266"/>
        <v>25</v>
      </c>
      <c r="Q3409" s="12" t="s">
        <v>8323</v>
      </c>
      <c r="R3409" t="s">
        <v>8326</v>
      </c>
      <c r="S3409" s="17">
        <f t="shared" si="267"/>
        <v>42243.790393518517</v>
      </c>
      <c r="T3409" s="17">
        <f t="shared" si="268"/>
        <v>42303.790393518517</v>
      </c>
      <c r="U3409">
        <f t="shared" si="269"/>
        <v>2015</v>
      </c>
    </row>
    <row r="3410" spans="1:21" ht="57.6" x14ac:dyDescent="0.3">
      <c r="A3410">
        <v>3950</v>
      </c>
      <c r="B3410" s="9" t="s">
        <v>3947</v>
      </c>
      <c r="C3410" s="3" t="s">
        <v>8058</v>
      </c>
      <c r="D3410" s="5">
        <v>4000</v>
      </c>
      <c r="E3410" s="7">
        <v>25</v>
      </c>
      <c r="F3410" t="s">
        <v>8220</v>
      </c>
      <c r="G3410" t="s">
        <v>8223</v>
      </c>
      <c r="H3410" t="s">
        <v>8245</v>
      </c>
      <c r="I3410">
        <v>1460140500</v>
      </c>
      <c r="J3410">
        <v>1457628680</v>
      </c>
      <c r="K3410" t="b">
        <v>0</v>
      </c>
      <c r="L3410">
        <v>1</v>
      </c>
      <c r="M3410" t="b">
        <v>0</v>
      </c>
      <c r="N3410" t="s">
        <v>8269</v>
      </c>
      <c r="O3410">
        <f t="shared" si="265"/>
        <v>1</v>
      </c>
      <c r="P3410">
        <f t="shared" si="266"/>
        <v>25</v>
      </c>
      <c r="Q3410" s="12" t="s">
        <v>8323</v>
      </c>
      <c r="R3410" t="s">
        <v>8326</v>
      </c>
      <c r="S3410" s="17">
        <f t="shared" si="267"/>
        <v>42439.702314814815</v>
      </c>
      <c r="T3410" s="17">
        <f t="shared" si="268"/>
        <v>42468.774305555555</v>
      </c>
      <c r="U3410">
        <f t="shared" si="269"/>
        <v>2016</v>
      </c>
    </row>
    <row r="3411" spans="1:21" ht="43.2" x14ac:dyDescent="0.3">
      <c r="A3411">
        <v>3927</v>
      </c>
      <c r="B3411" s="9" t="s">
        <v>3924</v>
      </c>
      <c r="C3411" s="3" t="s">
        <v>8035</v>
      </c>
      <c r="D3411" s="5">
        <v>2500</v>
      </c>
      <c r="E3411" s="7">
        <v>25</v>
      </c>
      <c r="F3411" t="s">
        <v>8220</v>
      </c>
      <c r="G3411" t="s">
        <v>8224</v>
      </c>
      <c r="H3411" t="s">
        <v>8246</v>
      </c>
      <c r="I3411">
        <v>1407565504</v>
      </c>
      <c r="J3411">
        <v>1404973504</v>
      </c>
      <c r="K3411" t="b">
        <v>0</v>
      </c>
      <c r="L3411">
        <v>2</v>
      </c>
      <c r="M3411" t="b">
        <v>0</v>
      </c>
      <c r="N3411" t="s">
        <v>8269</v>
      </c>
      <c r="O3411">
        <f t="shared" si="265"/>
        <v>1</v>
      </c>
      <c r="P3411">
        <f t="shared" si="266"/>
        <v>12.5</v>
      </c>
      <c r="Q3411" s="12" t="s">
        <v>8323</v>
      </c>
      <c r="R3411" t="s">
        <v>8326</v>
      </c>
      <c r="S3411" s="17">
        <f t="shared" si="267"/>
        <v>41830.267407407409</v>
      </c>
      <c r="T3411" s="17">
        <f t="shared" si="268"/>
        <v>41860.267407407409</v>
      </c>
      <c r="U3411">
        <f t="shared" si="269"/>
        <v>2014</v>
      </c>
    </row>
    <row r="3412" spans="1:21" ht="43.2" x14ac:dyDescent="0.3">
      <c r="A3412">
        <v>3901</v>
      </c>
      <c r="B3412" s="9" t="s">
        <v>3898</v>
      </c>
      <c r="C3412" s="3" t="s">
        <v>8009</v>
      </c>
      <c r="D3412" s="5">
        <v>3000</v>
      </c>
      <c r="E3412" s="7">
        <v>25</v>
      </c>
      <c r="F3412" t="s">
        <v>8220</v>
      </c>
      <c r="G3412" t="s">
        <v>8223</v>
      </c>
      <c r="H3412" t="s">
        <v>8245</v>
      </c>
      <c r="I3412">
        <v>1450554599</v>
      </c>
      <c r="J3412">
        <v>1447098599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1</v>
      </c>
      <c r="P3412">
        <f t="shared" si="266"/>
        <v>25</v>
      </c>
      <c r="Q3412" s="12" t="s">
        <v>8323</v>
      </c>
      <c r="R3412" t="s">
        <v>8326</v>
      </c>
      <c r="S3412" s="17">
        <f t="shared" si="267"/>
        <v>42317.826377314821</v>
      </c>
      <c r="T3412" s="17">
        <f t="shared" si="268"/>
        <v>42357.826377314821</v>
      </c>
      <c r="U3412">
        <f t="shared" si="269"/>
        <v>2015</v>
      </c>
    </row>
    <row r="3413" spans="1:21" ht="28.8" x14ac:dyDescent="0.3">
      <c r="A3413">
        <v>3881</v>
      </c>
      <c r="B3413" s="9" t="s">
        <v>3878</v>
      </c>
      <c r="C3413" s="3" t="s">
        <v>7990</v>
      </c>
      <c r="D3413" s="5">
        <v>500</v>
      </c>
      <c r="E3413" s="7">
        <v>25</v>
      </c>
      <c r="F3413" t="s">
        <v>8219</v>
      </c>
      <c r="G3413" t="s">
        <v>8223</v>
      </c>
      <c r="H3413" t="s">
        <v>8245</v>
      </c>
      <c r="I3413">
        <v>1487550399</v>
      </c>
      <c r="J3413">
        <v>1484958399</v>
      </c>
      <c r="K3413" t="b">
        <v>0</v>
      </c>
      <c r="L3413">
        <v>1</v>
      </c>
      <c r="M3413" t="b">
        <v>0</v>
      </c>
      <c r="N3413" t="s">
        <v>8303</v>
      </c>
      <c r="O3413">
        <f t="shared" si="265"/>
        <v>5</v>
      </c>
      <c r="P3413">
        <f t="shared" si="266"/>
        <v>25</v>
      </c>
      <c r="Q3413" s="12" t="s">
        <v>8323</v>
      </c>
      <c r="R3413" t="s">
        <v>8335</v>
      </c>
      <c r="S3413" s="17">
        <f t="shared" si="267"/>
        <v>42756.018506944441</v>
      </c>
      <c r="T3413" s="17">
        <f t="shared" si="268"/>
        <v>42786.018506944441</v>
      </c>
      <c r="U3413">
        <f t="shared" si="269"/>
        <v>2017</v>
      </c>
    </row>
    <row r="3414" spans="1:21" ht="57.6" x14ac:dyDescent="0.3">
      <c r="A3414">
        <v>3855</v>
      </c>
      <c r="B3414" s="9" t="s">
        <v>3852</v>
      </c>
      <c r="C3414" s="3" t="s">
        <v>7964</v>
      </c>
      <c r="D3414" s="5">
        <v>1000</v>
      </c>
      <c r="E3414" s="7">
        <v>25</v>
      </c>
      <c r="F3414" t="s">
        <v>8220</v>
      </c>
      <c r="G3414" t="s">
        <v>8223</v>
      </c>
      <c r="H3414" t="s">
        <v>8245</v>
      </c>
      <c r="I3414">
        <v>1427408271</v>
      </c>
      <c r="J3414">
        <v>1424819871</v>
      </c>
      <c r="K3414" t="b">
        <v>0</v>
      </c>
      <c r="L3414">
        <v>1</v>
      </c>
      <c r="M3414" t="b">
        <v>0</v>
      </c>
      <c r="N3414" t="s">
        <v>8269</v>
      </c>
      <c r="O3414">
        <f t="shared" si="265"/>
        <v>3</v>
      </c>
      <c r="P3414">
        <f t="shared" si="266"/>
        <v>25</v>
      </c>
      <c r="Q3414" s="12" t="s">
        <v>8323</v>
      </c>
      <c r="R3414" t="s">
        <v>8326</v>
      </c>
      <c r="S3414" s="17">
        <f t="shared" si="267"/>
        <v>42059.970729166671</v>
      </c>
      <c r="T3414" s="17">
        <f t="shared" si="268"/>
        <v>42089.929062499999</v>
      </c>
      <c r="U3414">
        <f t="shared" si="269"/>
        <v>2015</v>
      </c>
    </row>
    <row r="3415" spans="1:21" ht="28.8" x14ac:dyDescent="0.3">
      <c r="A3415">
        <v>3747</v>
      </c>
      <c r="B3415" s="9" t="s">
        <v>3744</v>
      </c>
      <c r="C3415" s="3" t="s">
        <v>7857</v>
      </c>
      <c r="D3415" s="5">
        <v>2500</v>
      </c>
      <c r="E3415" s="7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8269</v>
      </c>
      <c r="O3415">
        <f t="shared" si="265"/>
        <v>1</v>
      </c>
      <c r="P3415">
        <f t="shared" si="266"/>
        <v>25</v>
      </c>
      <c r="Q3415" s="12" t="s">
        <v>8323</v>
      </c>
      <c r="R3415" t="s">
        <v>8326</v>
      </c>
      <c r="S3415" s="17">
        <f t="shared" si="267"/>
        <v>42164.299722222218</v>
      </c>
      <c r="T3415" s="17">
        <f t="shared" si="268"/>
        <v>42190.957638888889</v>
      </c>
      <c r="U3415">
        <f t="shared" si="269"/>
        <v>2015</v>
      </c>
    </row>
    <row r="3416" spans="1:21" ht="43.2" x14ac:dyDescent="0.3">
      <c r="A3416">
        <v>3201</v>
      </c>
      <c r="B3416" s="9" t="s">
        <v>3201</v>
      </c>
      <c r="C3416" s="3" t="s">
        <v>7311</v>
      </c>
      <c r="D3416" s="5">
        <v>2000</v>
      </c>
      <c r="E3416" s="7">
        <v>25</v>
      </c>
      <c r="F3416" t="s">
        <v>8220</v>
      </c>
      <c r="G3416" t="s">
        <v>8224</v>
      </c>
      <c r="H3416" t="s">
        <v>8246</v>
      </c>
      <c r="I3416">
        <v>1409509477</v>
      </c>
      <c r="J3416">
        <v>1407695077</v>
      </c>
      <c r="K3416" t="b">
        <v>0</v>
      </c>
      <c r="L3416">
        <v>2</v>
      </c>
      <c r="M3416" t="b">
        <v>0</v>
      </c>
      <c r="N3416" t="s">
        <v>8303</v>
      </c>
      <c r="O3416">
        <f t="shared" si="265"/>
        <v>1</v>
      </c>
      <c r="P3416">
        <f t="shared" si="266"/>
        <v>12.5</v>
      </c>
      <c r="Q3416" s="12" t="s">
        <v>8323</v>
      </c>
      <c r="R3416" t="s">
        <v>8335</v>
      </c>
      <c r="S3416" s="17">
        <f t="shared" si="267"/>
        <v>41861.767094907409</v>
      </c>
      <c r="T3416" s="17">
        <f t="shared" si="268"/>
        <v>41882.767094907409</v>
      </c>
      <c r="U3416">
        <f t="shared" si="269"/>
        <v>2014</v>
      </c>
    </row>
    <row r="3417" spans="1:21" ht="43.2" x14ac:dyDescent="0.3">
      <c r="A3417">
        <v>3094</v>
      </c>
      <c r="B3417" s="9" t="s">
        <v>3094</v>
      </c>
      <c r="C3417" s="3" t="s">
        <v>7204</v>
      </c>
      <c r="D3417" s="5">
        <v>100000</v>
      </c>
      <c r="E3417" s="7">
        <v>25</v>
      </c>
      <c r="F3417" t="s">
        <v>8220</v>
      </c>
      <c r="G3417" t="s">
        <v>8223</v>
      </c>
      <c r="H3417" t="s">
        <v>8245</v>
      </c>
      <c r="I3417">
        <v>1442775956</v>
      </c>
      <c r="J3417">
        <v>1437591956</v>
      </c>
      <c r="K3417" t="b">
        <v>0</v>
      </c>
      <c r="L3417">
        <v>1</v>
      </c>
      <c r="M3417" t="b">
        <v>0</v>
      </c>
      <c r="N3417" t="s">
        <v>8301</v>
      </c>
      <c r="O3417">
        <f t="shared" si="265"/>
        <v>0</v>
      </c>
      <c r="P3417">
        <f t="shared" si="266"/>
        <v>25</v>
      </c>
      <c r="Q3417" s="12" t="s">
        <v>8323</v>
      </c>
      <c r="R3417" t="s">
        <v>8324</v>
      </c>
      <c r="S3417" s="17">
        <f t="shared" si="267"/>
        <v>42207.795787037037</v>
      </c>
      <c r="T3417" s="17">
        <f t="shared" si="268"/>
        <v>42267.795787037037</v>
      </c>
      <c r="U3417">
        <f t="shared" si="269"/>
        <v>2015</v>
      </c>
    </row>
    <row r="3418" spans="1:21" ht="43.2" x14ac:dyDescent="0.3">
      <c r="A3418">
        <v>2949</v>
      </c>
      <c r="B3418" s="9" t="s">
        <v>2949</v>
      </c>
      <c r="C3418" s="3" t="s">
        <v>7059</v>
      </c>
      <c r="D3418" s="5">
        <v>1000</v>
      </c>
      <c r="E3418" s="7">
        <v>25</v>
      </c>
      <c r="F3418" t="s">
        <v>8220</v>
      </c>
      <c r="G3418" t="s">
        <v>8223</v>
      </c>
      <c r="H3418" t="s">
        <v>8245</v>
      </c>
      <c r="I3418">
        <v>1447965917</v>
      </c>
      <c r="J3418">
        <v>1445370317</v>
      </c>
      <c r="K3418" t="b">
        <v>0</v>
      </c>
      <c r="L3418">
        <v>2</v>
      </c>
      <c r="M3418" t="b">
        <v>0</v>
      </c>
      <c r="N3418" t="s">
        <v>8301</v>
      </c>
      <c r="O3418">
        <f t="shared" si="265"/>
        <v>3</v>
      </c>
      <c r="P3418">
        <f t="shared" si="266"/>
        <v>12.5</v>
      </c>
      <c r="Q3418" s="12" t="s">
        <v>8323</v>
      </c>
      <c r="R3418" t="s">
        <v>8324</v>
      </c>
      <c r="S3418" s="17">
        <f t="shared" si="267"/>
        <v>42297.823113425926</v>
      </c>
      <c r="T3418" s="17">
        <f t="shared" si="268"/>
        <v>42327.864780092597</v>
      </c>
      <c r="U3418">
        <f t="shared" si="269"/>
        <v>2015</v>
      </c>
    </row>
    <row r="3419" spans="1:21" ht="43.2" x14ac:dyDescent="0.3">
      <c r="A3419">
        <v>2902</v>
      </c>
      <c r="B3419" s="9" t="s">
        <v>2902</v>
      </c>
      <c r="C3419" s="3" t="s">
        <v>7012</v>
      </c>
      <c r="D3419" s="5">
        <v>150000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1440412396</v>
      </c>
      <c r="J3419">
        <v>1437820396</v>
      </c>
      <c r="K3419" t="b">
        <v>0</v>
      </c>
      <c r="L3419">
        <v>1</v>
      </c>
      <c r="M3419" t="b">
        <v>0</v>
      </c>
      <c r="N3419" t="s">
        <v>8269</v>
      </c>
      <c r="O3419">
        <f t="shared" si="265"/>
        <v>0</v>
      </c>
      <c r="P3419">
        <f t="shared" si="266"/>
        <v>25</v>
      </c>
      <c r="Q3419" s="12" t="s">
        <v>8323</v>
      </c>
      <c r="R3419" t="s">
        <v>8326</v>
      </c>
      <c r="S3419" s="17">
        <f t="shared" si="267"/>
        <v>42210.439768518518</v>
      </c>
      <c r="T3419" s="17">
        <f t="shared" si="268"/>
        <v>42240.439768518518</v>
      </c>
      <c r="U3419">
        <f t="shared" si="269"/>
        <v>2015</v>
      </c>
    </row>
    <row r="3420" spans="1:21" x14ac:dyDescent="0.3">
      <c r="A3420">
        <v>2893</v>
      </c>
      <c r="B3420" s="9" t="s">
        <v>2893</v>
      </c>
      <c r="C3420" s="3" t="s">
        <v>7003</v>
      </c>
      <c r="D3420" s="5">
        <v>5000</v>
      </c>
      <c r="E3420" s="7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>
        <f t="shared" si="265"/>
        <v>1</v>
      </c>
      <c r="P3420">
        <f t="shared" si="266"/>
        <v>12.5</v>
      </c>
      <c r="Q3420" s="12" t="s">
        <v>8323</v>
      </c>
      <c r="R3420" t="s">
        <v>8326</v>
      </c>
      <c r="S3420" s="17">
        <f t="shared" si="267"/>
        <v>41953.773090277777</v>
      </c>
      <c r="T3420" s="17">
        <f t="shared" si="268"/>
        <v>42013.083333333328</v>
      </c>
      <c r="U3420">
        <f t="shared" si="269"/>
        <v>2014</v>
      </c>
    </row>
    <row r="3421" spans="1:21" ht="43.2" x14ac:dyDescent="0.3">
      <c r="A3421">
        <v>2762</v>
      </c>
      <c r="B3421" s="9" t="s">
        <v>2762</v>
      </c>
      <c r="C3421" s="3" t="s">
        <v>6872</v>
      </c>
      <c r="D3421" s="5">
        <v>3250</v>
      </c>
      <c r="E3421" s="7">
        <v>25</v>
      </c>
      <c r="F3421" t="s">
        <v>8220</v>
      </c>
      <c r="G3421" t="s">
        <v>8223</v>
      </c>
      <c r="H3421" t="s">
        <v>8245</v>
      </c>
      <c r="I3421">
        <v>1332114795</v>
      </c>
      <c r="J3421">
        <v>1326934395</v>
      </c>
      <c r="K3421" t="b">
        <v>0</v>
      </c>
      <c r="L3421">
        <v>1</v>
      </c>
      <c r="M3421" t="b">
        <v>0</v>
      </c>
      <c r="N3421" t="s">
        <v>8302</v>
      </c>
      <c r="O3421">
        <f t="shared" si="265"/>
        <v>1</v>
      </c>
      <c r="P3421">
        <f t="shared" si="266"/>
        <v>25</v>
      </c>
      <c r="Q3421" s="12" t="s">
        <v>8311</v>
      </c>
      <c r="R3421" t="s">
        <v>8356</v>
      </c>
      <c r="S3421" s="17">
        <f t="shared" si="267"/>
        <v>40927.036979166667</v>
      </c>
      <c r="T3421" s="17">
        <f t="shared" si="268"/>
        <v>40986.995312500003</v>
      </c>
      <c r="U3421">
        <f t="shared" si="269"/>
        <v>2012</v>
      </c>
    </row>
    <row r="3422" spans="1:21" ht="43.2" x14ac:dyDescent="0.3">
      <c r="A3422">
        <v>2692</v>
      </c>
      <c r="B3422" s="9" t="s">
        <v>2692</v>
      </c>
      <c r="C3422" s="3" t="s">
        <v>6802</v>
      </c>
      <c r="D3422" s="5">
        <v>3500</v>
      </c>
      <c r="E3422" s="7">
        <v>25</v>
      </c>
      <c r="F3422" t="s">
        <v>8220</v>
      </c>
      <c r="G3422" t="s">
        <v>8223</v>
      </c>
      <c r="H3422" t="s">
        <v>8245</v>
      </c>
      <c r="I3422">
        <v>1427266860</v>
      </c>
      <c r="J3422">
        <v>1424678460</v>
      </c>
      <c r="K3422" t="b">
        <v>0</v>
      </c>
      <c r="L3422">
        <v>1</v>
      </c>
      <c r="M3422" t="b">
        <v>0</v>
      </c>
      <c r="N3422" t="s">
        <v>8282</v>
      </c>
      <c r="O3422">
        <f t="shared" si="265"/>
        <v>1</v>
      </c>
      <c r="P3422">
        <f t="shared" si="266"/>
        <v>25</v>
      </c>
      <c r="Q3422" s="12" t="s">
        <v>8319</v>
      </c>
      <c r="R3422" t="s">
        <v>8345</v>
      </c>
      <c r="S3422" s="17">
        <f t="shared" si="267"/>
        <v>42058.334027777775</v>
      </c>
      <c r="T3422" s="17">
        <f t="shared" si="268"/>
        <v>42088.292361111111</v>
      </c>
      <c r="U3422">
        <f t="shared" si="269"/>
        <v>2015</v>
      </c>
    </row>
    <row r="3423" spans="1:21" ht="43.2" x14ac:dyDescent="0.3">
      <c r="A3423">
        <v>2413</v>
      </c>
      <c r="B3423" s="9" t="s">
        <v>2414</v>
      </c>
      <c r="C3423" s="3" t="s">
        <v>6523</v>
      </c>
      <c r="D3423" s="5">
        <v>3000</v>
      </c>
      <c r="E3423" s="7">
        <v>25</v>
      </c>
      <c r="F3423" t="s">
        <v>8220</v>
      </c>
      <c r="G3423" t="s">
        <v>8223</v>
      </c>
      <c r="H3423" t="s">
        <v>8245</v>
      </c>
      <c r="I3423">
        <v>1401579000</v>
      </c>
      <c r="J3423">
        <v>1398911882</v>
      </c>
      <c r="K3423" t="b">
        <v>0</v>
      </c>
      <c r="L3423">
        <v>3</v>
      </c>
      <c r="M3423" t="b">
        <v>0</v>
      </c>
      <c r="N3423" t="s">
        <v>8282</v>
      </c>
      <c r="O3423">
        <f t="shared" si="265"/>
        <v>1</v>
      </c>
      <c r="P3423">
        <f t="shared" si="266"/>
        <v>8.33</v>
      </c>
      <c r="Q3423" s="12" t="s">
        <v>8319</v>
      </c>
      <c r="R3423" t="s">
        <v>8345</v>
      </c>
      <c r="S3423" s="17">
        <f t="shared" si="267"/>
        <v>41760.10974537037</v>
      </c>
      <c r="T3423" s="17">
        <f t="shared" si="268"/>
        <v>41790.979166666664</v>
      </c>
      <c r="U3423">
        <f t="shared" si="269"/>
        <v>2014</v>
      </c>
    </row>
    <row r="3424" spans="1:21" ht="28.8" x14ac:dyDescent="0.3">
      <c r="A3424">
        <v>2391</v>
      </c>
      <c r="B3424" s="9" t="s">
        <v>2392</v>
      </c>
      <c r="C3424" s="3" t="s">
        <v>6501</v>
      </c>
      <c r="D3424" s="5">
        <v>20000</v>
      </c>
      <c r="E3424" s="7">
        <v>25</v>
      </c>
      <c r="F3424" t="s">
        <v>8219</v>
      </c>
      <c r="G3424" t="s">
        <v>8223</v>
      </c>
      <c r="H3424" t="s">
        <v>8245</v>
      </c>
      <c r="I3424">
        <v>1427825044</v>
      </c>
      <c r="J3424">
        <v>1425236644</v>
      </c>
      <c r="K3424" t="b">
        <v>0</v>
      </c>
      <c r="L3424">
        <v>1</v>
      </c>
      <c r="M3424" t="b">
        <v>0</v>
      </c>
      <c r="N3424" t="s">
        <v>8270</v>
      </c>
      <c r="O3424">
        <f t="shared" si="265"/>
        <v>0</v>
      </c>
      <c r="P3424">
        <f t="shared" si="266"/>
        <v>25</v>
      </c>
      <c r="Q3424" s="12" t="s">
        <v>8308</v>
      </c>
      <c r="R3424" t="s">
        <v>8342</v>
      </c>
      <c r="S3424" s="17">
        <f t="shared" si="267"/>
        <v>42064.794490740736</v>
      </c>
      <c r="T3424" s="17">
        <f t="shared" si="268"/>
        <v>42094.752824074079</v>
      </c>
      <c r="U3424">
        <f t="shared" si="269"/>
        <v>2015</v>
      </c>
    </row>
    <row r="3425" spans="1:21" ht="43.2" x14ac:dyDescent="0.3">
      <c r="A3425">
        <v>2354</v>
      </c>
      <c r="B3425" s="9" t="s">
        <v>2355</v>
      </c>
      <c r="C3425" s="3" t="s">
        <v>6464</v>
      </c>
      <c r="D3425" s="5">
        <v>35000</v>
      </c>
      <c r="E3425" s="7">
        <v>25</v>
      </c>
      <c r="F3425" t="s">
        <v>8219</v>
      </c>
      <c r="G3425" t="s">
        <v>8223</v>
      </c>
      <c r="H3425" t="s">
        <v>8245</v>
      </c>
      <c r="I3425">
        <v>1420910460</v>
      </c>
      <c r="J3425">
        <v>1415726460</v>
      </c>
      <c r="K3425" t="b">
        <v>0</v>
      </c>
      <c r="L3425">
        <v>1</v>
      </c>
      <c r="M3425" t="b">
        <v>0</v>
      </c>
      <c r="N3425" t="s">
        <v>8270</v>
      </c>
      <c r="O3425">
        <f t="shared" si="265"/>
        <v>0</v>
      </c>
      <c r="P3425">
        <f t="shared" si="266"/>
        <v>25</v>
      </c>
      <c r="Q3425" s="12" t="s">
        <v>8308</v>
      </c>
      <c r="R3425" t="s">
        <v>8342</v>
      </c>
      <c r="S3425" s="17">
        <f t="shared" si="267"/>
        <v>41954.722916666666</v>
      </c>
      <c r="T3425" s="17">
        <f t="shared" si="268"/>
        <v>42014.722916666666</v>
      </c>
      <c r="U3425">
        <f t="shared" si="269"/>
        <v>2014</v>
      </c>
    </row>
    <row r="3426" spans="1:21" ht="43.2" x14ac:dyDescent="0.3">
      <c r="A3426">
        <v>2131</v>
      </c>
      <c r="B3426" s="9" t="s">
        <v>2132</v>
      </c>
      <c r="C3426" s="3" t="s">
        <v>6241</v>
      </c>
      <c r="D3426" s="5">
        <v>500</v>
      </c>
      <c r="E3426" s="7">
        <v>25</v>
      </c>
      <c r="F3426" t="s">
        <v>8220</v>
      </c>
      <c r="G3426" t="s">
        <v>8223</v>
      </c>
      <c r="H3426" t="s">
        <v>8245</v>
      </c>
      <c r="I3426">
        <v>1436677091</v>
      </c>
      <c r="J3426">
        <v>1434085091</v>
      </c>
      <c r="K3426" t="b">
        <v>0</v>
      </c>
      <c r="L3426">
        <v>3</v>
      </c>
      <c r="M3426" t="b">
        <v>0</v>
      </c>
      <c r="N3426" t="s">
        <v>8280</v>
      </c>
      <c r="O3426">
        <f t="shared" si="265"/>
        <v>5</v>
      </c>
      <c r="P3426">
        <f t="shared" si="266"/>
        <v>8.33</v>
      </c>
      <c r="Q3426" s="12" t="s">
        <v>8316</v>
      </c>
      <c r="R3426" t="s">
        <v>8334</v>
      </c>
      <c r="S3426" s="17">
        <f t="shared" si="267"/>
        <v>42167.207071759258</v>
      </c>
      <c r="T3426" s="17">
        <f t="shared" si="268"/>
        <v>42197.207071759258</v>
      </c>
      <c r="U3426">
        <f t="shared" si="269"/>
        <v>2015</v>
      </c>
    </row>
    <row r="3427" spans="1:21" ht="43.2" x14ac:dyDescent="0.3">
      <c r="A3427">
        <v>2128</v>
      </c>
      <c r="B3427" s="9" t="s">
        <v>2129</v>
      </c>
      <c r="C3427" s="3" t="s">
        <v>6238</v>
      </c>
      <c r="D3427" s="5">
        <v>15000</v>
      </c>
      <c r="E3427" s="7">
        <v>25</v>
      </c>
      <c r="F3427" t="s">
        <v>8220</v>
      </c>
      <c r="G3427" t="s">
        <v>8228</v>
      </c>
      <c r="H3427" t="s">
        <v>8250</v>
      </c>
      <c r="I3427">
        <v>1411324369</v>
      </c>
      <c r="J3427">
        <v>1406140369</v>
      </c>
      <c r="K3427" t="b">
        <v>0</v>
      </c>
      <c r="L3427">
        <v>1</v>
      </c>
      <c r="M3427" t="b">
        <v>0</v>
      </c>
      <c r="N3427" t="s">
        <v>8280</v>
      </c>
      <c r="O3427">
        <f t="shared" si="265"/>
        <v>0</v>
      </c>
      <c r="P3427">
        <f t="shared" si="266"/>
        <v>25</v>
      </c>
      <c r="Q3427" s="12" t="s">
        <v>8316</v>
      </c>
      <c r="R3427" t="s">
        <v>8334</v>
      </c>
      <c r="S3427" s="17">
        <f t="shared" si="267"/>
        <v>41843.772789351853</v>
      </c>
      <c r="T3427" s="17">
        <f t="shared" si="268"/>
        <v>41903.772789351853</v>
      </c>
      <c r="U3427">
        <f t="shared" si="269"/>
        <v>2014</v>
      </c>
    </row>
    <row r="3428" spans="1:21" x14ac:dyDescent="0.3">
      <c r="A3428">
        <v>1988</v>
      </c>
      <c r="B3428" s="9" t="s">
        <v>1989</v>
      </c>
      <c r="C3428" s="3" t="s">
        <v>6098</v>
      </c>
      <c r="D3428" s="5">
        <v>6000</v>
      </c>
      <c r="E3428" s="7">
        <v>25</v>
      </c>
      <c r="F3428" t="s">
        <v>8220</v>
      </c>
      <c r="G3428" t="s">
        <v>8223</v>
      </c>
      <c r="H3428" t="s">
        <v>8245</v>
      </c>
      <c r="I3428">
        <v>1440094742</v>
      </c>
      <c r="J3428">
        <v>1437502742</v>
      </c>
      <c r="K3428" t="b">
        <v>0</v>
      </c>
      <c r="L3428">
        <v>1</v>
      </c>
      <c r="M3428" t="b">
        <v>0</v>
      </c>
      <c r="N3428" t="s">
        <v>8294</v>
      </c>
      <c r="O3428">
        <f t="shared" si="265"/>
        <v>0</v>
      </c>
      <c r="P3428">
        <f t="shared" si="266"/>
        <v>25</v>
      </c>
      <c r="Q3428" s="12" t="s">
        <v>8313</v>
      </c>
      <c r="R3428" t="s">
        <v>8353</v>
      </c>
      <c r="S3428" s="17">
        <f t="shared" si="267"/>
        <v>42206.763217592597</v>
      </c>
      <c r="T3428" s="17">
        <f t="shared" si="268"/>
        <v>42236.763217592597</v>
      </c>
      <c r="U3428">
        <f t="shared" si="269"/>
        <v>2015</v>
      </c>
    </row>
    <row r="3429" spans="1:21" ht="43.2" x14ac:dyDescent="0.3">
      <c r="A3429">
        <v>1819</v>
      </c>
      <c r="B3429" s="9" t="s">
        <v>1820</v>
      </c>
      <c r="C3429" s="3" t="s">
        <v>5929</v>
      </c>
      <c r="D3429" s="5">
        <v>1200</v>
      </c>
      <c r="E3429" s="7">
        <v>25</v>
      </c>
      <c r="F3429" t="s">
        <v>8220</v>
      </c>
      <c r="G3429" t="s">
        <v>8223</v>
      </c>
      <c r="H3429" t="s">
        <v>8245</v>
      </c>
      <c r="I3429">
        <v>1406743396</v>
      </c>
      <c r="J3429">
        <v>1404151396</v>
      </c>
      <c r="K3429" t="b">
        <v>0</v>
      </c>
      <c r="L3429">
        <v>4</v>
      </c>
      <c r="M3429" t="b">
        <v>0</v>
      </c>
      <c r="N3429" t="s">
        <v>8283</v>
      </c>
      <c r="O3429">
        <f t="shared" si="265"/>
        <v>2</v>
      </c>
      <c r="P3429">
        <f t="shared" si="266"/>
        <v>6.25</v>
      </c>
      <c r="Q3429" s="12" t="s">
        <v>8313</v>
      </c>
      <c r="R3429" t="s">
        <v>8314</v>
      </c>
      <c r="S3429" s="17">
        <f t="shared" si="267"/>
        <v>41820.752268518518</v>
      </c>
      <c r="T3429" s="17">
        <f t="shared" si="268"/>
        <v>41850.752268518518</v>
      </c>
      <c r="U3429">
        <f t="shared" si="269"/>
        <v>2014</v>
      </c>
    </row>
    <row r="3430" spans="1:21" ht="57.6" x14ac:dyDescent="0.3">
      <c r="A3430">
        <v>1229</v>
      </c>
      <c r="B3430" s="9" t="s">
        <v>1230</v>
      </c>
      <c r="C3430" s="3" t="s">
        <v>5339</v>
      </c>
      <c r="D3430" s="5">
        <v>2750</v>
      </c>
      <c r="E3430" s="7">
        <v>25</v>
      </c>
      <c r="F3430" t="s">
        <v>8219</v>
      </c>
      <c r="G3430" t="s">
        <v>8223</v>
      </c>
      <c r="H3430" t="s">
        <v>8245</v>
      </c>
      <c r="I3430">
        <v>1334592000</v>
      </c>
      <c r="J3430">
        <v>1331982127</v>
      </c>
      <c r="K3430" t="b">
        <v>0</v>
      </c>
      <c r="L3430">
        <v>1</v>
      </c>
      <c r="M3430" t="b">
        <v>0</v>
      </c>
      <c r="N3430" t="s">
        <v>8284</v>
      </c>
      <c r="O3430">
        <f t="shared" si="265"/>
        <v>1</v>
      </c>
      <c r="P3430">
        <f t="shared" si="266"/>
        <v>25</v>
      </c>
      <c r="Q3430" s="12" t="s">
        <v>8327</v>
      </c>
      <c r="R3430" t="s">
        <v>8354</v>
      </c>
      <c r="S3430" s="17">
        <f t="shared" si="267"/>
        <v>40985.459803240738</v>
      </c>
      <c r="T3430" s="17">
        <f t="shared" si="268"/>
        <v>41015.666666666664</v>
      </c>
      <c r="U3430">
        <f t="shared" si="269"/>
        <v>2012</v>
      </c>
    </row>
    <row r="3431" spans="1:21" ht="43.2" x14ac:dyDescent="0.3">
      <c r="A3431">
        <v>1171</v>
      </c>
      <c r="B3431" s="9" t="s">
        <v>1172</v>
      </c>
      <c r="C3431" s="3" t="s">
        <v>5281</v>
      </c>
      <c r="D3431" s="5">
        <v>25000</v>
      </c>
      <c r="E3431" s="7">
        <v>25</v>
      </c>
      <c r="F3431" t="s">
        <v>8220</v>
      </c>
      <c r="G3431" t="s">
        <v>8223</v>
      </c>
      <c r="H3431" t="s">
        <v>8245</v>
      </c>
      <c r="I3431">
        <v>1415909927</v>
      </c>
      <c r="J3431">
        <v>1414351127</v>
      </c>
      <c r="K3431" t="b">
        <v>0</v>
      </c>
      <c r="L3431">
        <v>1</v>
      </c>
      <c r="M3431" t="b">
        <v>0</v>
      </c>
      <c r="N3431" t="s">
        <v>8282</v>
      </c>
      <c r="O3431">
        <f t="shared" si="265"/>
        <v>0</v>
      </c>
      <c r="P3431">
        <f t="shared" si="266"/>
        <v>25</v>
      </c>
      <c r="Q3431" s="12" t="s">
        <v>8319</v>
      </c>
      <c r="R3431" t="s">
        <v>8345</v>
      </c>
      <c r="S3431" s="17">
        <f t="shared" si="267"/>
        <v>41938.804710648146</v>
      </c>
      <c r="T3431" s="17">
        <f t="shared" si="268"/>
        <v>41956.846377314811</v>
      </c>
      <c r="U3431">
        <f t="shared" si="269"/>
        <v>2014</v>
      </c>
    </row>
    <row r="3432" spans="1:21" ht="57.6" x14ac:dyDescent="0.3">
      <c r="A3432">
        <v>1099</v>
      </c>
      <c r="B3432" s="9" t="s">
        <v>1100</v>
      </c>
      <c r="C3432" s="3" t="s">
        <v>5209</v>
      </c>
      <c r="D3432" s="5">
        <v>5000</v>
      </c>
      <c r="E3432" s="7">
        <v>25</v>
      </c>
      <c r="F3432" t="s">
        <v>8220</v>
      </c>
      <c r="G3432" t="s">
        <v>8224</v>
      </c>
      <c r="H3432" t="s">
        <v>8246</v>
      </c>
      <c r="I3432">
        <v>1431547468</v>
      </c>
      <c r="J3432">
        <v>1428955468</v>
      </c>
      <c r="K3432" t="b">
        <v>0</v>
      </c>
      <c r="L3432">
        <v>1</v>
      </c>
      <c r="M3432" t="b">
        <v>0</v>
      </c>
      <c r="N3432" t="s">
        <v>8280</v>
      </c>
      <c r="O3432">
        <f t="shared" si="265"/>
        <v>1</v>
      </c>
      <c r="P3432">
        <f t="shared" si="266"/>
        <v>25</v>
      </c>
      <c r="Q3432" s="12" t="s">
        <v>8316</v>
      </c>
      <c r="R3432" t="s">
        <v>8334</v>
      </c>
      <c r="S3432" s="17">
        <f t="shared" si="267"/>
        <v>42107.836435185185</v>
      </c>
      <c r="T3432" s="17">
        <f t="shared" si="268"/>
        <v>42137.836435185185</v>
      </c>
      <c r="U3432">
        <f t="shared" si="269"/>
        <v>2015</v>
      </c>
    </row>
    <row r="3433" spans="1:21" ht="43.2" x14ac:dyDescent="0.3">
      <c r="A3433">
        <v>1091</v>
      </c>
      <c r="B3433" s="9" t="s">
        <v>1092</v>
      </c>
      <c r="C3433" s="3" t="s">
        <v>5201</v>
      </c>
      <c r="D3433" s="5">
        <v>200</v>
      </c>
      <c r="E3433" s="7">
        <v>25</v>
      </c>
      <c r="F3433" t="s">
        <v>8220</v>
      </c>
      <c r="G3433" t="s">
        <v>8224</v>
      </c>
      <c r="H3433" t="s">
        <v>8246</v>
      </c>
      <c r="I3433">
        <v>1460313672</v>
      </c>
      <c r="J3433">
        <v>1457725272</v>
      </c>
      <c r="K3433" t="b">
        <v>0</v>
      </c>
      <c r="L3433">
        <v>2</v>
      </c>
      <c r="M3433" t="b">
        <v>0</v>
      </c>
      <c r="N3433" t="s">
        <v>8280</v>
      </c>
      <c r="O3433">
        <f t="shared" si="265"/>
        <v>13</v>
      </c>
      <c r="P3433">
        <f t="shared" si="266"/>
        <v>12.5</v>
      </c>
      <c r="Q3433" s="12" t="s">
        <v>8316</v>
      </c>
      <c r="R3433" t="s">
        <v>8334</v>
      </c>
      <c r="S3433" s="17">
        <f t="shared" si="267"/>
        <v>42440.820277777777</v>
      </c>
      <c r="T3433" s="17">
        <f t="shared" si="268"/>
        <v>42470.778611111105</v>
      </c>
      <c r="U3433">
        <f t="shared" si="269"/>
        <v>2016</v>
      </c>
    </row>
    <row r="3434" spans="1:21" ht="43.2" x14ac:dyDescent="0.3">
      <c r="A3434">
        <v>938</v>
      </c>
      <c r="B3434" s="9" t="s">
        <v>939</v>
      </c>
      <c r="C3434" s="3" t="s">
        <v>5048</v>
      </c>
      <c r="D3434" s="5">
        <v>7000</v>
      </c>
      <c r="E3434" s="7">
        <v>25</v>
      </c>
      <c r="F3434" t="s">
        <v>8220</v>
      </c>
      <c r="G3434" t="s">
        <v>8223</v>
      </c>
      <c r="H3434" t="s">
        <v>8245</v>
      </c>
      <c r="I3434">
        <v>1346585448</v>
      </c>
      <c r="J3434">
        <v>1343993448</v>
      </c>
      <c r="K3434" t="b">
        <v>0</v>
      </c>
      <c r="L3434">
        <v>1</v>
      </c>
      <c r="M3434" t="b">
        <v>0</v>
      </c>
      <c r="N3434" t="s">
        <v>8276</v>
      </c>
      <c r="O3434">
        <f t="shared" si="265"/>
        <v>0</v>
      </c>
      <c r="P3434">
        <f t="shared" si="266"/>
        <v>25</v>
      </c>
      <c r="Q3434" s="12" t="s">
        <v>8327</v>
      </c>
      <c r="R3434" t="s">
        <v>8350</v>
      </c>
      <c r="S3434" s="17">
        <f t="shared" si="267"/>
        <v>41124.479722222226</v>
      </c>
      <c r="T3434" s="17">
        <f t="shared" si="268"/>
        <v>41154.479722222226</v>
      </c>
      <c r="U3434">
        <f t="shared" si="269"/>
        <v>2012</v>
      </c>
    </row>
    <row r="3435" spans="1:21" ht="43.2" x14ac:dyDescent="0.3">
      <c r="A3435">
        <v>541</v>
      </c>
      <c r="B3435" s="9" t="s">
        <v>542</v>
      </c>
      <c r="C3435" s="3" t="s">
        <v>4651</v>
      </c>
      <c r="D3435" s="5">
        <v>4500</v>
      </c>
      <c r="E3435" s="7">
        <v>25</v>
      </c>
      <c r="F3435" t="s">
        <v>8220</v>
      </c>
      <c r="G3435" t="s">
        <v>8223</v>
      </c>
      <c r="H3435" t="s">
        <v>8245</v>
      </c>
      <c r="I3435">
        <v>1446080834</v>
      </c>
      <c r="J3435">
        <v>1443488834</v>
      </c>
      <c r="K3435" t="b">
        <v>0</v>
      </c>
      <c r="L3435">
        <v>1</v>
      </c>
      <c r="M3435" t="b">
        <v>0</v>
      </c>
      <c r="N3435" t="s">
        <v>8270</v>
      </c>
      <c r="O3435">
        <f t="shared" si="265"/>
        <v>1</v>
      </c>
      <c r="P3435">
        <f t="shared" si="266"/>
        <v>25</v>
      </c>
      <c r="Q3435" s="12" t="s">
        <v>8308</v>
      </c>
      <c r="R3435" t="s">
        <v>8342</v>
      </c>
      <c r="S3435" s="17">
        <f t="shared" si="267"/>
        <v>42276.046689814815</v>
      </c>
      <c r="T3435" s="17">
        <f t="shared" si="268"/>
        <v>42306.046689814815</v>
      </c>
      <c r="U3435">
        <f t="shared" si="269"/>
        <v>2015</v>
      </c>
    </row>
    <row r="3436" spans="1:21" ht="28.8" x14ac:dyDescent="0.3">
      <c r="A3436">
        <v>460</v>
      </c>
      <c r="B3436" s="9" t="s">
        <v>461</v>
      </c>
      <c r="C3436" s="3" t="s">
        <v>4570</v>
      </c>
      <c r="D3436" s="5">
        <v>8500</v>
      </c>
      <c r="E3436" s="7">
        <v>25</v>
      </c>
      <c r="F3436" t="s">
        <v>8220</v>
      </c>
      <c r="G3436" t="s">
        <v>8223</v>
      </c>
      <c r="H3436" t="s">
        <v>8245</v>
      </c>
      <c r="I3436">
        <v>1401595200</v>
      </c>
      <c r="J3436">
        <v>1398862875</v>
      </c>
      <c r="K3436" t="b">
        <v>0</v>
      </c>
      <c r="L3436">
        <v>2</v>
      </c>
      <c r="M3436" t="b">
        <v>0</v>
      </c>
      <c r="N3436" t="s">
        <v>8268</v>
      </c>
      <c r="O3436">
        <f t="shared" si="265"/>
        <v>0</v>
      </c>
      <c r="P3436">
        <f t="shared" si="266"/>
        <v>12.5</v>
      </c>
      <c r="Q3436" s="12" t="s">
        <v>8321</v>
      </c>
      <c r="R3436" t="s">
        <v>8339</v>
      </c>
      <c r="S3436" s="17">
        <f t="shared" si="267"/>
        <v>41759.542534722219</v>
      </c>
      <c r="T3436" s="17">
        <f t="shared" si="268"/>
        <v>41791.166666666664</v>
      </c>
      <c r="U3436">
        <f t="shared" si="269"/>
        <v>2014</v>
      </c>
    </row>
    <row r="3437" spans="1:21" ht="43.2" x14ac:dyDescent="0.3">
      <c r="A3437">
        <v>459</v>
      </c>
      <c r="B3437" s="9" t="s">
        <v>460</v>
      </c>
      <c r="C3437" s="3" t="s">
        <v>4569</v>
      </c>
      <c r="D3437" s="5">
        <v>39000</v>
      </c>
      <c r="E3437" s="7">
        <v>25</v>
      </c>
      <c r="F3437" t="s">
        <v>8220</v>
      </c>
      <c r="G3437" t="s">
        <v>8223</v>
      </c>
      <c r="H3437" t="s">
        <v>8245</v>
      </c>
      <c r="I3437">
        <v>1321201327</v>
      </c>
      <c r="J3437">
        <v>1316013727</v>
      </c>
      <c r="K3437" t="b">
        <v>0</v>
      </c>
      <c r="L3437">
        <v>1</v>
      </c>
      <c r="M3437" t="b">
        <v>0</v>
      </c>
      <c r="N3437" t="s">
        <v>8268</v>
      </c>
      <c r="O3437">
        <f t="shared" si="265"/>
        <v>0</v>
      </c>
      <c r="P3437">
        <f t="shared" si="266"/>
        <v>25</v>
      </c>
      <c r="Q3437" s="12" t="s">
        <v>8321</v>
      </c>
      <c r="R3437" t="s">
        <v>8339</v>
      </c>
      <c r="S3437" s="17">
        <f t="shared" si="267"/>
        <v>40800.6403587963</v>
      </c>
      <c r="T3437" s="17">
        <f t="shared" si="268"/>
        <v>40860.682025462964</v>
      </c>
      <c r="U3437">
        <f t="shared" si="269"/>
        <v>2011</v>
      </c>
    </row>
    <row r="3438" spans="1:21" ht="57.6" x14ac:dyDescent="0.3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2" t="s">
        <v>8323</v>
      </c>
      <c r="R3438" t="s">
        <v>8324</v>
      </c>
      <c r="S3438" s="17">
        <f t="shared" si="267"/>
        <v>42097.649224537032</v>
      </c>
      <c r="T3438" s="17">
        <f t="shared" si="268"/>
        <v>42157.649224537032</v>
      </c>
      <c r="U3438">
        <f t="shared" si="269"/>
        <v>2015</v>
      </c>
    </row>
    <row r="3439" spans="1:21" ht="43.2" x14ac:dyDescent="0.3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2" t="s">
        <v>8321</v>
      </c>
      <c r="R3439" t="s">
        <v>8339</v>
      </c>
      <c r="S3439" s="17">
        <f t="shared" si="267"/>
        <v>41513.107256944444</v>
      </c>
      <c r="T3439" s="17">
        <f t="shared" si="268"/>
        <v>41528.107256944444</v>
      </c>
      <c r="U3439">
        <f t="shared" si="269"/>
        <v>2013</v>
      </c>
    </row>
    <row r="3440" spans="1:21" ht="43.2" x14ac:dyDescent="0.3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2" t="s">
        <v>8323</v>
      </c>
      <c r="R3440" t="s">
        <v>8326</v>
      </c>
      <c r="S3440" s="17">
        <f t="shared" si="267"/>
        <v>41879.043530092589</v>
      </c>
      <c r="T3440" s="17">
        <f t="shared" si="268"/>
        <v>41909.043530092589</v>
      </c>
      <c r="U3440">
        <f t="shared" si="269"/>
        <v>2014</v>
      </c>
    </row>
    <row r="3441" spans="1:21" ht="43.2" x14ac:dyDescent="0.3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2" t="s">
        <v>8323</v>
      </c>
      <c r="R3441" t="s">
        <v>8326</v>
      </c>
      <c r="S3441" s="17">
        <f t="shared" si="267"/>
        <v>41811.555462962962</v>
      </c>
      <c r="T3441" s="17">
        <f t="shared" si="268"/>
        <v>41812.875</v>
      </c>
      <c r="U3441">
        <f t="shared" si="269"/>
        <v>2014</v>
      </c>
    </row>
    <row r="3442" spans="1:21" ht="57.6" x14ac:dyDescent="0.3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2" t="s">
        <v>8323</v>
      </c>
      <c r="R3442" t="s">
        <v>8324</v>
      </c>
      <c r="S3442" s="17">
        <f t="shared" si="267"/>
        <v>42409.571284722217</v>
      </c>
      <c r="T3442" s="17">
        <f t="shared" si="268"/>
        <v>42439.571284722217</v>
      </c>
      <c r="U3442">
        <f t="shared" si="269"/>
        <v>2016</v>
      </c>
    </row>
    <row r="3443" spans="1:21" ht="28.8" x14ac:dyDescent="0.3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2" t="s">
        <v>8327</v>
      </c>
      <c r="R3443" t="s">
        <v>8330</v>
      </c>
      <c r="S3443" s="17">
        <f t="shared" si="267"/>
        <v>42286.861493055556</v>
      </c>
      <c r="T3443" s="17">
        <f t="shared" si="268"/>
        <v>42316.90315972222</v>
      </c>
      <c r="U3443">
        <f t="shared" si="269"/>
        <v>2015</v>
      </c>
    </row>
    <row r="3444" spans="1:21" ht="43.2" x14ac:dyDescent="0.3">
      <c r="A3444">
        <v>4042</v>
      </c>
      <c r="B3444" s="9" t="s">
        <v>4038</v>
      </c>
      <c r="C3444" s="3" t="s">
        <v>8146</v>
      </c>
      <c r="D3444" s="5">
        <v>10000</v>
      </c>
      <c r="E3444" s="7">
        <v>21</v>
      </c>
      <c r="F3444" t="s">
        <v>8220</v>
      </c>
      <c r="G3444" t="s">
        <v>8223</v>
      </c>
      <c r="H3444" t="s">
        <v>8245</v>
      </c>
      <c r="I3444">
        <v>1421781360</v>
      </c>
      <c r="J3444">
        <v>1419213664</v>
      </c>
      <c r="K3444" t="b">
        <v>0</v>
      </c>
      <c r="L3444">
        <v>3</v>
      </c>
      <c r="M3444" t="b">
        <v>0</v>
      </c>
      <c r="N3444" t="s">
        <v>8269</v>
      </c>
      <c r="O3444">
        <f t="shared" si="265"/>
        <v>0</v>
      </c>
      <c r="P3444">
        <f t="shared" si="266"/>
        <v>7</v>
      </c>
      <c r="Q3444" s="12" t="s">
        <v>8323</v>
      </c>
      <c r="R3444" t="s">
        <v>8326</v>
      </c>
      <c r="S3444" s="17">
        <f t="shared" si="267"/>
        <v>41995.084074074075</v>
      </c>
      <c r="T3444" s="17">
        <f t="shared" si="268"/>
        <v>42024.802777777775</v>
      </c>
      <c r="U3444">
        <f t="shared" si="269"/>
        <v>2014</v>
      </c>
    </row>
    <row r="3445" spans="1:21" ht="28.8" x14ac:dyDescent="0.3">
      <c r="A3445">
        <v>4041</v>
      </c>
      <c r="B3445" s="9" t="s">
        <v>4037</v>
      </c>
      <c r="C3445" s="3" t="s">
        <v>8145</v>
      </c>
      <c r="D3445" s="5">
        <v>5000</v>
      </c>
      <c r="E3445" s="7">
        <v>21</v>
      </c>
      <c r="F3445" t="s">
        <v>8220</v>
      </c>
      <c r="G3445" t="s">
        <v>8224</v>
      </c>
      <c r="H3445" t="s">
        <v>8246</v>
      </c>
      <c r="I3445">
        <v>1473160954</v>
      </c>
      <c r="J3445">
        <v>1467976954</v>
      </c>
      <c r="K3445" t="b">
        <v>0</v>
      </c>
      <c r="L3445">
        <v>2</v>
      </c>
      <c r="M3445" t="b">
        <v>0</v>
      </c>
      <c r="N3445" t="s">
        <v>8269</v>
      </c>
      <c r="O3445">
        <f t="shared" si="265"/>
        <v>0</v>
      </c>
      <c r="P3445">
        <f t="shared" si="266"/>
        <v>10.5</v>
      </c>
      <c r="Q3445" s="12" t="s">
        <v>8323</v>
      </c>
      <c r="R3445" t="s">
        <v>8326</v>
      </c>
      <c r="S3445" s="17">
        <f t="shared" si="267"/>
        <v>42559.474004629628</v>
      </c>
      <c r="T3445" s="17">
        <f t="shared" si="268"/>
        <v>42619.474004629628</v>
      </c>
      <c r="U3445">
        <f t="shared" si="269"/>
        <v>2016</v>
      </c>
    </row>
    <row r="3446" spans="1:21" ht="57.6" x14ac:dyDescent="0.3">
      <c r="A3446">
        <v>3961</v>
      </c>
      <c r="B3446" s="9" t="s">
        <v>3958</v>
      </c>
      <c r="C3446" s="3" t="s">
        <v>8068</v>
      </c>
      <c r="D3446" s="5">
        <v>5000</v>
      </c>
      <c r="E3446" s="7">
        <v>21</v>
      </c>
      <c r="F3446" t="s">
        <v>8220</v>
      </c>
      <c r="G3446" t="s">
        <v>8224</v>
      </c>
      <c r="H3446" t="s">
        <v>8246</v>
      </c>
      <c r="I3446">
        <v>1399584210</v>
      </c>
      <c r="J3446">
        <v>1397683410</v>
      </c>
      <c r="K3446" t="b">
        <v>0</v>
      </c>
      <c r="L3446">
        <v>2</v>
      </c>
      <c r="M3446" t="b">
        <v>0</v>
      </c>
      <c r="N3446" t="s">
        <v>8269</v>
      </c>
      <c r="O3446">
        <f t="shared" si="265"/>
        <v>0</v>
      </c>
      <c r="P3446">
        <f t="shared" si="266"/>
        <v>10.5</v>
      </c>
      <c r="Q3446" s="12" t="s">
        <v>8323</v>
      </c>
      <c r="R3446" t="s">
        <v>8326</v>
      </c>
      <c r="S3446" s="17">
        <f t="shared" si="267"/>
        <v>41745.891319444447</v>
      </c>
      <c r="T3446" s="17">
        <f t="shared" si="268"/>
        <v>41767.891319444447</v>
      </c>
      <c r="U3446">
        <f t="shared" si="269"/>
        <v>2014</v>
      </c>
    </row>
    <row r="3447" spans="1:21" ht="43.2" x14ac:dyDescent="0.3">
      <c r="A3447">
        <v>2890</v>
      </c>
      <c r="B3447" s="9" t="s">
        <v>2890</v>
      </c>
      <c r="C3447" s="3" t="s">
        <v>7000</v>
      </c>
      <c r="D3447" s="5">
        <v>2000</v>
      </c>
      <c r="E3447" s="7">
        <v>21</v>
      </c>
      <c r="F3447" t="s">
        <v>8220</v>
      </c>
      <c r="G3447" t="s">
        <v>8223</v>
      </c>
      <c r="H3447" t="s">
        <v>8245</v>
      </c>
      <c r="I3447">
        <v>1407553200</v>
      </c>
      <c r="J3447">
        <v>1405100992</v>
      </c>
      <c r="K3447" t="b">
        <v>0</v>
      </c>
      <c r="L3447">
        <v>3</v>
      </c>
      <c r="M3447" t="b">
        <v>0</v>
      </c>
      <c r="N3447" t="s">
        <v>8269</v>
      </c>
      <c r="O3447">
        <f t="shared" si="265"/>
        <v>1</v>
      </c>
      <c r="P3447">
        <f t="shared" si="266"/>
        <v>7</v>
      </c>
      <c r="Q3447" s="12" t="s">
        <v>8323</v>
      </c>
      <c r="R3447" t="s">
        <v>8326</v>
      </c>
      <c r="S3447" s="17">
        <f t="shared" si="267"/>
        <v>41831.742962962962</v>
      </c>
      <c r="T3447" s="17">
        <f t="shared" si="268"/>
        <v>41860.125</v>
      </c>
      <c r="U3447">
        <f t="shared" si="269"/>
        <v>2014</v>
      </c>
    </row>
    <row r="3448" spans="1:21" ht="57.6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2" t="s">
        <v>8319</v>
      </c>
      <c r="R3448" t="s">
        <v>8345</v>
      </c>
      <c r="S3448" s="17">
        <f t="shared" si="267"/>
        <v>42382.130833333329</v>
      </c>
      <c r="T3448" s="17">
        <f t="shared" si="268"/>
        <v>42412.130833333329</v>
      </c>
      <c r="U3448">
        <f t="shared" si="269"/>
        <v>2016</v>
      </c>
    </row>
    <row r="3449" spans="1:21" ht="43.2" x14ac:dyDescent="0.3">
      <c r="A3449">
        <v>1129</v>
      </c>
      <c r="B3449" s="9" t="s">
        <v>1130</v>
      </c>
      <c r="C3449" s="3" t="s">
        <v>5239</v>
      </c>
      <c r="D3449" s="5">
        <v>20000</v>
      </c>
      <c r="E3449" s="7">
        <v>21</v>
      </c>
      <c r="F3449" t="s">
        <v>8220</v>
      </c>
      <c r="G3449" t="s">
        <v>8223</v>
      </c>
      <c r="H3449" t="s">
        <v>8245</v>
      </c>
      <c r="I3449">
        <v>1465107693</v>
      </c>
      <c r="J3449">
        <v>1462515693</v>
      </c>
      <c r="K3449" t="b">
        <v>0</v>
      </c>
      <c r="L3449">
        <v>2</v>
      </c>
      <c r="M3449" t="b">
        <v>0</v>
      </c>
      <c r="N3449" t="s">
        <v>8281</v>
      </c>
      <c r="O3449">
        <f t="shared" si="265"/>
        <v>0</v>
      </c>
      <c r="P3449">
        <f t="shared" si="266"/>
        <v>10.5</v>
      </c>
      <c r="Q3449" s="12" t="s">
        <v>8316</v>
      </c>
      <c r="R3449" t="s">
        <v>8344</v>
      </c>
      <c r="S3449" s="17">
        <f t="shared" si="267"/>
        <v>42496.264965277776</v>
      </c>
      <c r="T3449" s="17">
        <f t="shared" si="268"/>
        <v>42526.264965277776</v>
      </c>
      <c r="U3449">
        <f t="shared" si="269"/>
        <v>2016</v>
      </c>
    </row>
    <row r="3450" spans="1:21" ht="57.6" x14ac:dyDescent="0.3">
      <c r="A3450">
        <v>1092</v>
      </c>
      <c r="B3450" s="9" t="s">
        <v>1093</v>
      </c>
      <c r="C3450" s="3" t="s">
        <v>5202</v>
      </c>
      <c r="D3450" s="5">
        <v>2000</v>
      </c>
      <c r="E3450" s="7">
        <v>21</v>
      </c>
      <c r="F3450" t="s">
        <v>8220</v>
      </c>
      <c r="G3450" t="s">
        <v>8223</v>
      </c>
      <c r="H3450" t="s">
        <v>8245</v>
      </c>
      <c r="I3450">
        <v>1357432638</v>
      </c>
      <c r="J3450">
        <v>1354840638</v>
      </c>
      <c r="K3450" t="b">
        <v>0</v>
      </c>
      <c r="L3450">
        <v>7</v>
      </c>
      <c r="M3450" t="b">
        <v>0</v>
      </c>
      <c r="N3450" t="s">
        <v>8280</v>
      </c>
      <c r="O3450">
        <f t="shared" si="265"/>
        <v>1</v>
      </c>
      <c r="P3450">
        <f t="shared" si="266"/>
        <v>3</v>
      </c>
      <c r="Q3450" s="12" t="s">
        <v>8316</v>
      </c>
      <c r="R3450" t="s">
        <v>8334</v>
      </c>
      <c r="S3450" s="17">
        <f t="shared" si="267"/>
        <v>41250.025902777779</v>
      </c>
      <c r="T3450" s="17">
        <f t="shared" si="268"/>
        <v>41280.025902777779</v>
      </c>
      <c r="U3450">
        <f t="shared" si="269"/>
        <v>2012</v>
      </c>
    </row>
    <row r="3451" spans="1:21" ht="28.8" x14ac:dyDescent="0.3">
      <c r="A3451">
        <v>900</v>
      </c>
      <c r="B3451" s="9" t="s">
        <v>901</v>
      </c>
      <c r="C3451" s="3" t="s">
        <v>5010</v>
      </c>
      <c r="D3451" s="5">
        <v>5000</v>
      </c>
      <c r="E3451" s="7">
        <v>21</v>
      </c>
      <c r="F3451" t="s">
        <v>8220</v>
      </c>
      <c r="G3451" t="s">
        <v>8223</v>
      </c>
      <c r="H3451" t="s">
        <v>8245</v>
      </c>
      <c r="I3451">
        <v>1459365802</v>
      </c>
      <c r="J3451">
        <v>1456777402</v>
      </c>
      <c r="K3451" t="b">
        <v>0</v>
      </c>
      <c r="L3451">
        <v>2</v>
      </c>
      <c r="M3451" t="b">
        <v>0</v>
      </c>
      <c r="N3451" t="s">
        <v>8276</v>
      </c>
      <c r="O3451">
        <f t="shared" si="265"/>
        <v>0</v>
      </c>
      <c r="P3451">
        <f t="shared" si="266"/>
        <v>10.5</v>
      </c>
      <c r="Q3451" s="12" t="s">
        <v>8327</v>
      </c>
      <c r="R3451" t="s">
        <v>8350</v>
      </c>
      <c r="S3451" s="17">
        <f t="shared" si="267"/>
        <v>42429.84956018519</v>
      </c>
      <c r="T3451" s="17">
        <f t="shared" si="268"/>
        <v>42459.807893518519</v>
      </c>
      <c r="U3451">
        <f t="shared" si="269"/>
        <v>2016</v>
      </c>
    </row>
    <row r="3452" spans="1:21" ht="43.2" x14ac:dyDescent="0.3">
      <c r="A3452">
        <v>777</v>
      </c>
      <c r="B3452" s="9" t="s">
        <v>778</v>
      </c>
      <c r="C3452" s="3" t="s">
        <v>4887</v>
      </c>
      <c r="D3452" s="5">
        <v>3000</v>
      </c>
      <c r="E3452" s="7">
        <v>21</v>
      </c>
      <c r="F3452" t="s">
        <v>8220</v>
      </c>
      <c r="G3452" t="s">
        <v>8223</v>
      </c>
      <c r="H3452" t="s">
        <v>8245</v>
      </c>
      <c r="I3452">
        <v>1375313577</v>
      </c>
      <c r="J3452">
        <v>1372721577</v>
      </c>
      <c r="K3452" t="b">
        <v>0</v>
      </c>
      <c r="L3452">
        <v>3</v>
      </c>
      <c r="M3452" t="b">
        <v>0</v>
      </c>
      <c r="N3452" t="s">
        <v>8273</v>
      </c>
      <c r="O3452">
        <f t="shared" si="265"/>
        <v>1</v>
      </c>
      <c r="P3452">
        <f t="shared" si="266"/>
        <v>7</v>
      </c>
      <c r="Q3452" s="12" t="s">
        <v>8311</v>
      </c>
      <c r="R3452" t="s">
        <v>8352</v>
      </c>
      <c r="S3452" s="17">
        <f t="shared" si="267"/>
        <v>41456.981215277774</v>
      </c>
      <c r="T3452" s="17">
        <f t="shared" si="268"/>
        <v>41486.981215277774</v>
      </c>
      <c r="U3452">
        <f t="shared" si="269"/>
        <v>2013</v>
      </c>
    </row>
    <row r="3453" spans="1:21" ht="43.2" x14ac:dyDescent="0.3">
      <c r="A3453">
        <v>4092</v>
      </c>
      <c r="B3453" s="9" t="s">
        <v>4088</v>
      </c>
      <c r="C3453" s="3" t="s">
        <v>8195</v>
      </c>
      <c r="D3453" s="5">
        <v>110000</v>
      </c>
      <c r="E3453" s="7">
        <v>20</v>
      </c>
      <c r="F3453" t="s">
        <v>8220</v>
      </c>
      <c r="G3453" t="s">
        <v>8223</v>
      </c>
      <c r="H3453" t="s">
        <v>8245</v>
      </c>
      <c r="I3453">
        <v>1428205247</v>
      </c>
      <c r="J3453">
        <v>1423024847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2" t="s">
        <v>8323</v>
      </c>
      <c r="R3453" t="s">
        <v>8326</v>
      </c>
      <c r="S3453" s="17">
        <f t="shared" si="267"/>
        <v>42039.194988425923</v>
      </c>
      <c r="T3453" s="17">
        <f t="shared" si="268"/>
        <v>42099.153321759266</v>
      </c>
      <c r="U3453">
        <f t="shared" si="269"/>
        <v>2015</v>
      </c>
    </row>
    <row r="3454" spans="1:21" ht="43.2" x14ac:dyDescent="0.3">
      <c r="A3454">
        <v>3852</v>
      </c>
      <c r="B3454" s="9" t="s">
        <v>3849</v>
      </c>
      <c r="C3454" s="3" t="s">
        <v>7961</v>
      </c>
      <c r="D3454" s="5">
        <v>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1427427276</v>
      </c>
      <c r="J3454">
        <v>1425270876</v>
      </c>
      <c r="K3454" t="b">
        <v>0</v>
      </c>
      <c r="L3454">
        <v>2</v>
      </c>
      <c r="M3454" t="b">
        <v>0</v>
      </c>
      <c r="N3454" t="s">
        <v>8269</v>
      </c>
      <c r="O3454">
        <f t="shared" si="265"/>
        <v>0</v>
      </c>
      <c r="P3454">
        <f t="shared" si="266"/>
        <v>10</v>
      </c>
      <c r="Q3454" s="12" t="s">
        <v>8323</v>
      </c>
      <c r="R3454" t="s">
        <v>8326</v>
      </c>
      <c r="S3454" s="17">
        <f t="shared" si="267"/>
        <v>42065.190694444449</v>
      </c>
      <c r="T3454" s="17">
        <f t="shared" si="268"/>
        <v>42090.149027777778</v>
      </c>
      <c r="U3454">
        <f t="shared" si="269"/>
        <v>2015</v>
      </c>
    </row>
    <row r="3455" spans="1:21" ht="28.8" x14ac:dyDescent="0.3">
      <c r="A3455">
        <v>3735</v>
      </c>
      <c r="B3455" s="9" t="s">
        <v>3732</v>
      </c>
      <c r="C3455" s="3" t="s">
        <v>7845</v>
      </c>
      <c r="D3455" s="5">
        <v>150</v>
      </c>
      <c r="E3455" s="7">
        <v>20</v>
      </c>
      <c r="F3455" t="s">
        <v>8220</v>
      </c>
      <c r="G3455" t="s">
        <v>8224</v>
      </c>
      <c r="H3455" t="s">
        <v>8246</v>
      </c>
      <c r="I3455">
        <v>1432831089</v>
      </c>
      <c r="J3455">
        <v>1430239089</v>
      </c>
      <c r="K3455" t="b">
        <v>0</v>
      </c>
      <c r="L3455">
        <v>2</v>
      </c>
      <c r="M3455" t="b">
        <v>0</v>
      </c>
      <c r="N3455" t="s">
        <v>8269</v>
      </c>
      <c r="O3455">
        <f t="shared" si="265"/>
        <v>13</v>
      </c>
      <c r="P3455">
        <f t="shared" si="266"/>
        <v>10</v>
      </c>
      <c r="Q3455" s="12" t="s">
        <v>8323</v>
      </c>
      <c r="R3455" t="s">
        <v>8326</v>
      </c>
      <c r="S3455" s="17">
        <f t="shared" si="267"/>
        <v>42122.693159722221</v>
      </c>
      <c r="T3455" s="17">
        <f t="shared" si="268"/>
        <v>42152.693159722221</v>
      </c>
      <c r="U3455">
        <f t="shared" si="269"/>
        <v>2015</v>
      </c>
    </row>
    <row r="3456" spans="1:21" ht="43.2" x14ac:dyDescent="0.3">
      <c r="A3456">
        <v>2909</v>
      </c>
      <c r="B3456" s="9" t="s">
        <v>2909</v>
      </c>
      <c r="C3456" s="3" t="s">
        <v>7019</v>
      </c>
      <c r="D3456" s="5">
        <v>180000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1416944760</v>
      </c>
      <c r="J3456">
        <v>1413527001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2" t="s">
        <v>8323</v>
      </c>
      <c r="R3456" t="s">
        <v>8326</v>
      </c>
      <c r="S3456" s="17">
        <f t="shared" si="267"/>
        <v>41929.266215277778</v>
      </c>
      <c r="T3456" s="17">
        <f t="shared" si="268"/>
        <v>41968.823611111111</v>
      </c>
      <c r="U3456">
        <f t="shared" si="269"/>
        <v>2014</v>
      </c>
    </row>
    <row r="3457" spans="1:21" ht="43.2" x14ac:dyDescent="0.3">
      <c r="A3457">
        <v>2863</v>
      </c>
      <c r="B3457" s="9" t="s">
        <v>2863</v>
      </c>
      <c r="C3457" s="3" t="s">
        <v>6973</v>
      </c>
      <c r="D3457" s="5">
        <v>50000</v>
      </c>
      <c r="E3457" s="7">
        <v>20</v>
      </c>
      <c r="F3457" t="s">
        <v>8220</v>
      </c>
      <c r="G3457" t="s">
        <v>8223</v>
      </c>
      <c r="H3457" t="s">
        <v>8245</v>
      </c>
      <c r="I3457">
        <v>1410279123</v>
      </c>
      <c r="J3457">
        <v>1405095123</v>
      </c>
      <c r="K3457" t="b">
        <v>0</v>
      </c>
      <c r="L3457">
        <v>1</v>
      </c>
      <c r="M3457" t="b">
        <v>0</v>
      </c>
      <c r="N3457" t="s">
        <v>8269</v>
      </c>
      <c r="O3457">
        <f t="shared" si="265"/>
        <v>0</v>
      </c>
      <c r="P3457">
        <f t="shared" si="266"/>
        <v>20</v>
      </c>
      <c r="Q3457" s="12" t="s">
        <v>8323</v>
      </c>
      <c r="R3457" t="s">
        <v>8326</v>
      </c>
      <c r="S3457" s="17">
        <f t="shared" si="267"/>
        <v>41831.675034722226</v>
      </c>
      <c r="T3457" s="17">
        <f t="shared" si="268"/>
        <v>41891.675034722226</v>
      </c>
      <c r="U3457">
        <f t="shared" si="269"/>
        <v>2014</v>
      </c>
    </row>
    <row r="3458" spans="1:21" ht="28.8" x14ac:dyDescent="0.3">
      <c r="A3458">
        <v>1738</v>
      </c>
      <c r="B3458" s="9" t="s">
        <v>1739</v>
      </c>
      <c r="C3458" s="3" t="s">
        <v>5848</v>
      </c>
      <c r="D3458" s="5">
        <v>5000</v>
      </c>
      <c r="E3458" s="7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>
        <f t="shared" ref="O3458:O3521" si="270">ROUND(E3458/D3458*100,0)</f>
        <v>0</v>
      </c>
      <c r="P3458">
        <f t="shared" si="266"/>
        <v>20</v>
      </c>
      <c r="Q3458" s="12" t="s">
        <v>8327</v>
      </c>
      <c r="R3458" t="s">
        <v>8330</v>
      </c>
      <c r="S3458" s="17">
        <f t="shared" si="267"/>
        <v>41884.874328703707</v>
      </c>
      <c r="T3458" s="17">
        <f t="shared" si="268"/>
        <v>41914.874328703707</v>
      </c>
      <c r="U3458">
        <f t="shared" si="269"/>
        <v>2014</v>
      </c>
    </row>
    <row r="3459" spans="1:21" ht="43.2" x14ac:dyDescent="0.3">
      <c r="A3459">
        <v>1542</v>
      </c>
      <c r="B3459" s="9" t="s">
        <v>1543</v>
      </c>
      <c r="C3459" s="3" t="s">
        <v>5652</v>
      </c>
      <c r="D3459" s="5">
        <v>500</v>
      </c>
      <c r="E3459" s="7">
        <v>20</v>
      </c>
      <c r="F3459" t="s">
        <v>8220</v>
      </c>
      <c r="G3459" t="s">
        <v>8228</v>
      </c>
      <c r="H3459" t="s">
        <v>8250</v>
      </c>
      <c r="I3459">
        <v>1435708500</v>
      </c>
      <c r="J3459">
        <v>1434412500</v>
      </c>
      <c r="K3459" t="b">
        <v>0</v>
      </c>
      <c r="L3459">
        <v>1</v>
      </c>
      <c r="M3459" t="b">
        <v>0</v>
      </c>
      <c r="N3459" t="s">
        <v>8287</v>
      </c>
      <c r="O3459">
        <f t="shared" si="270"/>
        <v>4</v>
      </c>
      <c r="P3459">
        <f t="shared" ref="P3459:P3522" si="271">IFERROR(ROUND(E3459/L3459,2),0)</f>
        <v>20</v>
      </c>
      <c r="Q3459" s="12" t="s">
        <v>8313</v>
      </c>
      <c r="R3459" t="s">
        <v>8355</v>
      </c>
      <c r="S3459" s="17">
        <f t="shared" ref="S3459:S3522" si="272">(((J3459/60)/60)/24)+DATE(1970,1,1)</f>
        <v>42170.996527777781</v>
      </c>
      <c r="T3459" s="17">
        <f t="shared" ref="T3459:T3522" si="273">(((I3459/60)/60)/24)+DATE(1970,1,1)</f>
        <v>42185.996527777781</v>
      </c>
      <c r="U3459">
        <f t="shared" ref="U3459:U3522" si="274">YEAR(S3459)</f>
        <v>2015</v>
      </c>
    </row>
    <row r="3460" spans="1:21" ht="43.2" x14ac:dyDescent="0.3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2" t="s">
        <v>8316</v>
      </c>
      <c r="R3460" t="s">
        <v>8344</v>
      </c>
      <c r="S3460" s="17">
        <f t="shared" si="272"/>
        <v>41821.407187500001</v>
      </c>
      <c r="T3460" s="17">
        <f t="shared" si="273"/>
        <v>41851.407187500001</v>
      </c>
      <c r="U3460">
        <f t="shared" si="274"/>
        <v>2014</v>
      </c>
    </row>
    <row r="3461" spans="1:21" ht="43.2" x14ac:dyDescent="0.3">
      <c r="A3461">
        <v>884</v>
      </c>
      <c r="B3461" s="9" t="s">
        <v>885</v>
      </c>
      <c r="C3461" s="3" t="s">
        <v>4994</v>
      </c>
      <c r="D3461" s="5">
        <v>2000</v>
      </c>
      <c r="E3461" s="7">
        <v>20</v>
      </c>
      <c r="F3461" t="s">
        <v>8220</v>
      </c>
      <c r="G3461" t="s">
        <v>8223</v>
      </c>
      <c r="H3461" t="s">
        <v>8245</v>
      </c>
      <c r="I3461">
        <v>1336789860</v>
      </c>
      <c r="J3461">
        <v>1331666146</v>
      </c>
      <c r="K3461" t="b">
        <v>0</v>
      </c>
      <c r="L3461">
        <v>2</v>
      </c>
      <c r="M3461" t="b">
        <v>0</v>
      </c>
      <c r="N3461" t="s">
        <v>8277</v>
      </c>
      <c r="O3461">
        <f t="shared" si="270"/>
        <v>1</v>
      </c>
      <c r="P3461">
        <f t="shared" si="271"/>
        <v>10</v>
      </c>
      <c r="Q3461" s="12" t="s">
        <v>8327</v>
      </c>
      <c r="R3461" t="s">
        <v>8328</v>
      </c>
      <c r="S3461" s="17">
        <f t="shared" si="272"/>
        <v>40981.802615740737</v>
      </c>
      <c r="T3461" s="17">
        <f t="shared" si="273"/>
        <v>41041.104861111111</v>
      </c>
      <c r="U3461">
        <f t="shared" si="274"/>
        <v>2012</v>
      </c>
    </row>
    <row r="3462" spans="1:21" ht="43.2" x14ac:dyDescent="0.3">
      <c r="A3462">
        <v>597</v>
      </c>
      <c r="B3462" s="9" t="s">
        <v>598</v>
      </c>
      <c r="C3462" s="3" t="s">
        <v>4707</v>
      </c>
      <c r="D3462" s="5">
        <v>7500</v>
      </c>
      <c r="E3462" s="7">
        <v>20</v>
      </c>
      <c r="F3462" t="s">
        <v>8220</v>
      </c>
      <c r="G3462" t="s">
        <v>8223</v>
      </c>
      <c r="H3462" t="s">
        <v>8245</v>
      </c>
      <c r="I3462">
        <v>1469980800</v>
      </c>
      <c r="J3462">
        <v>1466787335</v>
      </c>
      <c r="K3462" t="b">
        <v>0</v>
      </c>
      <c r="L3462">
        <v>2</v>
      </c>
      <c r="M3462" t="b">
        <v>0</v>
      </c>
      <c r="N3462" t="s">
        <v>8270</v>
      </c>
      <c r="O3462">
        <f t="shared" si="270"/>
        <v>0</v>
      </c>
      <c r="P3462">
        <f t="shared" si="271"/>
        <v>10</v>
      </c>
      <c r="Q3462" s="12" t="s">
        <v>8308</v>
      </c>
      <c r="R3462" t="s">
        <v>8342</v>
      </c>
      <c r="S3462" s="17">
        <f t="shared" si="272"/>
        <v>42545.705266203702</v>
      </c>
      <c r="T3462" s="17">
        <f t="shared" si="273"/>
        <v>42582.666666666672</v>
      </c>
      <c r="U3462">
        <f t="shared" si="274"/>
        <v>2016</v>
      </c>
    </row>
    <row r="3463" spans="1:21" ht="43.2" x14ac:dyDescent="0.3">
      <c r="A3463">
        <v>569</v>
      </c>
      <c r="B3463" s="9" t="s">
        <v>570</v>
      </c>
      <c r="C3463" s="3" t="s">
        <v>4679</v>
      </c>
      <c r="D3463" s="5">
        <v>2500</v>
      </c>
      <c r="E3463" s="7">
        <v>20</v>
      </c>
      <c r="F3463" t="s">
        <v>8220</v>
      </c>
      <c r="G3463" t="s">
        <v>8228</v>
      </c>
      <c r="H3463" t="s">
        <v>8250</v>
      </c>
      <c r="I3463">
        <v>1451679612</v>
      </c>
      <c r="J3463">
        <v>1449087612</v>
      </c>
      <c r="K3463" t="b">
        <v>0</v>
      </c>
      <c r="L3463">
        <v>1</v>
      </c>
      <c r="M3463" t="b">
        <v>0</v>
      </c>
      <c r="N3463" t="s">
        <v>8270</v>
      </c>
      <c r="O3463">
        <f t="shared" si="270"/>
        <v>1</v>
      </c>
      <c r="P3463">
        <f t="shared" si="271"/>
        <v>20</v>
      </c>
      <c r="Q3463" s="12" t="s">
        <v>8308</v>
      </c>
      <c r="R3463" t="s">
        <v>8342</v>
      </c>
      <c r="S3463" s="17">
        <f t="shared" si="272"/>
        <v>42340.847361111111</v>
      </c>
      <c r="T3463" s="17">
        <f t="shared" si="273"/>
        <v>42370.847361111111</v>
      </c>
      <c r="U3463">
        <f t="shared" si="274"/>
        <v>2015</v>
      </c>
    </row>
    <row r="3464" spans="1:21" ht="43.2" x14ac:dyDescent="0.3">
      <c r="A3464">
        <v>213</v>
      </c>
      <c r="B3464" s="9" t="s">
        <v>215</v>
      </c>
      <c r="C3464" s="3" t="s">
        <v>4323</v>
      </c>
      <c r="D3464" s="5">
        <v>50000</v>
      </c>
      <c r="E3464" s="7">
        <v>20</v>
      </c>
      <c r="F3464" t="s">
        <v>8220</v>
      </c>
      <c r="G3464" t="s">
        <v>8223</v>
      </c>
      <c r="H3464" t="s">
        <v>8245</v>
      </c>
      <c r="I3464">
        <v>1439734001</v>
      </c>
      <c r="J3464">
        <v>1437142547</v>
      </c>
      <c r="K3464" t="b">
        <v>0</v>
      </c>
      <c r="L3464">
        <v>1</v>
      </c>
      <c r="M3464" t="b">
        <v>0</v>
      </c>
      <c r="N3464" t="s">
        <v>8266</v>
      </c>
      <c r="O3464">
        <f t="shared" si="270"/>
        <v>0</v>
      </c>
      <c r="P3464">
        <f t="shared" si="271"/>
        <v>20</v>
      </c>
      <c r="Q3464" s="12" t="s">
        <v>8321</v>
      </c>
      <c r="R3464" t="s">
        <v>8325</v>
      </c>
      <c r="S3464" s="17">
        <f t="shared" si="272"/>
        <v>42202.594293981485</v>
      </c>
      <c r="T3464" s="17">
        <f t="shared" si="273"/>
        <v>42232.587974537033</v>
      </c>
      <c r="U3464">
        <f t="shared" si="274"/>
        <v>2015</v>
      </c>
    </row>
    <row r="3465" spans="1:21" ht="43.2" x14ac:dyDescent="0.3">
      <c r="A3465">
        <v>4011</v>
      </c>
      <c r="B3465" s="9" t="s">
        <v>4007</v>
      </c>
      <c r="C3465" s="3" t="s">
        <v>8116</v>
      </c>
      <c r="D3465" s="5">
        <v>250</v>
      </c>
      <c r="E3465" s="7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 t="shared" si="270"/>
        <v>8</v>
      </c>
      <c r="P3465">
        <f t="shared" si="271"/>
        <v>4.75</v>
      </c>
      <c r="Q3465" s="12" t="s">
        <v>8323</v>
      </c>
      <c r="R3465" t="s">
        <v>8326</v>
      </c>
      <c r="S3465" s="17">
        <f t="shared" si="272"/>
        <v>42002.54488425926</v>
      </c>
      <c r="T3465" s="17">
        <f t="shared" si="273"/>
        <v>42032.54488425926</v>
      </c>
      <c r="U3465">
        <f t="shared" si="274"/>
        <v>2014</v>
      </c>
    </row>
    <row r="3466" spans="1:21" ht="57.6" x14ac:dyDescent="0.3">
      <c r="A3466">
        <v>2660</v>
      </c>
      <c r="B3466" s="9" t="s">
        <v>2660</v>
      </c>
      <c r="C3466" s="3" t="s">
        <v>6770</v>
      </c>
      <c r="D3466" s="5">
        <v>20000</v>
      </c>
      <c r="E3466" s="7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 t="shared" si="270"/>
        <v>0</v>
      </c>
      <c r="P3466">
        <f t="shared" si="271"/>
        <v>3.8</v>
      </c>
      <c r="Q3466" s="12" t="s">
        <v>8308</v>
      </c>
      <c r="R3466" t="s">
        <v>8315</v>
      </c>
      <c r="S3466" s="17">
        <f t="shared" si="272"/>
        <v>42272.713171296295</v>
      </c>
      <c r="T3466" s="17">
        <f t="shared" si="273"/>
        <v>42332.754837962959</v>
      </c>
      <c r="U3466">
        <f t="shared" si="274"/>
        <v>2015</v>
      </c>
    </row>
    <row r="3467" spans="1:21" ht="43.2" x14ac:dyDescent="0.3">
      <c r="A3467">
        <v>1686</v>
      </c>
      <c r="B3467" s="9" t="s">
        <v>1687</v>
      </c>
      <c r="C3467" s="3" t="s">
        <v>5796</v>
      </c>
      <c r="D3467" s="5">
        <v>5000</v>
      </c>
      <c r="E3467" s="7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>
        <f t="shared" si="270"/>
        <v>0</v>
      </c>
      <c r="P3467">
        <f t="shared" si="271"/>
        <v>18</v>
      </c>
      <c r="Q3467" s="12" t="s">
        <v>8327</v>
      </c>
      <c r="R3467" t="s">
        <v>8330</v>
      </c>
      <c r="S3467" s="17">
        <f t="shared" si="272"/>
        <v>42792.843969907408</v>
      </c>
      <c r="T3467" s="17">
        <f t="shared" si="273"/>
        <v>42852.802303240736</v>
      </c>
      <c r="U3467">
        <f t="shared" si="274"/>
        <v>2017</v>
      </c>
    </row>
    <row r="3468" spans="1:21" x14ac:dyDescent="0.3">
      <c r="A3468">
        <v>638</v>
      </c>
      <c r="B3468" s="9" t="s">
        <v>639</v>
      </c>
      <c r="C3468" s="3" t="s">
        <v>4748</v>
      </c>
      <c r="D3468" s="5">
        <v>200000</v>
      </c>
      <c r="E3468" s="7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>
        <f t="shared" si="270"/>
        <v>0</v>
      </c>
      <c r="P3468">
        <f t="shared" si="271"/>
        <v>3</v>
      </c>
      <c r="Q3468" s="12" t="s">
        <v>8308</v>
      </c>
      <c r="R3468" t="s">
        <v>8342</v>
      </c>
      <c r="S3468" s="17">
        <f t="shared" si="272"/>
        <v>42759.593310185184</v>
      </c>
      <c r="T3468" s="17">
        <f t="shared" si="273"/>
        <v>42819.55164351852</v>
      </c>
      <c r="U3468">
        <f t="shared" si="274"/>
        <v>2017</v>
      </c>
    </row>
    <row r="3469" spans="1:21" ht="43.2" x14ac:dyDescent="0.3">
      <c r="A3469">
        <v>1169</v>
      </c>
      <c r="B3469" s="9" t="s">
        <v>1170</v>
      </c>
      <c r="C3469" s="3" t="s">
        <v>5279</v>
      </c>
      <c r="D3469" s="5">
        <v>10000</v>
      </c>
      <c r="E3469" s="7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8282</v>
      </c>
      <c r="O3469">
        <f t="shared" si="270"/>
        <v>0</v>
      </c>
      <c r="P3469">
        <f t="shared" si="271"/>
        <v>5.67</v>
      </c>
      <c r="Q3469" s="12" t="s">
        <v>8319</v>
      </c>
      <c r="R3469" t="s">
        <v>8345</v>
      </c>
      <c r="S3469" s="17">
        <f t="shared" si="272"/>
        <v>42027.353738425925</v>
      </c>
      <c r="T3469" s="17">
        <f t="shared" si="273"/>
        <v>42057.353738425925</v>
      </c>
      <c r="U3469">
        <f t="shared" si="274"/>
        <v>2015</v>
      </c>
    </row>
    <row r="3470" spans="1:21" ht="57.6" x14ac:dyDescent="0.3">
      <c r="A3470">
        <v>192</v>
      </c>
      <c r="B3470" s="9" t="s">
        <v>194</v>
      </c>
      <c r="C3470" s="3" t="s">
        <v>4302</v>
      </c>
      <c r="D3470" s="5">
        <v>1000000</v>
      </c>
      <c r="E3470" s="7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>
        <f t="shared" si="270"/>
        <v>0</v>
      </c>
      <c r="P3470">
        <f t="shared" si="271"/>
        <v>5.67</v>
      </c>
      <c r="Q3470" s="12" t="s">
        <v>8321</v>
      </c>
      <c r="R3470" t="s">
        <v>8325</v>
      </c>
      <c r="S3470" s="17">
        <f t="shared" si="272"/>
        <v>41899.792037037041</v>
      </c>
      <c r="T3470" s="17">
        <f t="shared" si="273"/>
        <v>41929.792037037041</v>
      </c>
      <c r="U3470">
        <f t="shared" si="274"/>
        <v>2014</v>
      </c>
    </row>
    <row r="3471" spans="1:21" ht="43.2" x14ac:dyDescent="0.3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2" t="s">
        <v>8323</v>
      </c>
      <c r="R3471" t="s">
        <v>8326</v>
      </c>
      <c r="S3471" s="17">
        <f t="shared" si="272"/>
        <v>42169.958506944444</v>
      </c>
      <c r="T3471" s="17">
        <f t="shared" si="273"/>
        <v>42199.958506944444</v>
      </c>
      <c r="U3471">
        <f t="shared" si="274"/>
        <v>2015</v>
      </c>
    </row>
    <row r="3472" spans="1:21" ht="43.2" x14ac:dyDescent="0.3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2" t="s">
        <v>8316</v>
      </c>
      <c r="R3472" t="s">
        <v>8334</v>
      </c>
      <c r="S3472" s="17">
        <f t="shared" si="272"/>
        <v>40619.097210648149</v>
      </c>
      <c r="T3472" s="17">
        <f t="shared" si="273"/>
        <v>40657.290972222225</v>
      </c>
      <c r="U3472">
        <f t="shared" si="274"/>
        <v>2011</v>
      </c>
    </row>
    <row r="3473" spans="1:21" ht="28.8" x14ac:dyDescent="0.3">
      <c r="A3473">
        <v>3926</v>
      </c>
      <c r="B3473" s="9" t="s">
        <v>3923</v>
      </c>
      <c r="C3473" s="3" t="s">
        <v>8034</v>
      </c>
      <c r="D3473" s="5">
        <v>5000</v>
      </c>
      <c r="E3473" s="7">
        <v>15</v>
      </c>
      <c r="F3473" t="s">
        <v>8220</v>
      </c>
      <c r="G3473" t="s">
        <v>8225</v>
      </c>
      <c r="H3473" t="s">
        <v>8247</v>
      </c>
      <c r="I3473">
        <v>1419645748</v>
      </c>
      <c r="J3473">
        <v>1417053748</v>
      </c>
      <c r="K3473" t="b">
        <v>0</v>
      </c>
      <c r="L3473">
        <v>1</v>
      </c>
      <c r="M3473" t="b">
        <v>0</v>
      </c>
      <c r="N3473" t="s">
        <v>8269</v>
      </c>
      <c r="O3473">
        <f t="shared" si="270"/>
        <v>0</v>
      </c>
      <c r="P3473">
        <f t="shared" si="271"/>
        <v>15</v>
      </c>
      <c r="Q3473" s="12" t="s">
        <v>8323</v>
      </c>
      <c r="R3473" t="s">
        <v>8326</v>
      </c>
      <c r="S3473" s="17">
        <f t="shared" si="272"/>
        <v>41970.085046296299</v>
      </c>
      <c r="T3473" s="17">
        <f t="shared" si="273"/>
        <v>42000.085046296299</v>
      </c>
      <c r="U3473">
        <f t="shared" si="274"/>
        <v>2014</v>
      </c>
    </row>
    <row r="3474" spans="1:21" ht="43.2" x14ac:dyDescent="0.3">
      <c r="A3474">
        <v>3925</v>
      </c>
      <c r="B3474" s="9" t="s">
        <v>3922</v>
      </c>
      <c r="C3474" s="3" t="s">
        <v>8033</v>
      </c>
      <c r="D3474" s="5">
        <v>150</v>
      </c>
      <c r="E3474" s="7">
        <v>15</v>
      </c>
      <c r="F3474" t="s">
        <v>8220</v>
      </c>
      <c r="G3474" t="s">
        <v>8223</v>
      </c>
      <c r="H3474" t="s">
        <v>8245</v>
      </c>
      <c r="I3474">
        <v>1406753639</v>
      </c>
      <c r="J3474">
        <v>1404161639</v>
      </c>
      <c r="K3474" t="b">
        <v>0</v>
      </c>
      <c r="L3474">
        <v>3</v>
      </c>
      <c r="M3474" t="b">
        <v>0</v>
      </c>
      <c r="N3474" t="s">
        <v>8269</v>
      </c>
      <c r="O3474">
        <f t="shared" si="270"/>
        <v>10</v>
      </c>
      <c r="P3474">
        <f t="shared" si="271"/>
        <v>5</v>
      </c>
      <c r="Q3474" s="12" t="s">
        <v>8323</v>
      </c>
      <c r="R3474" t="s">
        <v>8326</v>
      </c>
      <c r="S3474" s="17">
        <f t="shared" si="272"/>
        <v>41820.870821759258</v>
      </c>
      <c r="T3474" s="17">
        <f t="shared" si="273"/>
        <v>41850.870821759258</v>
      </c>
      <c r="U3474">
        <f t="shared" si="274"/>
        <v>2014</v>
      </c>
    </row>
    <row r="3475" spans="1:21" ht="57.6" x14ac:dyDescent="0.3">
      <c r="A3475">
        <v>3642</v>
      </c>
      <c r="B3475" s="9" t="s">
        <v>3640</v>
      </c>
      <c r="C3475" s="3" t="s">
        <v>7752</v>
      </c>
      <c r="D3475" s="5">
        <v>700</v>
      </c>
      <c r="E3475" s="7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>
        <f t="shared" si="270"/>
        <v>2</v>
      </c>
      <c r="P3475">
        <f t="shared" si="271"/>
        <v>7.5</v>
      </c>
      <c r="Q3475" s="12" t="s">
        <v>8323</v>
      </c>
      <c r="R3475" t="s">
        <v>8335</v>
      </c>
      <c r="S3475" s="17">
        <f t="shared" si="272"/>
        <v>42297.816284722227</v>
      </c>
      <c r="T3475" s="17">
        <f t="shared" si="273"/>
        <v>42338.708333333328</v>
      </c>
      <c r="U3475">
        <f t="shared" si="274"/>
        <v>2015</v>
      </c>
    </row>
    <row r="3476" spans="1:21" ht="28.8" x14ac:dyDescent="0.3">
      <c r="A3476">
        <v>2641</v>
      </c>
      <c r="B3476" s="9" t="s">
        <v>2641</v>
      </c>
      <c r="C3476" s="3" t="s">
        <v>6751</v>
      </c>
      <c r="D3476" s="5">
        <v>1500</v>
      </c>
      <c r="E3476" s="7">
        <v>15</v>
      </c>
      <c r="F3476" t="s">
        <v>8220</v>
      </c>
      <c r="G3476" t="s">
        <v>8223</v>
      </c>
      <c r="H3476" t="s">
        <v>8245</v>
      </c>
      <c r="I3476">
        <v>1410811740</v>
      </c>
      <c r="J3476">
        <v>1409341863</v>
      </c>
      <c r="K3476" t="b">
        <v>0</v>
      </c>
      <c r="L3476">
        <v>1</v>
      </c>
      <c r="M3476" t="b">
        <v>0</v>
      </c>
      <c r="N3476" t="s">
        <v>8299</v>
      </c>
      <c r="O3476">
        <f t="shared" si="270"/>
        <v>1</v>
      </c>
      <c r="P3476">
        <f t="shared" si="271"/>
        <v>15</v>
      </c>
      <c r="Q3476" s="12" t="s">
        <v>8308</v>
      </c>
      <c r="R3476" t="s">
        <v>8315</v>
      </c>
      <c r="S3476" s="17">
        <f t="shared" si="272"/>
        <v>41880.827118055553</v>
      </c>
      <c r="T3476" s="17">
        <f t="shared" si="273"/>
        <v>41897.839583333334</v>
      </c>
      <c r="U3476">
        <f t="shared" si="274"/>
        <v>2014</v>
      </c>
    </row>
    <row r="3477" spans="1:21" ht="43.2" x14ac:dyDescent="0.3">
      <c r="A3477">
        <v>2347</v>
      </c>
      <c r="B3477" s="9" t="s">
        <v>2348</v>
      </c>
      <c r="C3477" s="3" t="s">
        <v>6457</v>
      </c>
      <c r="D3477" s="5">
        <v>1000</v>
      </c>
      <c r="E3477" s="7">
        <v>15</v>
      </c>
      <c r="F3477" t="s">
        <v>8219</v>
      </c>
      <c r="G3477" t="s">
        <v>8223</v>
      </c>
      <c r="H3477" t="s">
        <v>8245</v>
      </c>
      <c r="I3477">
        <v>1472135676</v>
      </c>
      <c r="J3477">
        <v>1469543676</v>
      </c>
      <c r="K3477" t="b">
        <v>0</v>
      </c>
      <c r="L3477">
        <v>1</v>
      </c>
      <c r="M3477" t="b">
        <v>0</v>
      </c>
      <c r="N3477" t="s">
        <v>8270</v>
      </c>
      <c r="O3477">
        <f t="shared" si="270"/>
        <v>2</v>
      </c>
      <c r="P3477">
        <f t="shared" si="271"/>
        <v>15</v>
      </c>
      <c r="Q3477" s="12" t="s">
        <v>8308</v>
      </c>
      <c r="R3477" t="s">
        <v>8342</v>
      </c>
      <c r="S3477" s="17">
        <f t="shared" si="272"/>
        <v>42577.607361111113</v>
      </c>
      <c r="T3477" s="17">
        <f t="shared" si="273"/>
        <v>42607.607361111113</v>
      </c>
      <c r="U3477">
        <f t="shared" si="274"/>
        <v>2016</v>
      </c>
    </row>
    <row r="3478" spans="1:21" ht="43.2" x14ac:dyDescent="0.3">
      <c r="A3478">
        <v>1810</v>
      </c>
      <c r="B3478" s="9" t="s">
        <v>1811</v>
      </c>
      <c r="C3478" s="3" t="s">
        <v>5920</v>
      </c>
      <c r="D3478" s="5">
        <v>450</v>
      </c>
      <c r="E3478" s="7">
        <v>15</v>
      </c>
      <c r="F3478" t="s">
        <v>8220</v>
      </c>
      <c r="G3478" t="s">
        <v>8223</v>
      </c>
      <c r="H3478" t="s">
        <v>8245</v>
      </c>
      <c r="I3478">
        <v>1408657826</v>
      </c>
      <c r="J3478">
        <v>1407621026</v>
      </c>
      <c r="K3478" t="b">
        <v>0</v>
      </c>
      <c r="L3478">
        <v>2</v>
      </c>
      <c r="M3478" t="b">
        <v>0</v>
      </c>
      <c r="N3478" t="s">
        <v>8283</v>
      </c>
      <c r="O3478">
        <f t="shared" si="270"/>
        <v>3</v>
      </c>
      <c r="P3478">
        <f t="shared" si="271"/>
        <v>7.5</v>
      </c>
      <c r="Q3478" s="12" t="s">
        <v>8313</v>
      </c>
      <c r="R3478" t="s">
        <v>8314</v>
      </c>
      <c r="S3478" s="17">
        <f t="shared" si="272"/>
        <v>41860.91002314815</v>
      </c>
      <c r="T3478" s="17">
        <f t="shared" si="273"/>
        <v>41872.91002314815</v>
      </c>
      <c r="U3478">
        <f t="shared" si="274"/>
        <v>2014</v>
      </c>
    </row>
    <row r="3479" spans="1:21" ht="57.6" x14ac:dyDescent="0.3">
      <c r="A3479">
        <v>1583</v>
      </c>
      <c r="B3479" s="9" t="s">
        <v>1584</v>
      </c>
      <c r="C3479" s="3" t="s">
        <v>5693</v>
      </c>
      <c r="D3479" s="5">
        <v>20000</v>
      </c>
      <c r="E3479" s="7">
        <v>15</v>
      </c>
      <c r="F3479" t="s">
        <v>8220</v>
      </c>
      <c r="G3479" t="s">
        <v>8224</v>
      </c>
      <c r="H3479" t="s">
        <v>8246</v>
      </c>
      <c r="I3479">
        <v>1411681391</v>
      </c>
      <c r="J3479">
        <v>1409089391</v>
      </c>
      <c r="K3479" t="b">
        <v>0</v>
      </c>
      <c r="L3479">
        <v>1</v>
      </c>
      <c r="M3479" t="b">
        <v>0</v>
      </c>
      <c r="N3479" t="s">
        <v>8289</v>
      </c>
      <c r="O3479">
        <f t="shared" si="270"/>
        <v>0</v>
      </c>
      <c r="P3479">
        <f t="shared" si="271"/>
        <v>15</v>
      </c>
      <c r="Q3479" s="12" t="s">
        <v>8313</v>
      </c>
      <c r="R3479" t="s">
        <v>8351</v>
      </c>
      <c r="S3479" s="17">
        <f t="shared" si="272"/>
        <v>41877.904988425929</v>
      </c>
      <c r="T3479" s="17">
        <f t="shared" si="273"/>
        <v>41907.904988425929</v>
      </c>
      <c r="U3479">
        <f t="shared" si="274"/>
        <v>2014</v>
      </c>
    </row>
    <row r="3480" spans="1:21" ht="43.2" x14ac:dyDescent="0.3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2" t="s">
        <v>8311</v>
      </c>
      <c r="R3480" t="s">
        <v>8348</v>
      </c>
      <c r="S3480" s="17">
        <f t="shared" si="272"/>
        <v>42463.866666666669</v>
      </c>
      <c r="T3480" s="17">
        <f t="shared" si="273"/>
        <v>42484.915972222225</v>
      </c>
      <c r="U3480">
        <f t="shared" si="274"/>
        <v>2016</v>
      </c>
    </row>
    <row r="3481" spans="1:21" ht="43.2" x14ac:dyDescent="0.3">
      <c r="A3481">
        <v>1435</v>
      </c>
      <c r="B3481" s="9" t="s">
        <v>1436</v>
      </c>
      <c r="C3481" s="3" t="s">
        <v>5545</v>
      </c>
      <c r="D3481" s="5">
        <v>15000</v>
      </c>
      <c r="E3481" s="7">
        <v>15</v>
      </c>
      <c r="F3481" t="s">
        <v>8220</v>
      </c>
      <c r="G3481" t="s">
        <v>8236</v>
      </c>
      <c r="H3481" t="s">
        <v>8248</v>
      </c>
      <c r="I3481">
        <v>1444589020</v>
      </c>
      <c r="J3481">
        <v>1441997020</v>
      </c>
      <c r="K3481" t="b">
        <v>0</v>
      </c>
      <c r="L3481">
        <v>2</v>
      </c>
      <c r="M3481" t="b">
        <v>0</v>
      </c>
      <c r="N3481" t="s">
        <v>8285</v>
      </c>
      <c r="O3481">
        <f t="shared" si="270"/>
        <v>0</v>
      </c>
      <c r="P3481">
        <f t="shared" si="271"/>
        <v>7.5</v>
      </c>
      <c r="Q3481" s="12" t="s">
        <v>8311</v>
      </c>
      <c r="R3481" t="s">
        <v>8348</v>
      </c>
      <c r="S3481" s="17">
        <f t="shared" si="272"/>
        <v>42258.780324074076</v>
      </c>
      <c r="T3481" s="17">
        <f t="shared" si="273"/>
        <v>42288.780324074076</v>
      </c>
      <c r="U3481">
        <f t="shared" si="274"/>
        <v>2015</v>
      </c>
    </row>
    <row r="3482" spans="1:21" ht="43.2" x14ac:dyDescent="0.3">
      <c r="A3482">
        <v>1407</v>
      </c>
      <c r="B3482" s="9" t="s">
        <v>1408</v>
      </c>
      <c r="C3482" s="3" t="s">
        <v>5517</v>
      </c>
      <c r="D3482" s="5">
        <v>3000</v>
      </c>
      <c r="E3482" s="7">
        <v>15</v>
      </c>
      <c r="F3482" t="s">
        <v>8220</v>
      </c>
      <c r="G3482" t="s">
        <v>8223</v>
      </c>
      <c r="H3482" t="s">
        <v>8245</v>
      </c>
      <c r="I3482">
        <v>1407847978</v>
      </c>
      <c r="J3482">
        <v>1405687978</v>
      </c>
      <c r="K3482" t="b">
        <v>0</v>
      </c>
      <c r="L3482">
        <v>2</v>
      </c>
      <c r="M3482" t="b">
        <v>0</v>
      </c>
      <c r="N3482" t="s">
        <v>8285</v>
      </c>
      <c r="O3482">
        <f t="shared" si="270"/>
        <v>1</v>
      </c>
      <c r="P3482">
        <f t="shared" si="271"/>
        <v>7.5</v>
      </c>
      <c r="Q3482" s="12" t="s">
        <v>8311</v>
      </c>
      <c r="R3482" t="s">
        <v>8348</v>
      </c>
      <c r="S3482" s="17">
        <f t="shared" si="272"/>
        <v>41838.536782407406</v>
      </c>
      <c r="T3482" s="17">
        <f t="shared" si="273"/>
        <v>41863.536782407406</v>
      </c>
      <c r="U3482">
        <f t="shared" si="274"/>
        <v>2014</v>
      </c>
    </row>
    <row r="3483" spans="1:21" x14ac:dyDescent="0.3">
      <c r="A3483">
        <v>1406</v>
      </c>
      <c r="B3483" s="9" t="s">
        <v>1407</v>
      </c>
      <c r="C3483" s="3" t="s">
        <v>5516</v>
      </c>
      <c r="D3483" s="5">
        <v>12000</v>
      </c>
      <c r="E3483" s="7">
        <v>15</v>
      </c>
      <c r="F3483" t="s">
        <v>8220</v>
      </c>
      <c r="G3483" t="s">
        <v>8236</v>
      </c>
      <c r="H3483" t="s">
        <v>8248</v>
      </c>
      <c r="I3483">
        <v>1449914400</v>
      </c>
      <c r="J3483">
        <v>1445336607</v>
      </c>
      <c r="K3483" t="b">
        <v>0</v>
      </c>
      <c r="L3483">
        <v>3</v>
      </c>
      <c r="M3483" t="b">
        <v>0</v>
      </c>
      <c r="N3483" t="s">
        <v>8285</v>
      </c>
      <c r="O3483">
        <f t="shared" si="270"/>
        <v>0</v>
      </c>
      <c r="P3483">
        <f t="shared" si="271"/>
        <v>5</v>
      </c>
      <c r="Q3483" s="12" t="s">
        <v>8311</v>
      </c>
      <c r="R3483" t="s">
        <v>8348</v>
      </c>
      <c r="S3483" s="17">
        <f t="shared" si="272"/>
        <v>42297.432951388888</v>
      </c>
      <c r="T3483" s="17">
        <f t="shared" si="273"/>
        <v>42350.416666666672</v>
      </c>
      <c r="U3483">
        <f t="shared" si="274"/>
        <v>2015</v>
      </c>
    </row>
    <row r="3484" spans="1:21" x14ac:dyDescent="0.3">
      <c r="A3484">
        <v>1086</v>
      </c>
      <c r="B3484" s="9" t="s">
        <v>1087</v>
      </c>
      <c r="C3484" s="3" t="s">
        <v>5196</v>
      </c>
      <c r="D3484" s="5">
        <v>18000</v>
      </c>
      <c r="E3484" s="7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>
        <f t="shared" si="270"/>
        <v>0</v>
      </c>
      <c r="P3484">
        <f t="shared" si="271"/>
        <v>7.5</v>
      </c>
      <c r="Q3484" s="12" t="s">
        <v>8316</v>
      </c>
      <c r="R3484" t="s">
        <v>8334</v>
      </c>
      <c r="S3484" s="17">
        <f t="shared" si="272"/>
        <v>41845.866793981484</v>
      </c>
      <c r="T3484" s="17">
        <f t="shared" si="273"/>
        <v>41875.866793981484</v>
      </c>
      <c r="U3484">
        <f t="shared" si="274"/>
        <v>2014</v>
      </c>
    </row>
    <row r="3485" spans="1:21" ht="43.2" x14ac:dyDescent="0.3">
      <c r="A3485">
        <v>1053</v>
      </c>
      <c r="B3485" s="9" t="s">
        <v>1054</v>
      </c>
      <c r="C3485" s="3" t="s">
        <v>5163</v>
      </c>
      <c r="D3485" s="5">
        <v>1500</v>
      </c>
      <c r="E3485" s="7">
        <v>15</v>
      </c>
      <c r="F3485" t="s">
        <v>8219</v>
      </c>
      <c r="G3485" t="s">
        <v>8223</v>
      </c>
      <c r="H3485" t="s">
        <v>8245</v>
      </c>
      <c r="I3485">
        <v>1488773332</v>
      </c>
      <c r="J3485">
        <v>1486613332</v>
      </c>
      <c r="K3485" t="b">
        <v>0</v>
      </c>
      <c r="L3485">
        <v>1</v>
      </c>
      <c r="M3485" t="b">
        <v>0</v>
      </c>
      <c r="N3485" t="s">
        <v>8279</v>
      </c>
      <c r="O3485">
        <f t="shared" si="270"/>
        <v>1</v>
      </c>
      <c r="P3485">
        <f t="shared" si="271"/>
        <v>15</v>
      </c>
      <c r="Q3485" s="12" t="s">
        <v>8346</v>
      </c>
      <c r="R3485" t="s">
        <v>8347</v>
      </c>
      <c r="S3485" s="17">
        <f t="shared" si="272"/>
        <v>42775.172824074078</v>
      </c>
      <c r="T3485" s="17">
        <f t="shared" si="273"/>
        <v>42800.172824074078</v>
      </c>
      <c r="U3485">
        <f t="shared" si="274"/>
        <v>2017</v>
      </c>
    </row>
    <row r="3486" spans="1:21" ht="28.8" x14ac:dyDescent="0.3">
      <c r="A3486">
        <v>674</v>
      </c>
      <c r="B3486" s="9" t="s">
        <v>675</v>
      </c>
      <c r="C3486" s="3" t="s">
        <v>4784</v>
      </c>
      <c r="D3486" s="5">
        <v>50000</v>
      </c>
      <c r="E3486" s="7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8271</v>
      </c>
      <c r="O3486">
        <f t="shared" si="270"/>
        <v>0</v>
      </c>
      <c r="P3486">
        <f t="shared" si="271"/>
        <v>7.5</v>
      </c>
      <c r="Q3486" s="12" t="s">
        <v>8308</v>
      </c>
      <c r="R3486" t="s">
        <v>8310</v>
      </c>
      <c r="S3486" s="17">
        <f t="shared" si="272"/>
        <v>41803.116053240738</v>
      </c>
      <c r="T3486" s="17">
        <f t="shared" si="273"/>
        <v>41863.116053240738</v>
      </c>
      <c r="U3486">
        <f t="shared" si="274"/>
        <v>2014</v>
      </c>
    </row>
    <row r="3487" spans="1:21" ht="43.2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2" t="s">
        <v>8321</v>
      </c>
      <c r="R3487" t="s">
        <v>8339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2" t="s">
        <v>8308</v>
      </c>
      <c r="R3488" t="s">
        <v>8342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28.8" x14ac:dyDescent="0.3">
      <c r="A3489">
        <v>3600</v>
      </c>
      <c r="B3489" s="9" t="s">
        <v>3599</v>
      </c>
      <c r="C3489" s="3" t="s">
        <v>7710</v>
      </c>
      <c r="D3489" s="5">
        <v>10</v>
      </c>
      <c r="E3489" s="7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70"/>
        <v>130</v>
      </c>
      <c r="P3489">
        <f t="shared" si="271"/>
        <v>3.25</v>
      </c>
      <c r="Q3489" s="12" t="s">
        <v>8323</v>
      </c>
      <c r="R3489" t="s">
        <v>8326</v>
      </c>
      <c r="S3489" s="17">
        <f t="shared" si="272"/>
        <v>42628.849120370374</v>
      </c>
      <c r="T3489" s="17">
        <f t="shared" si="273"/>
        <v>42656.849120370374</v>
      </c>
      <c r="U3489">
        <f t="shared" si="274"/>
        <v>2016</v>
      </c>
    </row>
    <row r="3490" spans="1:21" ht="43.2" x14ac:dyDescent="0.3">
      <c r="A3490">
        <v>31</v>
      </c>
      <c r="B3490" s="9" t="s">
        <v>33</v>
      </c>
      <c r="C3490" s="3" t="s">
        <v>4142</v>
      </c>
      <c r="D3490" s="5">
        <v>13</v>
      </c>
      <c r="E3490" s="7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70"/>
        <v>100</v>
      </c>
      <c r="P3490">
        <f t="shared" si="271"/>
        <v>13</v>
      </c>
      <c r="Q3490" s="12" t="s">
        <v>8321</v>
      </c>
      <c r="R3490" t="s">
        <v>8332</v>
      </c>
      <c r="S3490" s="17">
        <f t="shared" si="272"/>
        <v>42376.79206018518</v>
      </c>
      <c r="T3490" s="17">
        <f t="shared" si="273"/>
        <v>42394.79206018518</v>
      </c>
      <c r="U3490">
        <f t="shared" si="274"/>
        <v>2016</v>
      </c>
    </row>
    <row r="3491" spans="1:21" ht="43.2" x14ac:dyDescent="0.3">
      <c r="A3491">
        <v>1902</v>
      </c>
      <c r="B3491" s="9" t="s">
        <v>1903</v>
      </c>
      <c r="C3491" s="3" t="s">
        <v>6012</v>
      </c>
      <c r="D3491" s="5">
        <v>1000</v>
      </c>
      <c r="E3491" s="7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 t="shared" si="270"/>
        <v>1</v>
      </c>
      <c r="P3491">
        <f t="shared" si="271"/>
        <v>4</v>
      </c>
      <c r="Q3491" s="12" t="s">
        <v>8308</v>
      </c>
      <c r="R3491" t="s">
        <v>8318</v>
      </c>
      <c r="S3491" s="17">
        <f t="shared" si="272"/>
        <v>42037.789895833332</v>
      </c>
      <c r="T3491" s="17">
        <f t="shared" si="273"/>
        <v>42067.789895833332</v>
      </c>
      <c r="U3491">
        <f t="shared" si="274"/>
        <v>2015</v>
      </c>
    </row>
    <row r="3492" spans="1:21" ht="43.2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2" t="s">
        <v>8316</v>
      </c>
      <c r="R3492" t="s">
        <v>8334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43.2" x14ac:dyDescent="0.3">
      <c r="A3493">
        <v>560</v>
      </c>
      <c r="B3493" s="9" t="s">
        <v>561</v>
      </c>
      <c r="C3493" s="3" t="s">
        <v>4670</v>
      </c>
      <c r="D3493" s="5">
        <v>100000</v>
      </c>
      <c r="E3493" s="7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>
        <f t="shared" si="270"/>
        <v>0</v>
      </c>
      <c r="P3493">
        <f t="shared" si="271"/>
        <v>4</v>
      </c>
      <c r="Q3493" s="12" t="s">
        <v>8308</v>
      </c>
      <c r="R3493" t="s">
        <v>8342</v>
      </c>
      <c r="S3493" s="17">
        <f t="shared" si="272"/>
        <v>41960.771354166667</v>
      </c>
      <c r="T3493" s="17">
        <f t="shared" si="273"/>
        <v>41990.771354166667</v>
      </c>
      <c r="U3493">
        <f t="shared" si="274"/>
        <v>2014</v>
      </c>
    </row>
    <row r="3494" spans="1:21" ht="57.6" x14ac:dyDescent="0.3">
      <c r="A3494">
        <v>3970</v>
      </c>
      <c r="B3494" s="9" t="s">
        <v>3967</v>
      </c>
      <c r="C3494" s="3" t="s">
        <v>8077</v>
      </c>
      <c r="D3494" s="5">
        <v>15000</v>
      </c>
      <c r="E3494" s="7">
        <v>11</v>
      </c>
      <c r="F3494" t="s">
        <v>8220</v>
      </c>
      <c r="G3494" t="s">
        <v>8223</v>
      </c>
      <c r="H3494" t="s">
        <v>8245</v>
      </c>
      <c r="I3494">
        <v>1460925811</v>
      </c>
      <c r="J3494">
        <v>1458333811</v>
      </c>
      <c r="K3494" t="b">
        <v>0</v>
      </c>
      <c r="L3494">
        <v>2</v>
      </c>
      <c r="M3494" t="b">
        <v>0</v>
      </c>
      <c r="N3494" t="s">
        <v>8269</v>
      </c>
      <c r="O3494">
        <f t="shared" si="270"/>
        <v>0</v>
      </c>
      <c r="P3494">
        <f t="shared" si="271"/>
        <v>5.5</v>
      </c>
      <c r="Q3494" s="12" t="s">
        <v>8323</v>
      </c>
      <c r="R3494" t="s">
        <v>8326</v>
      </c>
      <c r="S3494" s="17">
        <f t="shared" si="272"/>
        <v>42447.863553240735</v>
      </c>
      <c r="T3494" s="17">
        <f t="shared" si="273"/>
        <v>42477.863553240735</v>
      </c>
      <c r="U3494">
        <f t="shared" si="274"/>
        <v>2016</v>
      </c>
    </row>
    <row r="3495" spans="1:21" ht="43.2" x14ac:dyDescent="0.3">
      <c r="A3495">
        <v>3940</v>
      </c>
      <c r="B3495" s="9" t="s">
        <v>3937</v>
      </c>
      <c r="C3495" s="3" t="s">
        <v>8048</v>
      </c>
      <c r="D3495" s="5">
        <v>5000</v>
      </c>
      <c r="E3495" s="7">
        <v>11</v>
      </c>
      <c r="F3495" t="s">
        <v>8220</v>
      </c>
      <c r="G3495" t="s">
        <v>8223</v>
      </c>
      <c r="H3495" t="s">
        <v>8245</v>
      </c>
      <c r="I3495">
        <v>1420199351</v>
      </c>
      <c r="J3495">
        <v>1416311351</v>
      </c>
      <c r="K3495" t="b">
        <v>0</v>
      </c>
      <c r="L3495">
        <v>2</v>
      </c>
      <c r="M3495" t="b">
        <v>0</v>
      </c>
      <c r="N3495" t="s">
        <v>8269</v>
      </c>
      <c r="O3495">
        <f t="shared" si="270"/>
        <v>0</v>
      </c>
      <c r="P3495">
        <f t="shared" si="271"/>
        <v>5.5</v>
      </c>
      <c r="Q3495" s="12" t="s">
        <v>8323</v>
      </c>
      <c r="R3495" t="s">
        <v>8326</v>
      </c>
      <c r="S3495" s="17">
        <f t="shared" si="272"/>
        <v>41961.492488425924</v>
      </c>
      <c r="T3495" s="17">
        <f t="shared" si="273"/>
        <v>42006.492488425924</v>
      </c>
      <c r="U3495">
        <f t="shared" si="274"/>
        <v>2014</v>
      </c>
    </row>
    <row r="3496" spans="1:21" ht="28.8" x14ac:dyDescent="0.3">
      <c r="A3496">
        <v>3866</v>
      </c>
      <c r="B3496" s="9" t="s">
        <v>3863</v>
      </c>
      <c r="C3496" s="3" t="s">
        <v>7975</v>
      </c>
      <c r="D3496" s="5">
        <v>2000</v>
      </c>
      <c r="E3496" s="7">
        <v>11</v>
      </c>
      <c r="F3496" t="s">
        <v>8220</v>
      </c>
      <c r="G3496" t="s">
        <v>8223</v>
      </c>
      <c r="H3496" t="s">
        <v>8245</v>
      </c>
      <c r="I3496">
        <v>1458703740</v>
      </c>
      <c r="J3496">
        <v>1454453021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1</v>
      </c>
      <c r="P3496">
        <f t="shared" si="271"/>
        <v>5.5</v>
      </c>
      <c r="Q3496" s="12" t="s">
        <v>8323</v>
      </c>
      <c r="R3496" t="s">
        <v>8326</v>
      </c>
      <c r="S3496" s="17">
        <f t="shared" si="272"/>
        <v>42402.947002314817</v>
      </c>
      <c r="T3496" s="17">
        <f t="shared" si="273"/>
        <v>42452.145138888889</v>
      </c>
      <c r="U3496">
        <f t="shared" si="274"/>
        <v>2016</v>
      </c>
    </row>
    <row r="3497" spans="1:21" ht="28.8" x14ac:dyDescent="0.3">
      <c r="A3497">
        <v>3103</v>
      </c>
      <c r="B3497" s="9" t="s">
        <v>3103</v>
      </c>
      <c r="C3497" s="3" t="s">
        <v>7213</v>
      </c>
      <c r="D3497" s="5">
        <v>4100</v>
      </c>
      <c r="E3497" s="7">
        <v>11</v>
      </c>
      <c r="F3497" t="s">
        <v>8220</v>
      </c>
      <c r="G3497" t="s">
        <v>8223</v>
      </c>
      <c r="H3497" t="s">
        <v>8245</v>
      </c>
      <c r="I3497">
        <v>1434080706</v>
      </c>
      <c r="J3497">
        <v>1428896706</v>
      </c>
      <c r="K3497" t="b">
        <v>0</v>
      </c>
      <c r="L3497">
        <v>2</v>
      </c>
      <c r="M3497" t="b">
        <v>0</v>
      </c>
      <c r="N3497" t="s">
        <v>8301</v>
      </c>
      <c r="O3497">
        <f t="shared" si="270"/>
        <v>0</v>
      </c>
      <c r="P3497">
        <f t="shared" si="271"/>
        <v>5.5</v>
      </c>
      <c r="Q3497" s="12" t="s">
        <v>8323</v>
      </c>
      <c r="R3497" t="s">
        <v>8324</v>
      </c>
      <c r="S3497" s="17">
        <f t="shared" si="272"/>
        <v>42107.156319444446</v>
      </c>
      <c r="T3497" s="17">
        <f t="shared" si="273"/>
        <v>42167.156319444446</v>
      </c>
      <c r="U3497">
        <f t="shared" si="274"/>
        <v>2015</v>
      </c>
    </row>
    <row r="3498" spans="1:21" ht="43.2" x14ac:dyDescent="0.3">
      <c r="A3498">
        <v>1715</v>
      </c>
      <c r="B3498" s="9" t="s">
        <v>1716</v>
      </c>
      <c r="C3498" s="3" t="s">
        <v>5825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8291</v>
      </c>
      <c r="O3498">
        <f t="shared" si="270"/>
        <v>0</v>
      </c>
      <c r="P3498">
        <f t="shared" si="271"/>
        <v>5.5</v>
      </c>
      <c r="Q3498" s="12" t="s">
        <v>8327</v>
      </c>
      <c r="R3498" t="s">
        <v>8330</v>
      </c>
      <c r="S3498" s="17">
        <f t="shared" si="272"/>
        <v>42064.217418981483</v>
      </c>
      <c r="T3498" s="17">
        <f t="shared" si="273"/>
        <v>42094.140277777777</v>
      </c>
      <c r="U3498">
        <f t="shared" si="274"/>
        <v>2015</v>
      </c>
    </row>
    <row r="3499" spans="1:21" ht="43.2" x14ac:dyDescent="0.3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2" t="s">
        <v>8316</v>
      </c>
      <c r="R3499" t="s">
        <v>8344</v>
      </c>
      <c r="S3499" s="17">
        <f t="shared" si="272"/>
        <v>41908.996527777781</v>
      </c>
      <c r="T3499" s="17">
        <f t="shared" si="273"/>
        <v>41969.038194444445</v>
      </c>
      <c r="U3499">
        <f t="shared" si="274"/>
        <v>2014</v>
      </c>
    </row>
    <row r="3500" spans="1:21" ht="43.2" x14ac:dyDescent="0.3">
      <c r="A3500">
        <v>1123</v>
      </c>
      <c r="B3500" s="9" t="s">
        <v>1124</v>
      </c>
      <c r="C3500" s="3" t="s">
        <v>5233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1397910848</v>
      </c>
      <c r="J3500">
        <v>1395318848</v>
      </c>
      <c r="K3500" t="b">
        <v>0</v>
      </c>
      <c r="L3500">
        <v>3</v>
      </c>
      <c r="M3500" t="b">
        <v>0</v>
      </c>
      <c r="N3500" t="s">
        <v>8280</v>
      </c>
      <c r="O3500">
        <f t="shared" si="270"/>
        <v>0</v>
      </c>
      <c r="P3500">
        <f t="shared" si="271"/>
        <v>3.67</v>
      </c>
      <c r="Q3500" s="12" t="s">
        <v>8316</v>
      </c>
      <c r="R3500" t="s">
        <v>8334</v>
      </c>
      <c r="S3500" s="17">
        <f t="shared" si="272"/>
        <v>41718.5237037037</v>
      </c>
      <c r="T3500" s="17">
        <f t="shared" si="273"/>
        <v>41748.5237037037</v>
      </c>
      <c r="U3500">
        <f t="shared" si="274"/>
        <v>2014</v>
      </c>
    </row>
    <row r="3501" spans="1:21" ht="57.6" x14ac:dyDescent="0.3">
      <c r="A3501">
        <v>981</v>
      </c>
      <c r="B3501" s="9" t="s">
        <v>982</v>
      </c>
      <c r="C3501" s="3" t="s">
        <v>5091</v>
      </c>
      <c r="D3501" s="5">
        <v>88888</v>
      </c>
      <c r="E3501" s="7">
        <v>11</v>
      </c>
      <c r="F3501" t="s">
        <v>8220</v>
      </c>
      <c r="G3501" t="s">
        <v>8223</v>
      </c>
      <c r="H3501" t="s">
        <v>8245</v>
      </c>
      <c r="I3501">
        <v>1407624222</v>
      </c>
      <c r="J3501">
        <v>1405032222</v>
      </c>
      <c r="K3501" t="b">
        <v>0</v>
      </c>
      <c r="L3501">
        <v>4</v>
      </c>
      <c r="M3501" t="b">
        <v>0</v>
      </c>
      <c r="N3501" t="s">
        <v>8271</v>
      </c>
      <c r="O3501">
        <f t="shared" si="270"/>
        <v>0</v>
      </c>
      <c r="P3501">
        <f t="shared" si="271"/>
        <v>2.75</v>
      </c>
      <c r="Q3501" s="12" t="s">
        <v>8308</v>
      </c>
      <c r="R3501" t="s">
        <v>8310</v>
      </c>
      <c r="S3501" s="17">
        <f t="shared" si="272"/>
        <v>41830.947013888886</v>
      </c>
      <c r="T3501" s="17">
        <f t="shared" si="273"/>
        <v>41860.947013888886</v>
      </c>
      <c r="U3501">
        <f t="shared" si="274"/>
        <v>2014</v>
      </c>
    </row>
    <row r="3502" spans="1:21" ht="43.2" x14ac:dyDescent="0.3">
      <c r="A3502">
        <v>512</v>
      </c>
      <c r="B3502" s="9" t="s">
        <v>513</v>
      </c>
      <c r="C3502" s="3" t="s">
        <v>4622</v>
      </c>
      <c r="D3502" s="5">
        <v>8000</v>
      </c>
      <c r="E3502" s="7">
        <v>11</v>
      </c>
      <c r="F3502" t="s">
        <v>8220</v>
      </c>
      <c r="G3502" t="s">
        <v>8223</v>
      </c>
      <c r="H3502" t="s">
        <v>8245</v>
      </c>
      <c r="I3502">
        <v>1479667727</v>
      </c>
      <c r="J3502">
        <v>1475776127</v>
      </c>
      <c r="K3502" t="b">
        <v>0</v>
      </c>
      <c r="L3502">
        <v>2</v>
      </c>
      <c r="M3502" t="b">
        <v>0</v>
      </c>
      <c r="N3502" t="s">
        <v>8268</v>
      </c>
      <c r="O3502">
        <f t="shared" si="270"/>
        <v>0</v>
      </c>
      <c r="P3502">
        <f t="shared" si="271"/>
        <v>5.5</v>
      </c>
      <c r="Q3502" s="12" t="s">
        <v>8321</v>
      </c>
      <c r="R3502" t="s">
        <v>8339</v>
      </c>
      <c r="S3502" s="17">
        <f t="shared" si="272"/>
        <v>42649.742210648154</v>
      </c>
      <c r="T3502" s="17">
        <f t="shared" si="273"/>
        <v>42694.783877314811</v>
      </c>
      <c r="U3502">
        <f t="shared" si="274"/>
        <v>2016</v>
      </c>
    </row>
    <row r="3503" spans="1:21" ht="43.2" x14ac:dyDescent="0.3">
      <c r="A3503">
        <v>167</v>
      </c>
      <c r="B3503" s="9" t="s">
        <v>169</v>
      </c>
      <c r="C3503" s="3" t="s">
        <v>4277</v>
      </c>
      <c r="D3503" s="5">
        <v>110000</v>
      </c>
      <c r="E3503" s="7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8266</v>
      </c>
      <c r="O3503">
        <f t="shared" si="270"/>
        <v>0</v>
      </c>
      <c r="P3503">
        <f t="shared" si="271"/>
        <v>5.5</v>
      </c>
      <c r="Q3503" s="12" t="s">
        <v>8321</v>
      </c>
      <c r="R3503" t="s">
        <v>8325</v>
      </c>
      <c r="S3503" s="17">
        <f t="shared" si="272"/>
        <v>42160.927488425921</v>
      </c>
      <c r="T3503" s="17">
        <f t="shared" si="273"/>
        <v>42220.927488425921</v>
      </c>
      <c r="U3503">
        <f t="shared" si="274"/>
        <v>2015</v>
      </c>
    </row>
    <row r="3504" spans="1:21" ht="43.2" x14ac:dyDescent="0.3">
      <c r="A3504">
        <v>4085</v>
      </c>
      <c r="B3504" s="9" t="s">
        <v>4081</v>
      </c>
      <c r="C3504" s="3" t="s">
        <v>8188</v>
      </c>
      <c r="D3504" s="5">
        <v>3500</v>
      </c>
      <c r="E3504" s="7">
        <v>10</v>
      </c>
      <c r="F3504" t="s">
        <v>8220</v>
      </c>
      <c r="G3504" t="s">
        <v>8223</v>
      </c>
      <c r="H3504" t="s">
        <v>8245</v>
      </c>
      <c r="I3504">
        <v>1427169540</v>
      </c>
      <c r="J3504">
        <v>1424701775</v>
      </c>
      <c r="K3504" t="b">
        <v>0</v>
      </c>
      <c r="L3504">
        <v>1</v>
      </c>
      <c r="M3504" t="b">
        <v>0</v>
      </c>
      <c r="N3504" t="s">
        <v>8269</v>
      </c>
      <c r="O3504">
        <f t="shared" si="270"/>
        <v>0</v>
      </c>
      <c r="P3504">
        <f t="shared" si="271"/>
        <v>10</v>
      </c>
      <c r="Q3504" s="12" t="s">
        <v>8323</v>
      </c>
      <c r="R3504" t="s">
        <v>8326</v>
      </c>
      <c r="S3504" s="17">
        <f t="shared" si="272"/>
        <v>42058.603877314818</v>
      </c>
      <c r="T3504" s="17">
        <f t="shared" si="273"/>
        <v>42087.165972222225</v>
      </c>
      <c r="U3504">
        <f t="shared" si="274"/>
        <v>2015</v>
      </c>
    </row>
    <row r="3505" spans="1:21" ht="57.6" x14ac:dyDescent="0.3">
      <c r="A3505">
        <v>4084</v>
      </c>
      <c r="B3505" s="9" t="s">
        <v>4080</v>
      </c>
      <c r="C3505" s="3" t="s">
        <v>8187</v>
      </c>
      <c r="D3505" s="5">
        <v>3000</v>
      </c>
      <c r="E3505" s="7">
        <v>10</v>
      </c>
      <c r="F3505" t="s">
        <v>8220</v>
      </c>
      <c r="G3505" t="s">
        <v>8236</v>
      </c>
      <c r="H3505" t="s">
        <v>8248</v>
      </c>
      <c r="I3505">
        <v>1476008906</v>
      </c>
      <c r="J3505">
        <v>1473416906</v>
      </c>
      <c r="K3505" t="b">
        <v>0</v>
      </c>
      <c r="L3505">
        <v>1</v>
      </c>
      <c r="M3505" t="b">
        <v>0</v>
      </c>
      <c r="N3505" t="s">
        <v>8269</v>
      </c>
      <c r="O3505">
        <f t="shared" si="270"/>
        <v>0</v>
      </c>
      <c r="P3505">
        <f t="shared" si="271"/>
        <v>10</v>
      </c>
      <c r="Q3505" s="12" t="s">
        <v>8323</v>
      </c>
      <c r="R3505" t="s">
        <v>8326</v>
      </c>
      <c r="S3505" s="17">
        <f t="shared" si="272"/>
        <v>42622.436412037037</v>
      </c>
      <c r="T3505" s="17">
        <f t="shared" si="273"/>
        <v>42652.436412037037</v>
      </c>
      <c r="U3505">
        <f t="shared" si="274"/>
        <v>2016</v>
      </c>
    </row>
    <row r="3506" spans="1:21" ht="43.2" x14ac:dyDescent="0.3">
      <c r="A3506">
        <v>4024</v>
      </c>
      <c r="B3506" s="9" t="s">
        <v>4020</v>
      </c>
      <c r="C3506" s="3" t="s">
        <v>8129</v>
      </c>
      <c r="D3506" s="5">
        <v>800</v>
      </c>
      <c r="E3506" s="7">
        <v>10</v>
      </c>
      <c r="F3506" t="s">
        <v>8220</v>
      </c>
      <c r="G3506" t="s">
        <v>8223</v>
      </c>
      <c r="H3506" t="s">
        <v>8245</v>
      </c>
      <c r="I3506">
        <v>1441037097</v>
      </c>
      <c r="J3506">
        <v>1438445097</v>
      </c>
      <c r="K3506" t="b">
        <v>0</v>
      </c>
      <c r="L3506">
        <v>1</v>
      </c>
      <c r="M3506" t="b">
        <v>0</v>
      </c>
      <c r="N3506" t="s">
        <v>8269</v>
      </c>
      <c r="O3506">
        <f t="shared" si="270"/>
        <v>1</v>
      </c>
      <c r="P3506">
        <f t="shared" si="271"/>
        <v>10</v>
      </c>
      <c r="Q3506" s="12" t="s">
        <v>8323</v>
      </c>
      <c r="R3506" t="s">
        <v>8326</v>
      </c>
      <c r="S3506" s="17">
        <f t="shared" si="272"/>
        <v>42217.670104166667</v>
      </c>
      <c r="T3506" s="17">
        <f t="shared" si="273"/>
        <v>42247.670104166667</v>
      </c>
      <c r="U3506">
        <f t="shared" si="274"/>
        <v>2015</v>
      </c>
    </row>
    <row r="3507" spans="1:21" ht="28.8" x14ac:dyDescent="0.3">
      <c r="A3507">
        <v>4000</v>
      </c>
      <c r="B3507" s="9" t="s">
        <v>3996</v>
      </c>
      <c r="C3507" s="3" t="s">
        <v>8106</v>
      </c>
      <c r="D3507" s="5">
        <v>8000</v>
      </c>
      <c r="E3507" s="7">
        <v>10</v>
      </c>
      <c r="F3507" t="s">
        <v>8220</v>
      </c>
      <c r="G3507" t="s">
        <v>8223</v>
      </c>
      <c r="H3507" t="s">
        <v>8245</v>
      </c>
      <c r="I3507">
        <v>1462631358</v>
      </c>
      <c r="J3507">
        <v>1457450958</v>
      </c>
      <c r="K3507" t="b">
        <v>0</v>
      </c>
      <c r="L3507">
        <v>1</v>
      </c>
      <c r="M3507" t="b">
        <v>0</v>
      </c>
      <c r="N3507" t="s">
        <v>8269</v>
      </c>
      <c r="O3507">
        <f t="shared" si="270"/>
        <v>0</v>
      </c>
      <c r="P3507">
        <f t="shared" si="271"/>
        <v>10</v>
      </c>
      <c r="Q3507" s="12" t="s">
        <v>8323</v>
      </c>
      <c r="R3507" t="s">
        <v>8326</v>
      </c>
      <c r="S3507" s="17">
        <f t="shared" si="272"/>
        <v>42437.64534722222</v>
      </c>
      <c r="T3507" s="17">
        <f t="shared" si="273"/>
        <v>42497.603680555556</v>
      </c>
      <c r="U3507">
        <f t="shared" si="274"/>
        <v>2016</v>
      </c>
    </row>
    <row r="3508" spans="1:21" ht="43.2" x14ac:dyDescent="0.3">
      <c r="A3508">
        <v>3917</v>
      </c>
      <c r="B3508" s="9" t="s">
        <v>3914</v>
      </c>
      <c r="C3508" s="3" t="s">
        <v>8025</v>
      </c>
      <c r="D3508" s="5">
        <v>3500</v>
      </c>
      <c r="E3508" s="7">
        <v>10</v>
      </c>
      <c r="F3508" t="s">
        <v>8220</v>
      </c>
      <c r="G3508" t="s">
        <v>8224</v>
      </c>
      <c r="H3508" t="s">
        <v>8246</v>
      </c>
      <c r="I3508">
        <v>1410439161</v>
      </c>
      <c r="J3508">
        <v>1407847161</v>
      </c>
      <c r="K3508" t="b">
        <v>0</v>
      </c>
      <c r="L3508">
        <v>1</v>
      </c>
      <c r="M3508" t="b">
        <v>0</v>
      </c>
      <c r="N3508" t="s">
        <v>8269</v>
      </c>
      <c r="O3508">
        <f t="shared" si="270"/>
        <v>0</v>
      </c>
      <c r="P3508">
        <f t="shared" si="271"/>
        <v>10</v>
      </c>
      <c r="Q3508" s="12" t="s">
        <v>8323</v>
      </c>
      <c r="R3508" t="s">
        <v>8326</v>
      </c>
      <c r="S3508" s="17">
        <f t="shared" si="272"/>
        <v>41863.527326388888</v>
      </c>
      <c r="T3508" s="17">
        <f t="shared" si="273"/>
        <v>41893.527326388888</v>
      </c>
      <c r="U3508">
        <f t="shared" si="274"/>
        <v>2014</v>
      </c>
    </row>
    <row r="3509" spans="1:21" ht="43.2" x14ac:dyDescent="0.3">
      <c r="A3509">
        <v>3878</v>
      </c>
      <c r="B3509" s="9" t="s">
        <v>3875</v>
      </c>
      <c r="C3509" s="3" t="s">
        <v>7987</v>
      </c>
      <c r="D3509" s="5">
        <v>18000</v>
      </c>
      <c r="E3509" s="7">
        <v>10</v>
      </c>
      <c r="F3509" t="s">
        <v>8219</v>
      </c>
      <c r="G3509" t="s">
        <v>8223</v>
      </c>
      <c r="H3509" t="s">
        <v>8245</v>
      </c>
      <c r="I3509">
        <v>1435636740</v>
      </c>
      <c r="J3509">
        <v>1433014746</v>
      </c>
      <c r="K3509" t="b">
        <v>0</v>
      </c>
      <c r="L3509">
        <v>1</v>
      </c>
      <c r="M3509" t="b">
        <v>0</v>
      </c>
      <c r="N3509" t="s">
        <v>8303</v>
      </c>
      <c r="O3509">
        <f t="shared" si="270"/>
        <v>0</v>
      </c>
      <c r="P3509">
        <f t="shared" si="271"/>
        <v>10</v>
      </c>
      <c r="Q3509" s="12" t="s">
        <v>8323</v>
      </c>
      <c r="R3509" t="s">
        <v>8335</v>
      </c>
      <c r="S3509" s="17">
        <f t="shared" si="272"/>
        <v>42154.818819444445</v>
      </c>
      <c r="T3509" s="17">
        <f t="shared" si="273"/>
        <v>42185.165972222225</v>
      </c>
      <c r="U3509">
        <f t="shared" si="274"/>
        <v>2015</v>
      </c>
    </row>
    <row r="3510" spans="1:21" x14ac:dyDescent="0.3">
      <c r="A3510">
        <v>3868</v>
      </c>
      <c r="B3510" s="9" t="s">
        <v>3865</v>
      </c>
      <c r="C3510" s="3" t="s">
        <v>7977</v>
      </c>
      <c r="D3510" s="5">
        <v>5000</v>
      </c>
      <c r="E3510" s="7">
        <v>10</v>
      </c>
      <c r="F3510" t="s">
        <v>8219</v>
      </c>
      <c r="G3510" t="s">
        <v>8224</v>
      </c>
      <c r="H3510" t="s">
        <v>8246</v>
      </c>
      <c r="I3510">
        <v>1410191405</v>
      </c>
      <c r="J3510">
        <v>1408031405</v>
      </c>
      <c r="K3510" t="b">
        <v>0</v>
      </c>
      <c r="L3510">
        <v>1</v>
      </c>
      <c r="M3510" t="b">
        <v>0</v>
      </c>
      <c r="N3510" t="s">
        <v>8303</v>
      </c>
      <c r="O3510">
        <f t="shared" si="270"/>
        <v>0</v>
      </c>
      <c r="P3510">
        <f t="shared" si="271"/>
        <v>10</v>
      </c>
      <c r="Q3510" s="12" t="s">
        <v>8323</v>
      </c>
      <c r="R3510" t="s">
        <v>8335</v>
      </c>
      <c r="S3510" s="17">
        <f t="shared" si="272"/>
        <v>41865.659780092588</v>
      </c>
      <c r="T3510" s="17">
        <f t="shared" si="273"/>
        <v>41890.659780092588</v>
      </c>
      <c r="U3510">
        <f t="shared" si="274"/>
        <v>2014</v>
      </c>
    </row>
    <row r="3511" spans="1:21" ht="57.6" x14ac:dyDescent="0.3">
      <c r="A3511">
        <v>3858</v>
      </c>
      <c r="B3511" s="9" t="s">
        <v>3855</v>
      </c>
      <c r="C3511" s="3" t="s">
        <v>7967</v>
      </c>
      <c r="D3511" s="5">
        <v>500</v>
      </c>
      <c r="E3511" s="7">
        <v>10</v>
      </c>
      <c r="F3511" t="s">
        <v>8220</v>
      </c>
      <c r="G3511" t="s">
        <v>8224</v>
      </c>
      <c r="H3511" t="s">
        <v>8246</v>
      </c>
      <c r="I3511">
        <v>1432328400</v>
      </c>
      <c r="J3511">
        <v>1430734844</v>
      </c>
      <c r="K3511" t="b">
        <v>0</v>
      </c>
      <c r="L3511">
        <v>1</v>
      </c>
      <c r="M3511" t="b">
        <v>0</v>
      </c>
      <c r="N3511" t="s">
        <v>8269</v>
      </c>
      <c r="O3511">
        <f t="shared" si="270"/>
        <v>2</v>
      </c>
      <c r="P3511">
        <f t="shared" si="271"/>
        <v>10</v>
      </c>
      <c r="Q3511" s="12" t="s">
        <v>8323</v>
      </c>
      <c r="R3511" t="s">
        <v>8326</v>
      </c>
      <c r="S3511" s="17">
        <f t="shared" si="272"/>
        <v>42128.431064814817</v>
      </c>
      <c r="T3511" s="17">
        <f t="shared" si="273"/>
        <v>42146.875</v>
      </c>
      <c r="U3511">
        <f t="shared" si="274"/>
        <v>2015</v>
      </c>
    </row>
    <row r="3512" spans="1:21" ht="43.2" x14ac:dyDescent="0.3">
      <c r="A3512">
        <v>3795</v>
      </c>
      <c r="B3512" s="9" t="s">
        <v>3792</v>
      </c>
      <c r="C3512" s="3" t="s">
        <v>7905</v>
      </c>
      <c r="D3512" s="5">
        <v>600</v>
      </c>
      <c r="E3512" s="7">
        <v>10</v>
      </c>
      <c r="F3512" t="s">
        <v>8220</v>
      </c>
      <c r="G3512" t="s">
        <v>8224</v>
      </c>
      <c r="H3512" t="s">
        <v>8246</v>
      </c>
      <c r="I3512">
        <v>1440801000</v>
      </c>
      <c r="J3512">
        <v>1437042490</v>
      </c>
      <c r="K3512" t="b">
        <v>0</v>
      </c>
      <c r="L3512">
        <v>2</v>
      </c>
      <c r="M3512" t="b">
        <v>0</v>
      </c>
      <c r="N3512" t="s">
        <v>8303</v>
      </c>
      <c r="O3512">
        <f t="shared" si="270"/>
        <v>2</v>
      </c>
      <c r="P3512">
        <f t="shared" si="271"/>
        <v>5</v>
      </c>
      <c r="Q3512" s="12" t="s">
        <v>8323</v>
      </c>
      <c r="R3512" t="s">
        <v>8335</v>
      </c>
      <c r="S3512" s="17">
        <f t="shared" si="272"/>
        <v>42201.436226851853</v>
      </c>
      <c r="T3512" s="17">
        <f t="shared" si="273"/>
        <v>42244.9375</v>
      </c>
      <c r="U3512">
        <f t="shared" si="274"/>
        <v>2015</v>
      </c>
    </row>
    <row r="3513" spans="1:21" ht="43.2" x14ac:dyDescent="0.3">
      <c r="A3513">
        <v>3745</v>
      </c>
      <c r="B3513" s="9" t="s">
        <v>3742</v>
      </c>
      <c r="C3513" s="3" t="s">
        <v>7855</v>
      </c>
      <c r="D3513" s="5">
        <v>100</v>
      </c>
      <c r="E3513" s="7">
        <v>10</v>
      </c>
      <c r="F3513" t="s">
        <v>8220</v>
      </c>
      <c r="G3513" t="s">
        <v>8223</v>
      </c>
      <c r="H3513" t="s">
        <v>8245</v>
      </c>
      <c r="I3513">
        <v>1407689102</v>
      </c>
      <c r="J3513">
        <v>1405097102</v>
      </c>
      <c r="K3513" t="b">
        <v>0</v>
      </c>
      <c r="L3513">
        <v>1</v>
      </c>
      <c r="M3513" t="b">
        <v>0</v>
      </c>
      <c r="N3513" t="s">
        <v>8269</v>
      </c>
      <c r="O3513">
        <f t="shared" si="270"/>
        <v>10</v>
      </c>
      <c r="P3513">
        <f t="shared" si="271"/>
        <v>10</v>
      </c>
      <c r="Q3513" s="12" t="s">
        <v>8323</v>
      </c>
      <c r="R3513" t="s">
        <v>8326</v>
      </c>
      <c r="S3513" s="17">
        <f t="shared" si="272"/>
        <v>41831.697939814818</v>
      </c>
      <c r="T3513" s="17">
        <f t="shared" si="273"/>
        <v>41861.697939814818</v>
      </c>
      <c r="U3513">
        <f t="shared" si="274"/>
        <v>2014</v>
      </c>
    </row>
    <row r="3514" spans="1:21" ht="43.2" x14ac:dyDescent="0.3">
      <c r="A3514">
        <v>3736</v>
      </c>
      <c r="B3514" s="9" t="s">
        <v>3733</v>
      </c>
      <c r="C3514" s="3" t="s">
        <v>7846</v>
      </c>
      <c r="D3514" s="5">
        <v>1500</v>
      </c>
      <c r="E3514" s="7">
        <v>10</v>
      </c>
      <c r="F3514" t="s">
        <v>8220</v>
      </c>
      <c r="G3514" t="s">
        <v>8224</v>
      </c>
      <c r="H3514" t="s">
        <v>8246</v>
      </c>
      <c r="I3514">
        <v>1427133600</v>
      </c>
      <c r="J3514">
        <v>1423847093</v>
      </c>
      <c r="K3514" t="b">
        <v>0</v>
      </c>
      <c r="L3514">
        <v>1</v>
      </c>
      <c r="M3514" t="b">
        <v>0</v>
      </c>
      <c r="N3514" t="s">
        <v>8269</v>
      </c>
      <c r="O3514">
        <f t="shared" si="270"/>
        <v>1</v>
      </c>
      <c r="P3514">
        <f t="shared" si="271"/>
        <v>10</v>
      </c>
      <c r="Q3514" s="12" t="s">
        <v>8323</v>
      </c>
      <c r="R3514" t="s">
        <v>8326</v>
      </c>
      <c r="S3514" s="17">
        <f t="shared" si="272"/>
        <v>42048.711724537032</v>
      </c>
      <c r="T3514" s="17">
        <f t="shared" si="273"/>
        <v>42086.75</v>
      </c>
      <c r="U3514">
        <f t="shared" si="274"/>
        <v>2015</v>
      </c>
    </row>
    <row r="3515" spans="1:21" ht="28.8" x14ac:dyDescent="0.3">
      <c r="A3515">
        <v>3132</v>
      </c>
      <c r="B3515" s="9" t="s">
        <v>3132</v>
      </c>
      <c r="C3515" s="3" t="s">
        <v>7242</v>
      </c>
      <c r="D3515" s="5">
        <v>30000</v>
      </c>
      <c r="E3515" s="7">
        <v>10</v>
      </c>
      <c r="F3515" t="s">
        <v>8221</v>
      </c>
      <c r="G3515" t="s">
        <v>8223</v>
      </c>
      <c r="H3515" t="s">
        <v>8245</v>
      </c>
      <c r="I3515">
        <v>1492759460</v>
      </c>
      <c r="J3515">
        <v>1487579060</v>
      </c>
      <c r="K3515" t="b">
        <v>0</v>
      </c>
      <c r="L3515">
        <v>1</v>
      </c>
      <c r="M3515" t="b">
        <v>0</v>
      </c>
      <c r="N3515" t="s">
        <v>8269</v>
      </c>
      <c r="O3515">
        <f t="shared" si="270"/>
        <v>0</v>
      </c>
      <c r="P3515">
        <f t="shared" si="271"/>
        <v>10</v>
      </c>
      <c r="Q3515" s="12" t="s">
        <v>8323</v>
      </c>
      <c r="R3515" t="s">
        <v>8326</v>
      </c>
      <c r="S3515" s="17">
        <f t="shared" si="272"/>
        <v>42786.350231481483</v>
      </c>
      <c r="T3515" s="17">
        <f t="shared" si="273"/>
        <v>42846.308564814812</v>
      </c>
      <c r="U3515">
        <f t="shared" si="274"/>
        <v>2017</v>
      </c>
    </row>
    <row r="3516" spans="1:21" ht="43.2" x14ac:dyDescent="0.3">
      <c r="A3516">
        <v>3129</v>
      </c>
      <c r="B3516" s="9" t="s">
        <v>3129</v>
      </c>
      <c r="C3516" s="3" t="s">
        <v>7239</v>
      </c>
      <c r="D3516" s="5">
        <v>1250</v>
      </c>
      <c r="E3516" s="7">
        <v>10</v>
      </c>
      <c r="F3516" t="s">
        <v>8221</v>
      </c>
      <c r="G3516" t="s">
        <v>8223</v>
      </c>
      <c r="H3516" t="s">
        <v>8245</v>
      </c>
      <c r="I3516">
        <v>1492542819</v>
      </c>
      <c r="J3516">
        <v>1489090419</v>
      </c>
      <c r="K3516" t="b">
        <v>0</v>
      </c>
      <c r="L3516">
        <v>1</v>
      </c>
      <c r="M3516" t="b">
        <v>0</v>
      </c>
      <c r="N3516" t="s">
        <v>8269</v>
      </c>
      <c r="O3516">
        <f t="shared" si="270"/>
        <v>1</v>
      </c>
      <c r="P3516">
        <f t="shared" si="271"/>
        <v>10</v>
      </c>
      <c r="Q3516" s="12" t="s">
        <v>8323</v>
      </c>
      <c r="R3516" t="s">
        <v>8326</v>
      </c>
      <c r="S3516" s="17">
        <f t="shared" si="272"/>
        <v>42803.842812499999</v>
      </c>
      <c r="T3516" s="17">
        <f t="shared" si="273"/>
        <v>42843.801145833335</v>
      </c>
      <c r="U3516">
        <f t="shared" si="274"/>
        <v>2017</v>
      </c>
    </row>
    <row r="3517" spans="1:21" ht="28.8" x14ac:dyDescent="0.3">
      <c r="A3517">
        <v>3121</v>
      </c>
      <c r="B3517" s="9" t="s">
        <v>3121</v>
      </c>
      <c r="C3517" s="3" t="s">
        <v>7231</v>
      </c>
      <c r="D3517" s="5">
        <v>1500</v>
      </c>
      <c r="E3517" s="7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>
        <f t="shared" si="270"/>
        <v>1</v>
      </c>
      <c r="P3517">
        <f t="shared" si="271"/>
        <v>10</v>
      </c>
      <c r="Q3517" s="12" t="s">
        <v>8323</v>
      </c>
      <c r="R3517" t="s">
        <v>8324</v>
      </c>
      <c r="S3517" s="17">
        <f t="shared" si="272"/>
        <v>41848.679803240739</v>
      </c>
      <c r="T3517" s="17">
        <f t="shared" si="273"/>
        <v>41908.679803240739</v>
      </c>
      <c r="U3517">
        <f t="shared" si="274"/>
        <v>2014</v>
      </c>
    </row>
    <row r="3518" spans="1:21" ht="43.2" x14ac:dyDescent="0.3">
      <c r="A3518">
        <v>3110</v>
      </c>
      <c r="B3518" s="9" t="s">
        <v>3110</v>
      </c>
      <c r="C3518" s="3" t="s">
        <v>7220</v>
      </c>
      <c r="D3518" s="5">
        <v>25000</v>
      </c>
      <c r="E3518" s="7">
        <v>10</v>
      </c>
      <c r="F3518" t="s">
        <v>8220</v>
      </c>
      <c r="G3518" t="s">
        <v>8223</v>
      </c>
      <c r="H3518" t="s">
        <v>8245</v>
      </c>
      <c r="I3518">
        <v>1487465119</v>
      </c>
      <c r="J3518">
        <v>1484009119</v>
      </c>
      <c r="K3518" t="b">
        <v>0</v>
      </c>
      <c r="L3518">
        <v>1</v>
      </c>
      <c r="M3518" t="b">
        <v>0</v>
      </c>
      <c r="N3518" t="s">
        <v>8301</v>
      </c>
      <c r="O3518">
        <f t="shared" si="270"/>
        <v>0</v>
      </c>
      <c r="P3518">
        <f t="shared" si="271"/>
        <v>10</v>
      </c>
      <c r="Q3518" s="12" t="s">
        <v>8323</v>
      </c>
      <c r="R3518" t="s">
        <v>8324</v>
      </c>
      <c r="S3518" s="17">
        <f t="shared" si="272"/>
        <v>42745.031469907408</v>
      </c>
      <c r="T3518" s="17">
        <f t="shared" si="273"/>
        <v>42785.031469907408</v>
      </c>
      <c r="U3518">
        <f t="shared" si="274"/>
        <v>2017</v>
      </c>
    </row>
    <row r="3519" spans="1:21" ht="43.2" x14ac:dyDescent="0.3">
      <c r="A3519">
        <v>3065</v>
      </c>
      <c r="B3519" s="9" t="s">
        <v>3065</v>
      </c>
      <c r="C3519" s="3" t="s">
        <v>7175</v>
      </c>
      <c r="D3519" s="5">
        <v>25000</v>
      </c>
      <c r="E3519" s="7">
        <v>10</v>
      </c>
      <c r="F3519" t="s">
        <v>8220</v>
      </c>
      <c r="G3519" t="s">
        <v>8223</v>
      </c>
      <c r="H3519" t="s">
        <v>8245</v>
      </c>
      <c r="I3519">
        <v>1406683172</v>
      </c>
      <c r="J3519">
        <v>1404523172</v>
      </c>
      <c r="K3519" t="b">
        <v>0</v>
      </c>
      <c r="L3519">
        <v>2</v>
      </c>
      <c r="M3519" t="b">
        <v>0</v>
      </c>
      <c r="N3519" t="s">
        <v>8301</v>
      </c>
      <c r="O3519">
        <f t="shared" si="270"/>
        <v>0</v>
      </c>
      <c r="P3519">
        <f t="shared" si="271"/>
        <v>5</v>
      </c>
      <c r="Q3519" s="12" t="s">
        <v>8323</v>
      </c>
      <c r="R3519" t="s">
        <v>8324</v>
      </c>
      <c r="S3519" s="17">
        <f t="shared" si="272"/>
        <v>41825.055231481485</v>
      </c>
      <c r="T3519" s="17">
        <f t="shared" si="273"/>
        <v>41850.055231481485</v>
      </c>
      <c r="U3519">
        <f t="shared" si="274"/>
        <v>2014</v>
      </c>
    </row>
    <row r="3520" spans="1:21" ht="43.2" x14ac:dyDescent="0.3">
      <c r="A3520">
        <v>2886</v>
      </c>
      <c r="B3520" s="9" t="s">
        <v>2886</v>
      </c>
      <c r="C3520" s="3" t="s">
        <v>6996</v>
      </c>
      <c r="D3520" s="5">
        <v>200</v>
      </c>
      <c r="E3520" s="7">
        <v>10</v>
      </c>
      <c r="F3520" t="s">
        <v>8220</v>
      </c>
      <c r="G3520" t="s">
        <v>8223</v>
      </c>
      <c r="H3520" t="s">
        <v>8245</v>
      </c>
      <c r="I3520">
        <v>1442635140</v>
      </c>
      <c r="J3520">
        <v>1442243484</v>
      </c>
      <c r="K3520" t="b">
        <v>0</v>
      </c>
      <c r="L3520">
        <v>1</v>
      </c>
      <c r="M3520" t="b">
        <v>0</v>
      </c>
      <c r="N3520" t="s">
        <v>8269</v>
      </c>
      <c r="O3520">
        <f t="shared" si="270"/>
        <v>5</v>
      </c>
      <c r="P3520">
        <f t="shared" si="271"/>
        <v>10</v>
      </c>
      <c r="Q3520" s="12" t="s">
        <v>8323</v>
      </c>
      <c r="R3520" t="s">
        <v>8326</v>
      </c>
      <c r="S3520" s="17">
        <f t="shared" si="272"/>
        <v>42261.632916666669</v>
      </c>
      <c r="T3520" s="17">
        <f t="shared" si="273"/>
        <v>42266.165972222225</v>
      </c>
      <c r="U3520">
        <f t="shared" si="274"/>
        <v>2015</v>
      </c>
    </row>
    <row r="3521" spans="1:21" ht="43.2" x14ac:dyDescent="0.3">
      <c r="A3521">
        <v>2841</v>
      </c>
      <c r="B3521" s="9" t="s">
        <v>2841</v>
      </c>
      <c r="C3521" s="3" t="s">
        <v>6951</v>
      </c>
      <c r="D3521" s="5">
        <v>1000</v>
      </c>
      <c r="E3521" s="7">
        <v>10</v>
      </c>
      <c r="F3521" t="s">
        <v>8220</v>
      </c>
      <c r="G3521" t="s">
        <v>8224</v>
      </c>
      <c r="H3521" t="s">
        <v>8246</v>
      </c>
      <c r="I3521">
        <v>1450032297</v>
      </c>
      <c r="J3521">
        <v>1444844697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1</v>
      </c>
      <c r="P3521">
        <f t="shared" si="271"/>
        <v>10</v>
      </c>
      <c r="Q3521" s="12" t="s">
        <v>8323</v>
      </c>
      <c r="R3521" t="s">
        <v>8326</v>
      </c>
      <c r="S3521" s="17">
        <f t="shared" si="272"/>
        <v>42291.739548611105</v>
      </c>
      <c r="T3521" s="17">
        <f t="shared" si="273"/>
        <v>42351.781215277777</v>
      </c>
      <c r="U3521">
        <f t="shared" si="274"/>
        <v>2015</v>
      </c>
    </row>
    <row r="3522" spans="1:21" ht="43.2" x14ac:dyDescent="0.3">
      <c r="A3522">
        <v>2777</v>
      </c>
      <c r="B3522" s="9" t="s">
        <v>2777</v>
      </c>
      <c r="C3522" s="3" t="s">
        <v>6887</v>
      </c>
      <c r="D3522" s="5">
        <v>3000</v>
      </c>
      <c r="E3522" s="7">
        <v>10</v>
      </c>
      <c r="F3522" t="s">
        <v>8220</v>
      </c>
      <c r="G3522" t="s">
        <v>8223</v>
      </c>
      <c r="H3522" t="s">
        <v>8245</v>
      </c>
      <c r="I3522">
        <v>1437149004</v>
      </c>
      <c r="J3522">
        <v>1434557004</v>
      </c>
      <c r="K3522" t="b">
        <v>0</v>
      </c>
      <c r="L3522">
        <v>1</v>
      </c>
      <c r="M3522" t="b">
        <v>0</v>
      </c>
      <c r="N3522" t="s">
        <v>8302</v>
      </c>
      <c r="O3522">
        <f t="shared" ref="O3522:O3585" si="275">ROUND(E3522/D3522*100,0)</f>
        <v>0</v>
      </c>
      <c r="P3522">
        <f t="shared" si="271"/>
        <v>10</v>
      </c>
      <c r="Q3522" s="12" t="s">
        <v>8311</v>
      </c>
      <c r="R3522" t="s">
        <v>8356</v>
      </c>
      <c r="S3522" s="17">
        <f t="shared" si="272"/>
        <v>42172.669027777782</v>
      </c>
      <c r="T3522" s="17">
        <f t="shared" si="273"/>
        <v>42202.669027777782</v>
      </c>
      <c r="U3522">
        <f t="shared" si="274"/>
        <v>2015</v>
      </c>
    </row>
    <row r="3523" spans="1:21" ht="28.8" x14ac:dyDescent="0.3">
      <c r="A3523">
        <v>2757</v>
      </c>
      <c r="B3523" s="9" t="s">
        <v>2757</v>
      </c>
      <c r="C3523" s="3" t="s">
        <v>6867</v>
      </c>
      <c r="D3523" s="5">
        <v>1500</v>
      </c>
      <c r="E3523" s="7">
        <v>10</v>
      </c>
      <c r="F3523" t="s">
        <v>8220</v>
      </c>
      <c r="G3523" t="s">
        <v>8223</v>
      </c>
      <c r="H3523" t="s">
        <v>8245</v>
      </c>
      <c r="I3523">
        <v>1470498332</v>
      </c>
      <c r="J3523">
        <v>1469202332</v>
      </c>
      <c r="K3523" t="b">
        <v>0</v>
      </c>
      <c r="L3523">
        <v>2</v>
      </c>
      <c r="M3523" t="b">
        <v>0</v>
      </c>
      <c r="N3523" t="s">
        <v>8302</v>
      </c>
      <c r="O3523">
        <f t="shared" si="275"/>
        <v>1</v>
      </c>
      <c r="P3523">
        <f t="shared" ref="P3523:P3586" si="276">IFERROR(ROUND(E3523/L3523,2),0)</f>
        <v>5</v>
      </c>
      <c r="Q3523" s="12" t="s">
        <v>8311</v>
      </c>
      <c r="R3523" t="s">
        <v>8356</v>
      </c>
      <c r="S3523" s="17">
        <f t="shared" ref="S3523:S3586" si="277">(((J3523/60)/60)/24)+DATE(1970,1,1)</f>
        <v>42573.65662037037</v>
      </c>
      <c r="T3523" s="17">
        <f t="shared" ref="T3523:T3586" si="278">(((I3523/60)/60)/24)+DATE(1970,1,1)</f>
        <v>42588.65662037037</v>
      </c>
      <c r="U3523">
        <f t="shared" ref="U3523:U3586" si="279">YEAR(S3523)</f>
        <v>2016</v>
      </c>
    </row>
    <row r="3524" spans="1:21" ht="43.2" x14ac:dyDescent="0.3">
      <c r="A3524">
        <v>2685</v>
      </c>
      <c r="B3524" s="9" t="s">
        <v>2685</v>
      </c>
      <c r="C3524" s="3" t="s">
        <v>6795</v>
      </c>
      <c r="D3524" s="5">
        <v>50000</v>
      </c>
      <c r="E3524" s="7">
        <v>10</v>
      </c>
      <c r="F3524" t="s">
        <v>8220</v>
      </c>
      <c r="G3524" t="s">
        <v>8223</v>
      </c>
      <c r="H3524" t="s">
        <v>8245</v>
      </c>
      <c r="I3524">
        <v>1430149330</v>
      </c>
      <c r="J3524">
        <v>1424968930</v>
      </c>
      <c r="K3524" t="b">
        <v>0</v>
      </c>
      <c r="L3524">
        <v>1</v>
      </c>
      <c r="M3524" t="b">
        <v>0</v>
      </c>
      <c r="N3524" t="s">
        <v>8282</v>
      </c>
      <c r="O3524">
        <f t="shared" si="275"/>
        <v>0</v>
      </c>
      <c r="P3524">
        <f t="shared" si="276"/>
        <v>10</v>
      </c>
      <c r="Q3524" s="12" t="s">
        <v>8319</v>
      </c>
      <c r="R3524" t="s">
        <v>8345</v>
      </c>
      <c r="S3524" s="17">
        <f t="shared" si="277"/>
        <v>42061.69594907407</v>
      </c>
      <c r="T3524" s="17">
        <f t="shared" si="278"/>
        <v>42121.654282407413</v>
      </c>
      <c r="U3524">
        <f t="shared" si="279"/>
        <v>2015</v>
      </c>
    </row>
    <row r="3525" spans="1:21" ht="28.8" x14ac:dyDescent="0.3">
      <c r="A3525">
        <v>2440</v>
      </c>
      <c r="B3525" s="9" t="s">
        <v>2441</v>
      </c>
      <c r="C3525" s="3" t="s">
        <v>6550</v>
      </c>
      <c r="D3525" s="5">
        <v>5000</v>
      </c>
      <c r="E3525" s="7">
        <v>10</v>
      </c>
      <c r="F3525" t="s">
        <v>8220</v>
      </c>
      <c r="G3525" t="s">
        <v>8241</v>
      </c>
      <c r="H3525" t="s">
        <v>8248</v>
      </c>
      <c r="I3525">
        <v>1455399313</v>
      </c>
      <c r="J3525">
        <v>1452807313</v>
      </c>
      <c r="K3525" t="b">
        <v>0</v>
      </c>
      <c r="L3525">
        <v>2</v>
      </c>
      <c r="M3525" t="b">
        <v>0</v>
      </c>
      <c r="N3525" t="s">
        <v>8282</v>
      </c>
      <c r="O3525">
        <f t="shared" si="275"/>
        <v>0</v>
      </c>
      <c r="P3525">
        <f t="shared" si="276"/>
        <v>5</v>
      </c>
      <c r="Q3525" s="12" t="s">
        <v>8319</v>
      </c>
      <c r="R3525" t="s">
        <v>8345</v>
      </c>
      <c r="S3525" s="17">
        <f t="shared" si="277"/>
        <v>42383.899456018517</v>
      </c>
      <c r="T3525" s="17">
        <f t="shared" si="278"/>
        <v>42413.899456018517</v>
      </c>
      <c r="U3525">
        <f t="shared" si="279"/>
        <v>2016</v>
      </c>
    </row>
    <row r="3526" spans="1:21" ht="43.2" x14ac:dyDescent="0.3">
      <c r="A3526">
        <v>2396</v>
      </c>
      <c r="B3526" s="9" t="s">
        <v>2397</v>
      </c>
      <c r="C3526" s="3" t="s">
        <v>6506</v>
      </c>
      <c r="D3526" s="5">
        <v>5000</v>
      </c>
      <c r="E3526" s="7">
        <v>10</v>
      </c>
      <c r="F3526" t="s">
        <v>8219</v>
      </c>
      <c r="G3526" t="s">
        <v>8239</v>
      </c>
      <c r="H3526" t="s">
        <v>8256</v>
      </c>
      <c r="I3526">
        <v>1444940558</v>
      </c>
      <c r="J3526">
        <v>1442348558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2" t="s">
        <v>8308</v>
      </c>
      <c r="R3526" t="s">
        <v>8342</v>
      </c>
      <c r="S3526" s="17">
        <f t="shared" si="277"/>
        <v>42262.849050925928</v>
      </c>
      <c r="T3526" s="17">
        <f t="shared" si="278"/>
        <v>42292.849050925928</v>
      </c>
      <c r="U3526">
        <f t="shared" si="279"/>
        <v>2015</v>
      </c>
    </row>
    <row r="3527" spans="1:21" ht="43.2" x14ac:dyDescent="0.3">
      <c r="A3527">
        <v>2374</v>
      </c>
      <c r="B3527" s="9" t="s">
        <v>2375</v>
      </c>
      <c r="C3527" s="3" t="s">
        <v>6484</v>
      </c>
      <c r="D3527" s="5">
        <v>22000</v>
      </c>
      <c r="E3527" s="7">
        <v>10</v>
      </c>
      <c r="F3527" t="s">
        <v>8219</v>
      </c>
      <c r="G3527" t="s">
        <v>8223</v>
      </c>
      <c r="H3527" t="s">
        <v>8245</v>
      </c>
      <c r="I3527">
        <v>1423772060</v>
      </c>
      <c r="J3527">
        <v>1421180060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2" t="s">
        <v>8308</v>
      </c>
      <c r="R3527" t="s">
        <v>8342</v>
      </c>
      <c r="S3527" s="17">
        <f t="shared" si="277"/>
        <v>42017.843287037031</v>
      </c>
      <c r="T3527" s="17">
        <f t="shared" si="278"/>
        <v>42047.843287037031</v>
      </c>
      <c r="U3527">
        <f t="shared" si="279"/>
        <v>2015</v>
      </c>
    </row>
    <row r="3528" spans="1:21" ht="57.6" x14ac:dyDescent="0.3">
      <c r="A3528">
        <v>2213</v>
      </c>
      <c r="B3528" s="9" t="s">
        <v>2214</v>
      </c>
      <c r="C3528" s="3" t="s">
        <v>6323</v>
      </c>
      <c r="D3528" s="5">
        <v>5</v>
      </c>
      <c r="E3528" s="7">
        <v>10</v>
      </c>
      <c r="F3528" t="s">
        <v>8218</v>
      </c>
      <c r="G3528" t="s">
        <v>8223</v>
      </c>
      <c r="H3528" t="s">
        <v>8245</v>
      </c>
      <c r="I3528">
        <v>1431719379</v>
      </c>
      <c r="J3528">
        <v>1429127379</v>
      </c>
      <c r="K3528" t="b">
        <v>0</v>
      </c>
      <c r="L3528">
        <v>1</v>
      </c>
      <c r="M3528" t="b">
        <v>1</v>
      </c>
      <c r="N3528" t="s">
        <v>8278</v>
      </c>
      <c r="O3528">
        <f t="shared" si="275"/>
        <v>200</v>
      </c>
      <c r="P3528">
        <f t="shared" si="276"/>
        <v>10</v>
      </c>
      <c r="Q3528" s="12" t="s">
        <v>8327</v>
      </c>
      <c r="R3528" t="s">
        <v>8329</v>
      </c>
      <c r="S3528" s="17">
        <f t="shared" si="277"/>
        <v>42109.826145833329</v>
      </c>
      <c r="T3528" s="17">
        <f t="shared" si="278"/>
        <v>42139.826145833329</v>
      </c>
      <c r="U3528">
        <f t="shared" si="279"/>
        <v>2015</v>
      </c>
    </row>
    <row r="3529" spans="1:21" ht="43.2" x14ac:dyDescent="0.3">
      <c r="A3529">
        <v>2126</v>
      </c>
      <c r="B3529" s="9" t="s">
        <v>2127</v>
      </c>
      <c r="C3529" s="3" t="s">
        <v>6236</v>
      </c>
      <c r="D3529" s="5">
        <v>20000</v>
      </c>
      <c r="E3529" s="7">
        <v>10</v>
      </c>
      <c r="F3529" t="s">
        <v>8220</v>
      </c>
      <c r="G3529" t="s">
        <v>8223</v>
      </c>
      <c r="H3529" t="s">
        <v>8245</v>
      </c>
      <c r="I3529">
        <v>1418080887</v>
      </c>
      <c r="J3529">
        <v>1415488887</v>
      </c>
      <c r="K3529" t="b">
        <v>0</v>
      </c>
      <c r="L3529">
        <v>2</v>
      </c>
      <c r="M3529" t="b">
        <v>0</v>
      </c>
      <c r="N3529" t="s">
        <v>8280</v>
      </c>
      <c r="O3529">
        <f t="shared" si="275"/>
        <v>0</v>
      </c>
      <c r="P3529">
        <f t="shared" si="276"/>
        <v>5</v>
      </c>
      <c r="Q3529" s="12" t="s">
        <v>8316</v>
      </c>
      <c r="R3529" t="s">
        <v>8334</v>
      </c>
      <c r="S3529" s="17">
        <f t="shared" si="277"/>
        <v>41951.973229166666</v>
      </c>
      <c r="T3529" s="17">
        <f t="shared" si="278"/>
        <v>41981.973229166666</v>
      </c>
      <c r="U3529">
        <f t="shared" si="279"/>
        <v>2014</v>
      </c>
    </row>
    <row r="3530" spans="1:21" ht="57.6" x14ac:dyDescent="0.3">
      <c r="A3530">
        <v>1911</v>
      </c>
      <c r="B3530" s="9" t="s">
        <v>1912</v>
      </c>
      <c r="C3530" s="3" t="s">
        <v>6021</v>
      </c>
      <c r="D3530" s="5">
        <v>42500</v>
      </c>
      <c r="E3530" s="7">
        <v>10</v>
      </c>
      <c r="F3530" t="s">
        <v>8220</v>
      </c>
      <c r="G3530" t="s">
        <v>8227</v>
      </c>
      <c r="H3530" t="s">
        <v>8249</v>
      </c>
      <c r="I3530">
        <v>1407545334</v>
      </c>
      <c r="J3530">
        <v>1404953334</v>
      </c>
      <c r="K3530" t="b">
        <v>0</v>
      </c>
      <c r="L3530">
        <v>1</v>
      </c>
      <c r="M3530" t="b">
        <v>0</v>
      </c>
      <c r="N3530" t="s">
        <v>8292</v>
      </c>
      <c r="O3530">
        <f t="shared" si="275"/>
        <v>0</v>
      </c>
      <c r="P3530">
        <f t="shared" si="276"/>
        <v>10</v>
      </c>
      <c r="Q3530" s="12" t="s">
        <v>8308</v>
      </c>
      <c r="R3530" t="s">
        <v>8318</v>
      </c>
      <c r="S3530" s="17">
        <f t="shared" si="277"/>
        <v>41830.033958333333</v>
      </c>
      <c r="T3530" s="17">
        <f t="shared" si="278"/>
        <v>41860.033958333333</v>
      </c>
      <c r="U3530">
        <f t="shared" si="279"/>
        <v>2014</v>
      </c>
    </row>
    <row r="3531" spans="1:21" ht="43.2" x14ac:dyDescent="0.3">
      <c r="A3531">
        <v>1867</v>
      </c>
      <c r="B3531" s="9" t="s">
        <v>1868</v>
      </c>
      <c r="C3531" s="3" t="s">
        <v>5977</v>
      </c>
      <c r="D3531" s="5">
        <v>20000</v>
      </c>
      <c r="E3531" s="7">
        <v>10</v>
      </c>
      <c r="F3531" t="s">
        <v>8220</v>
      </c>
      <c r="G3531" t="s">
        <v>8223</v>
      </c>
      <c r="H3531" t="s">
        <v>8245</v>
      </c>
      <c r="I3531">
        <v>1478383912</v>
      </c>
      <c r="J3531">
        <v>1475791912</v>
      </c>
      <c r="K3531" t="b">
        <v>0</v>
      </c>
      <c r="L3531">
        <v>1</v>
      </c>
      <c r="M3531" t="b">
        <v>0</v>
      </c>
      <c r="N3531" t="s">
        <v>8281</v>
      </c>
      <c r="O3531">
        <f t="shared" si="275"/>
        <v>0</v>
      </c>
      <c r="P3531">
        <f t="shared" si="276"/>
        <v>10</v>
      </c>
      <c r="Q3531" s="12" t="s">
        <v>8316</v>
      </c>
      <c r="R3531" t="s">
        <v>8344</v>
      </c>
      <c r="S3531" s="17">
        <f t="shared" si="277"/>
        <v>42649.924907407403</v>
      </c>
      <c r="T3531" s="17">
        <f t="shared" si="278"/>
        <v>42679.924907407403</v>
      </c>
      <c r="U3531">
        <f t="shared" si="279"/>
        <v>2016</v>
      </c>
    </row>
    <row r="3532" spans="1:21" ht="43.2" x14ac:dyDescent="0.3">
      <c r="A3532">
        <v>1863</v>
      </c>
      <c r="B3532" s="9" t="s">
        <v>1864</v>
      </c>
      <c r="C3532" s="3" t="s">
        <v>5973</v>
      </c>
      <c r="D3532" s="5">
        <v>2500</v>
      </c>
      <c r="E3532" s="7">
        <v>10</v>
      </c>
      <c r="F3532" t="s">
        <v>8220</v>
      </c>
      <c r="G3532" t="s">
        <v>8223</v>
      </c>
      <c r="H3532" t="s">
        <v>8245</v>
      </c>
      <c r="I3532">
        <v>1402600085</v>
      </c>
      <c r="J3532">
        <v>1400008085</v>
      </c>
      <c r="K3532" t="b">
        <v>0</v>
      </c>
      <c r="L3532">
        <v>2</v>
      </c>
      <c r="M3532" t="b">
        <v>0</v>
      </c>
      <c r="N3532" t="s">
        <v>8281</v>
      </c>
      <c r="O3532">
        <f t="shared" si="275"/>
        <v>0</v>
      </c>
      <c r="P3532">
        <f t="shared" si="276"/>
        <v>5</v>
      </c>
      <c r="Q3532" s="12" t="s">
        <v>8316</v>
      </c>
      <c r="R3532" t="s">
        <v>8344</v>
      </c>
      <c r="S3532" s="17">
        <f t="shared" si="277"/>
        <v>41772.797280092593</v>
      </c>
      <c r="T3532" s="17">
        <f t="shared" si="278"/>
        <v>41802.797280092593</v>
      </c>
      <c r="U3532">
        <f t="shared" si="279"/>
        <v>2014</v>
      </c>
    </row>
    <row r="3533" spans="1:21" ht="43.2" x14ac:dyDescent="0.3">
      <c r="A3533">
        <v>1701</v>
      </c>
      <c r="B3533" s="9" t="s">
        <v>1702</v>
      </c>
      <c r="C3533" s="3" t="s">
        <v>5811</v>
      </c>
      <c r="D3533" s="5">
        <v>5050</v>
      </c>
      <c r="E3533" s="7">
        <v>10</v>
      </c>
      <c r="F3533" t="s">
        <v>8220</v>
      </c>
      <c r="G3533" t="s">
        <v>8223</v>
      </c>
      <c r="H3533" t="s">
        <v>8245</v>
      </c>
      <c r="I3533">
        <v>1421337405</v>
      </c>
      <c r="J3533">
        <v>1418745405</v>
      </c>
      <c r="K3533" t="b">
        <v>0</v>
      </c>
      <c r="L3533">
        <v>2</v>
      </c>
      <c r="M3533" t="b">
        <v>0</v>
      </c>
      <c r="N3533" t="s">
        <v>8291</v>
      </c>
      <c r="O3533">
        <f t="shared" si="275"/>
        <v>0</v>
      </c>
      <c r="P3533">
        <f t="shared" si="276"/>
        <v>5</v>
      </c>
      <c r="Q3533" s="12" t="s">
        <v>8327</v>
      </c>
      <c r="R3533" t="s">
        <v>8330</v>
      </c>
      <c r="S3533" s="17">
        <f t="shared" si="277"/>
        <v>41989.664409722223</v>
      </c>
      <c r="T3533" s="17">
        <f t="shared" si="278"/>
        <v>42019.664409722223</v>
      </c>
      <c r="U3533">
        <f t="shared" si="279"/>
        <v>2014</v>
      </c>
    </row>
    <row r="3534" spans="1:21" ht="43.2" x14ac:dyDescent="0.3">
      <c r="A3534">
        <v>1564</v>
      </c>
      <c r="B3534" s="9" t="s">
        <v>1565</v>
      </c>
      <c r="C3534" s="3" t="s">
        <v>5674</v>
      </c>
      <c r="D3534" s="5">
        <v>10000</v>
      </c>
      <c r="E3534" s="7">
        <v>10</v>
      </c>
      <c r="F3534" t="s">
        <v>8219</v>
      </c>
      <c r="G3534" t="s">
        <v>8223</v>
      </c>
      <c r="H3534" t="s">
        <v>8245</v>
      </c>
      <c r="I3534">
        <v>1432843500</v>
      </c>
      <c r="J3534">
        <v>1430124509</v>
      </c>
      <c r="K3534" t="b">
        <v>0</v>
      </c>
      <c r="L3534">
        <v>1</v>
      </c>
      <c r="M3534" t="b">
        <v>0</v>
      </c>
      <c r="N3534" t="s">
        <v>8288</v>
      </c>
      <c r="O3534">
        <f t="shared" si="275"/>
        <v>0</v>
      </c>
      <c r="P3534">
        <f t="shared" si="276"/>
        <v>10</v>
      </c>
      <c r="Q3534" s="12" t="s">
        <v>8311</v>
      </c>
      <c r="R3534" t="s">
        <v>8349</v>
      </c>
      <c r="S3534" s="17">
        <f t="shared" si="277"/>
        <v>42121.367002314815</v>
      </c>
      <c r="T3534" s="17">
        <f t="shared" si="278"/>
        <v>42152.836805555555</v>
      </c>
      <c r="U3534">
        <f t="shared" si="279"/>
        <v>2015</v>
      </c>
    </row>
    <row r="3535" spans="1:21" ht="43.2" x14ac:dyDescent="0.3">
      <c r="A3535">
        <v>1543</v>
      </c>
      <c r="B3535" s="9" t="s">
        <v>1544</v>
      </c>
      <c r="C3535" s="3" t="s">
        <v>5653</v>
      </c>
      <c r="D3535" s="5">
        <v>2250</v>
      </c>
      <c r="E3535" s="7">
        <v>10</v>
      </c>
      <c r="F3535" t="s">
        <v>8220</v>
      </c>
      <c r="G3535" t="s">
        <v>8223</v>
      </c>
      <c r="H3535" t="s">
        <v>8245</v>
      </c>
      <c r="I3535">
        <v>1416662034</v>
      </c>
      <c r="J3535">
        <v>1414066434</v>
      </c>
      <c r="K3535" t="b">
        <v>0</v>
      </c>
      <c r="L3535">
        <v>1</v>
      </c>
      <c r="M3535" t="b">
        <v>0</v>
      </c>
      <c r="N3535" t="s">
        <v>8287</v>
      </c>
      <c r="O3535">
        <f t="shared" si="275"/>
        <v>0</v>
      </c>
      <c r="P3535">
        <f t="shared" si="276"/>
        <v>10</v>
      </c>
      <c r="Q3535" s="12" t="s">
        <v>8313</v>
      </c>
      <c r="R3535" t="s">
        <v>8355</v>
      </c>
      <c r="S3535" s="17">
        <f t="shared" si="277"/>
        <v>41935.509652777779</v>
      </c>
      <c r="T3535" s="17">
        <f t="shared" si="278"/>
        <v>41965.551319444443</v>
      </c>
      <c r="U3535">
        <f t="shared" si="279"/>
        <v>2014</v>
      </c>
    </row>
    <row r="3536" spans="1:21" ht="57.6" x14ac:dyDescent="0.3">
      <c r="A3536">
        <v>1176</v>
      </c>
      <c r="B3536" s="9" t="s">
        <v>1177</v>
      </c>
      <c r="C3536" s="3" t="s">
        <v>5286</v>
      </c>
      <c r="D3536" s="5">
        <v>175000</v>
      </c>
      <c r="E3536" s="7">
        <v>10</v>
      </c>
      <c r="F3536" t="s">
        <v>8220</v>
      </c>
      <c r="G3536" t="s">
        <v>8225</v>
      </c>
      <c r="H3536" t="s">
        <v>8247</v>
      </c>
      <c r="I3536">
        <v>1488805200</v>
      </c>
      <c r="J3536">
        <v>1484094498</v>
      </c>
      <c r="K3536" t="b">
        <v>0</v>
      </c>
      <c r="L3536">
        <v>1</v>
      </c>
      <c r="M3536" t="b">
        <v>0</v>
      </c>
      <c r="N3536" t="s">
        <v>8282</v>
      </c>
      <c r="O3536">
        <f t="shared" si="275"/>
        <v>0</v>
      </c>
      <c r="P3536">
        <f t="shared" si="276"/>
        <v>10</v>
      </c>
      <c r="Q3536" s="12" t="s">
        <v>8319</v>
      </c>
      <c r="R3536" t="s">
        <v>8345</v>
      </c>
      <c r="S3536" s="17">
        <f t="shared" si="277"/>
        <v>42746.019652777773</v>
      </c>
      <c r="T3536" s="17">
        <f t="shared" si="278"/>
        <v>42800.541666666672</v>
      </c>
      <c r="U3536">
        <f t="shared" si="279"/>
        <v>2017</v>
      </c>
    </row>
    <row r="3537" spans="1:21" ht="43.2" x14ac:dyDescent="0.3">
      <c r="A3537">
        <v>1126</v>
      </c>
      <c r="B3537" s="9" t="s">
        <v>1127</v>
      </c>
      <c r="C3537" s="3" t="s">
        <v>5236</v>
      </c>
      <c r="D3537" s="5">
        <v>2000</v>
      </c>
      <c r="E3537" s="7">
        <v>10</v>
      </c>
      <c r="F3537" t="s">
        <v>8220</v>
      </c>
      <c r="G3537" t="s">
        <v>8223</v>
      </c>
      <c r="H3537" t="s">
        <v>8245</v>
      </c>
      <c r="I3537">
        <v>1468482694</v>
      </c>
      <c r="J3537">
        <v>1465890694</v>
      </c>
      <c r="K3537" t="b">
        <v>0</v>
      </c>
      <c r="L3537">
        <v>2</v>
      </c>
      <c r="M3537" t="b">
        <v>0</v>
      </c>
      <c r="N3537" t="s">
        <v>8281</v>
      </c>
      <c r="O3537">
        <f t="shared" si="275"/>
        <v>1</v>
      </c>
      <c r="P3537">
        <f t="shared" si="276"/>
        <v>5</v>
      </c>
      <c r="Q3537" s="12" t="s">
        <v>8316</v>
      </c>
      <c r="R3537" t="s">
        <v>8344</v>
      </c>
      <c r="S3537" s="17">
        <f t="shared" si="277"/>
        <v>42535.327476851846</v>
      </c>
      <c r="T3537" s="17">
        <f t="shared" si="278"/>
        <v>42565.327476851846</v>
      </c>
      <c r="U3537">
        <f t="shared" si="279"/>
        <v>2016</v>
      </c>
    </row>
    <row r="3538" spans="1:21" ht="43.2" x14ac:dyDescent="0.3">
      <c r="A3538">
        <v>1114</v>
      </c>
      <c r="B3538" s="9" t="s">
        <v>1115</v>
      </c>
      <c r="C3538" s="3" t="s">
        <v>5224</v>
      </c>
      <c r="D3538" s="5">
        <v>6000</v>
      </c>
      <c r="E3538" s="7">
        <v>10</v>
      </c>
      <c r="F3538" t="s">
        <v>8220</v>
      </c>
      <c r="G3538" t="s">
        <v>8224</v>
      </c>
      <c r="H3538" t="s">
        <v>8246</v>
      </c>
      <c r="I3538">
        <v>1381306687</v>
      </c>
      <c r="J3538">
        <v>1378714687</v>
      </c>
      <c r="K3538" t="b">
        <v>0</v>
      </c>
      <c r="L3538">
        <v>3</v>
      </c>
      <c r="M3538" t="b">
        <v>0</v>
      </c>
      <c r="N3538" t="s">
        <v>8280</v>
      </c>
      <c r="O3538">
        <f t="shared" si="275"/>
        <v>0</v>
      </c>
      <c r="P3538">
        <f t="shared" si="276"/>
        <v>3.33</v>
      </c>
      <c r="Q3538" s="12" t="s">
        <v>8316</v>
      </c>
      <c r="R3538" t="s">
        <v>8334</v>
      </c>
      <c r="S3538" s="17">
        <f t="shared" si="277"/>
        <v>41526.345914351856</v>
      </c>
      <c r="T3538" s="17">
        <f t="shared" si="278"/>
        <v>41556.345914351856</v>
      </c>
      <c r="U3538">
        <f t="shared" si="279"/>
        <v>2013</v>
      </c>
    </row>
    <row r="3539" spans="1:21" ht="28.8" x14ac:dyDescent="0.3">
      <c r="A3539">
        <v>1073</v>
      </c>
      <c r="B3539" s="9" t="s">
        <v>1074</v>
      </c>
      <c r="C3539" s="3" t="s">
        <v>5183</v>
      </c>
      <c r="D3539" s="5">
        <v>750</v>
      </c>
      <c r="E3539" s="7">
        <v>10</v>
      </c>
      <c r="F3539" t="s">
        <v>8220</v>
      </c>
      <c r="G3539" t="s">
        <v>8223</v>
      </c>
      <c r="H3539" t="s">
        <v>8245</v>
      </c>
      <c r="I3539">
        <v>1318806541</v>
      </c>
      <c r="J3539">
        <v>1316214541</v>
      </c>
      <c r="K3539" t="b">
        <v>0</v>
      </c>
      <c r="L3539">
        <v>1</v>
      </c>
      <c r="M3539" t="b">
        <v>0</v>
      </c>
      <c r="N3539" t="s">
        <v>8280</v>
      </c>
      <c r="O3539">
        <f t="shared" si="275"/>
        <v>1</v>
      </c>
      <c r="P3539">
        <f t="shared" si="276"/>
        <v>10</v>
      </c>
      <c r="Q3539" s="12" t="s">
        <v>8316</v>
      </c>
      <c r="R3539" t="s">
        <v>8334</v>
      </c>
      <c r="S3539" s="17">
        <f t="shared" si="277"/>
        <v>40802.964594907404</v>
      </c>
      <c r="T3539" s="17">
        <f t="shared" si="278"/>
        <v>40832.964594907404</v>
      </c>
      <c r="U3539">
        <f t="shared" si="279"/>
        <v>2011</v>
      </c>
    </row>
    <row r="3540" spans="1:21" ht="43.2" x14ac:dyDescent="0.3">
      <c r="A3540">
        <v>1042</v>
      </c>
      <c r="B3540" s="9" t="s">
        <v>1043</v>
      </c>
      <c r="C3540" s="3" t="s">
        <v>5152</v>
      </c>
      <c r="D3540" s="5">
        <v>650</v>
      </c>
      <c r="E3540" s="7">
        <v>10</v>
      </c>
      <c r="F3540" t="s">
        <v>8219</v>
      </c>
      <c r="G3540" t="s">
        <v>8223</v>
      </c>
      <c r="H3540" t="s">
        <v>8245</v>
      </c>
      <c r="I3540">
        <v>1410516000</v>
      </c>
      <c r="J3540">
        <v>1406824948</v>
      </c>
      <c r="K3540" t="b">
        <v>0</v>
      </c>
      <c r="L3540">
        <v>1</v>
      </c>
      <c r="M3540" t="b">
        <v>0</v>
      </c>
      <c r="N3540" t="s">
        <v>8279</v>
      </c>
      <c r="O3540">
        <f t="shared" si="275"/>
        <v>2</v>
      </c>
      <c r="P3540">
        <f t="shared" si="276"/>
        <v>10</v>
      </c>
      <c r="Q3540" s="12" t="s">
        <v>8346</v>
      </c>
      <c r="R3540" t="s">
        <v>8347</v>
      </c>
      <c r="S3540" s="17">
        <f t="shared" si="277"/>
        <v>41851.696157407408</v>
      </c>
      <c r="T3540" s="17">
        <f t="shared" si="278"/>
        <v>41894.416666666664</v>
      </c>
      <c r="U3540">
        <f t="shared" si="279"/>
        <v>2014</v>
      </c>
    </row>
    <row r="3541" spans="1:21" ht="28.8" x14ac:dyDescent="0.3">
      <c r="A3541">
        <v>847</v>
      </c>
      <c r="B3541" s="9" t="s">
        <v>848</v>
      </c>
      <c r="C3541" s="3" t="s">
        <v>4957</v>
      </c>
      <c r="D3541" s="5">
        <v>10</v>
      </c>
      <c r="E3541" s="7">
        <v>10</v>
      </c>
      <c r="F3541" t="s">
        <v>8218</v>
      </c>
      <c r="G3541" t="s">
        <v>8223</v>
      </c>
      <c r="H3541" t="s">
        <v>8245</v>
      </c>
      <c r="I3541">
        <v>1436555376</v>
      </c>
      <c r="J3541">
        <v>1433963376</v>
      </c>
      <c r="K3541" t="b">
        <v>0</v>
      </c>
      <c r="L3541">
        <v>1</v>
      </c>
      <c r="M3541" t="b">
        <v>1</v>
      </c>
      <c r="N3541" t="s">
        <v>8275</v>
      </c>
      <c r="O3541">
        <f t="shared" si="275"/>
        <v>100</v>
      </c>
      <c r="P3541">
        <f t="shared" si="276"/>
        <v>10</v>
      </c>
      <c r="Q3541" s="12" t="s">
        <v>8327</v>
      </c>
      <c r="R3541" t="s">
        <v>8336</v>
      </c>
      <c r="S3541" s="17">
        <f t="shared" si="277"/>
        <v>42165.79833333334</v>
      </c>
      <c r="T3541" s="17">
        <f t="shared" si="278"/>
        <v>42195.79833333334</v>
      </c>
      <c r="U3541">
        <f t="shared" si="279"/>
        <v>2015</v>
      </c>
    </row>
    <row r="3542" spans="1:21" ht="43.2" x14ac:dyDescent="0.3">
      <c r="A3542">
        <v>771</v>
      </c>
      <c r="B3542" s="9" t="s">
        <v>772</v>
      </c>
      <c r="C3542" s="3" t="s">
        <v>4881</v>
      </c>
      <c r="D3542" s="5">
        <v>38000</v>
      </c>
      <c r="E3542" s="7">
        <v>10</v>
      </c>
      <c r="F3542" t="s">
        <v>8220</v>
      </c>
      <c r="G3542" t="s">
        <v>8223</v>
      </c>
      <c r="H3542" t="s">
        <v>8245</v>
      </c>
      <c r="I3542">
        <v>1454183202</v>
      </c>
      <c r="J3542">
        <v>1449863202</v>
      </c>
      <c r="K3542" t="b">
        <v>0</v>
      </c>
      <c r="L3542">
        <v>1</v>
      </c>
      <c r="M3542" t="b">
        <v>0</v>
      </c>
      <c r="N3542" t="s">
        <v>8273</v>
      </c>
      <c r="O3542">
        <f t="shared" si="275"/>
        <v>0</v>
      </c>
      <c r="P3542">
        <f t="shared" si="276"/>
        <v>10</v>
      </c>
      <c r="Q3542" s="12" t="s">
        <v>8311</v>
      </c>
      <c r="R3542" t="s">
        <v>8352</v>
      </c>
      <c r="S3542" s="17">
        <f t="shared" si="277"/>
        <v>42349.824097222227</v>
      </c>
      <c r="T3542" s="17">
        <f t="shared" si="278"/>
        <v>42399.824097222227</v>
      </c>
      <c r="U3542">
        <f t="shared" si="279"/>
        <v>2015</v>
      </c>
    </row>
    <row r="3543" spans="1:21" ht="57.6" x14ac:dyDescent="0.3">
      <c r="A3543">
        <v>630</v>
      </c>
      <c r="B3543" s="9" t="s">
        <v>631</v>
      </c>
      <c r="C3543" s="3" t="s">
        <v>4740</v>
      </c>
      <c r="D3543" s="5">
        <v>11999</v>
      </c>
      <c r="E3543" s="7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75"/>
        <v>0</v>
      </c>
      <c r="P3543">
        <f t="shared" si="276"/>
        <v>10</v>
      </c>
      <c r="Q3543" s="12" t="s">
        <v>8308</v>
      </c>
      <c r="R3543" t="s">
        <v>8342</v>
      </c>
      <c r="S3543" s="17">
        <f t="shared" si="277"/>
        <v>42223.619456018518</v>
      </c>
      <c r="T3543" s="17">
        <f t="shared" si="278"/>
        <v>42253.215277777781</v>
      </c>
      <c r="U3543">
        <f t="shared" si="279"/>
        <v>2015</v>
      </c>
    </row>
    <row r="3544" spans="1:21" ht="57.6" x14ac:dyDescent="0.3">
      <c r="A3544">
        <v>606</v>
      </c>
      <c r="B3544" s="9" t="s">
        <v>607</v>
      </c>
      <c r="C3544" s="3" t="s">
        <v>4716</v>
      </c>
      <c r="D3544" s="5">
        <v>5000</v>
      </c>
      <c r="E3544" s="7">
        <v>10</v>
      </c>
      <c r="F3544" t="s">
        <v>8219</v>
      </c>
      <c r="G3544" t="s">
        <v>8232</v>
      </c>
      <c r="H3544" t="s">
        <v>8248</v>
      </c>
      <c r="I3544">
        <v>1432479600</v>
      </c>
      <c r="J3544">
        <v>1428507409</v>
      </c>
      <c r="K3544" t="b">
        <v>0</v>
      </c>
      <c r="L3544">
        <v>1</v>
      </c>
      <c r="M3544" t="b">
        <v>0</v>
      </c>
      <c r="N3544" t="s">
        <v>8270</v>
      </c>
      <c r="O3544">
        <f t="shared" si="275"/>
        <v>0</v>
      </c>
      <c r="P3544">
        <f t="shared" si="276"/>
        <v>10</v>
      </c>
      <c r="Q3544" s="12" t="s">
        <v>8308</v>
      </c>
      <c r="R3544" t="s">
        <v>8342</v>
      </c>
      <c r="S3544" s="17">
        <f t="shared" si="277"/>
        <v>42102.650567129633</v>
      </c>
      <c r="T3544" s="17">
        <f t="shared" si="278"/>
        <v>42148.625</v>
      </c>
      <c r="U3544">
        <f t="shared" si="279"/>
        <v>2015</v>
      </c>
    </row>
    <row r="3545" spans="1:21" ht="43.2" x14ac:dyDescent="0.3">
      <c r="A3545">
        <v>584</v>
      </c>
      <c r="B3545" s="9" t="s">
        <v>585</v>
      </c>
      <c r="C3545" s="3" t="s">
        <v>4694</v>
      </c>
      <c r="D3545" s="5">
        <v>1000</v>
      </c>
      <c r="E3545" s="7">
        <v>10</v>
      </c>
      <c r="F3545" t="s">
        <v>8220</v>
      </c>
      <c r="G3545" t="s">
        <v>8223</v>
      </c>
      <c r="H3545" t="s">
        <v>8245</v>
      </c>
      <c r="I3545">
        <v>1426522316</v>
      </c>
      <c r="J3545">
        <v>1423933916</v>
      </c>
      <c r="K3545" t="b">
        <v>0</v>
      </c>
      <c r="L3545">
        <v>2</v>
      </c>
      <c r="M3545" t="b">
        <v>0</v>
      </c>
      <c r="N3545" t="s">
        <v>8270</v>
      </c>
      <c r="O3545">
        <f t="shared" si="275"/>
        <v>1</v>
      </c>
      <c r="P3545">
        <f t="shared" si="276"/>
        <v>5</v>
      </c>
      <c r="Q3545" s="12" t="s">
        <v>8308</v>
      </c>
      <c r="R3545" t="s">
        <v>8342</v>
      </c>
      <c r="S3545" s="17">
        <f t="shared" si="277"/>
        <v>42049.716620370367</v>
      </c>
      <c r="T3545" s="17">
        <f t="shared" si="278"/>
        <v>42079.674953703703</v>
      </c>
      <c r="U3545">
        <f t="shared" si="279"/>
        <v>2015</v>
      </c>
    </row>
    <row r="3546" spans="1:21" ht="43.2" x14ac:dyDescent="0.3">
      <c r="A3546">
        <v>577</v>
      </c>
      <c r="B3546" s="9" t="s">
        <v>578</v>
      </c>
      <c r="C3546" s="3" t="s">
        <v>4687</v>
      </c>
      <c r="D3546" s="5">
        <v>5000</v>
      </c>
      <c r="E3546" s="7">
        <v>10</v>
      </c>
      <c r="F3546" t="s">
        <v>8220</v>
      </c>
      <c r="G3546" t="s">
        <v>8223</v>
      </c>
      <c r="H3546" t="s">
        <v>8245</v>
      </c>
      <c r="I3546">
        <v>1463753302</v>
      </c>
      <c r="J3546">
        <v>1458569302</v>
      </c>
      <c r="K3546" t="b">
        <v>0</v>
      </c>
      <c r="L3546">
        <v>1</v>
      </c>
      <c r="M3546" t="b">
        <v>0</v>
      </c>
      <c r="N3546" t="s">
        <v>8270</v>
      </c>
      <c r="O3546">
        <f t="shared" si="275"/>
        <v>0</v>
      </c>
      <c r="P3546">
        <f t="shared" si="276"/>
        <v>10</v>
      </c>
      <c r="Q3546" s="12" t="s">
        <v>8308</v>
      </c>
      <c r="R3546" t="s">
        <v>8342</v>
      </c>
      <c r="S3546" s="17">
        <f t="shared" si="277"/>
        <v>42450.589143518519</v>
      </c>
      <c r="T3546" s="17">
        <f t="shared" si="278"/>
        <v>42510.589143518519</v>
      </c>
      <c r="U3546">
        <f t="shared" si="279"/>
        <v>2016</v>
      </c>
    </row>
    <row r="3547" spans="1:21" ht="43.2" x14ac:dyDescent="0.3">
      <c r="A3547">
        <v>509</v>
      </c>
      <c r="B3547" s="9" t="s">
        <v>510</v>
      </c>
      <c r="C3547" s="3" t="s">
        <v>4619</v>
      </c>
      <c r="D3547" s="5">
        <v>5000</v>
      </c>
      <c r="E3547" s="7">
        <v>10</v>
      </c>
      <c r="F3547" t="s">
        <v>8220</v>
      </c>
      <c r="G3547" t="s">
        <v>8224</v>
      </c>
      <c r="H3547" t="s">
        <v>8246</v>
      </c>
      <c r="I3547">
        <v>1435504170</v>
      </c>
      <c r="J3547">
        <v>1432912170</v>
      </c>
      <c r="K3547" t="b">
        <v>0</v>
      </c>
      <c r="L3547">
        <v>1</v>
      </c>
      <c r="M3547" t="b">
        <v>0</v>
      </c>
      <c r="N3547" t="s">
        <v>8268</v>
      </c>
      <c r="O3547">
        <f t="shared" si="275"/>
        <v>0</v>
      </c>
      <c r="P3547">
        <f t="shared" si="276"/>
        <v>10</v>
      </c>
      <c r="Q3547" s="12" t="s">
        <v>8321</v>
      </c>
      <c r="R3547" t="s">
        <v>8339</v>
      </c>
      <c r="S3547" s="17">
        <f t="shared" si="277"/>
        <v>42153.631597222222</v>
      </c>
      <c r="T3547" s="17">
        <f t="shared" si="278"/>
        <v>42183.631597222222</v>
      </c>
      <c r="U3547">
        <f t="shared" si="279"/>
        <v>2015</v>
      </c>
    </row>
    <row r="3548" spans="1:21" ht="43.2" x14ac:dyDescent="0.3">
      <c r="A3548">
        <v>482</v>
      </c>
      <c r="B3548" s="9" t="s">
        <v>483</v>
      </c>
      <c r="C3548" s="3" t="s">
        <v>4592</v>
      </c>
      <c r="D3548" s="5">
        <v>10000</v>
      </c>
      <c r="E3548" s="7">
        <v>10</v>
      </c>
      <c r="F3548" t="s">
        <v>8220</v>
      </c>
      <c r="G3548" t="s">
        <v>8223</v>
      </c>
      <c r="H3548" t="s">
        <v>8245</v>
      </c>
      <c r="I3548">
        <v>1460644440</v>
      </c>
      <c r="J3548">
        <v>1458336690</v>
      </c>
      <c r="K3548" t="b">
        <v>0</v>
      </c>
      <c r="L3548">
        <v>1</v>
      </c>
      <c r="M3548" t="b">
        <v>0</v>
      </c>
      <c r="N3548" t="s">
        <v>8268</v>
      </c>
      <c r="O3548">
        <f t="shared" si="275"/>
        <v>0</v>
      </c>
      <c r="P3548">
        <f t="shared" si="276"/>
        <v>10</v>
      </c>
      <c r="Q3548" s="12" t="s">
        <v>8321</v>
      </c>
      <c r="R3548" t="s">
        <v>8339</v>
      </c>
      <c r="S3548" s="17">
        <f t="shared" si="277"/>
        <v>42447.896875000006</v>
      </c>
      <c r="T3548" s="17">
        <f t="shared" si="278"/>
        <v>42474.606944444444</v>
      </c>
      <c r="U3548">
        <f t="shared" si="279"/>
        <v>2016</v>
      </c>
    </row>
    <row r="3549" spans="1:21" ht="43.2" x14ac:dyDescent="0.3">
      <c r="A3549">
        <v>443</v>
      </c>
      <c r="B3549" s="9" t="s">
        <v>444</v>
      </c>
      <c r="C3549" s="3" t="s">
        <v>4553</v>
      </c>
      <c r="D3549" s="5">
        <v>10000</v>
      </c>
      <c r="E3549" s="7">
        <v>10</v>
      </c>
      <c r="F3549" t="s">
        <v>8220</v>
      </c>
      <c r="G3549" t="s">
        <v>8228</v>
      </c>
      <c r="H3549" t="s">
        <v>8250</v>
      </c>
      <c r="I3549">
        <v>1391991701</v>
      </c>
      <c r="J3549">
        <v>1389399701</v>
      </c>
      <c r="K3549" t="b">
        <v>0</v>
      </c>
      <c r="L3549">
        <v>2</v>
      </c>
      <c r="M3549" t="b">
        <v>0</v>
      </c>
      <c r="N3549" t="s">
        <v>8268</v>
      </c>
      <c r="O3549">
        <f t="shared" si="275"/>
        <v>0</v>
      </c>
      <c r="P3549">
        <f t="shared" si="276"/>
        <v>5</v>
      </c>
      <c r="Q3549" s="12" t="s">
        <v>8321</v>
      </c>
      <c r="R3549" t="s">
        <v>8339</v>
      </c>
      <c r="S3549" s="17">
        <f t="shared" si="277"/>
        <v>41650.015057870369</v>
      </c>
      <c r="T3549" s="17">
        <f t="shared" si="278"/>
        <v>41680.015057870369</v>
      </c>
      <c r="U3549">
        <f t="shared" si="279"/>
        <v>2014</v>
      </c>
    </row>
    <row r="3550" spans="1:21" ht="43.2" x14ac:dyDescent="0.3">
      <c r="A3550">
        <v>215</v>
      </c>
      <c r="B3550" s="9" t="s">
        <v>217</v>
      </c>
      <c r="C3550" s="3" t="s">
        <v>4325</v>
      </c>
      <c r="D3550" s="5">
        <v>4400</v>
      </c>
      <c r="E3550" s="7">
        <v>10</v>
      </c>
      <c r="F3550" t="s">
        <v>8220</v>
      </c>
      <c r="G3550" t="s">
        <v>8224</v>
      </c>
      <c r="H3550" t="s">
        <v>8246</v>
      </c>
      <c r="I3550">
        <v>1455753540</v>
      </c>
      <c r="J3550">
        <v>1452058282</v>
      </c>
      <c r="K3550" t="b">
        <v>0</v>
      </c>
      <c r="L3550">
        <v>1</v>
      </c>
      <c r="M3550" t="b">
        <v>0</v>
      </c>
      <c r="N3550" t="s">
        <v>8266</v>
      </c>
      <c r="O3550">
        <f t="shared" si="275"/>
        <v>0</v>
      </c>
      <c r="P3550">
        <f t="shared" si="276"/>
        <v>10</v>
      </c>
      <c r="Q3550" s="12" t="s">
        <v>8321</v>
      </c>
      <c r="R3550" t="s">
        <v>8325</v>
      </c>
      <c r="S3550" s="17">
        <f t="shared" si="277"/>
        <v>42375.230115740742</v>
      </c>
      <c r="T3550" s="17">
        <f t="shared" si="278"/>
        <v>42417.999305555553</v>
      </c>
      <c r="U3550">
        <f t="shared" si="279"/>
        <v>2016</v>
      </c>
    </row>
    <row r="3551" spans="1:21" ht="43.2" x14ac:dyDescent="0.3">
      <c r="A3551">
        <v>159</v>
      </c>
      <c r="B3551" s="9" t="s">
        <v>161</v>
      </c>
      <c r="C3551" s="3" t="s">
        <v>4269</v>
      </c>
      <c r="D3551" s="5">
        <v>500000</v>
      </c>
      <c r="E3551" s="7">
        <v>10</v>
      </c>
      <c r="F3551" t="s">
        <v>8219</v>
      </c>
      <c r="G3551" t="s">
        <v>8223</v>
      </c>
      <c r="H3551" t="s">
        <v>8245</v>
      </c>
      <c r="I3551">
        <v>1467541545</v>
      </c>
      <c r="J3551">
        <v>1464085545</v>
      </c>
      <c r="K3551" t="b">
        <v>0</v>
      </c>
      <c r="L3551">
        <v>1</v>
      </c>
      <c r="M3551" t="b">
        <v>0</v>
      </c>
      <c r="N3551" t="s">
        <v>8265</v>
      </c>
      <c r="O3551">
        <f t="shared" si="275"/>
        <v>0</v>
      </c>
      <c r="P3551">
        <f t="shared" si="276"/>
        <v>10</v>
      </c>
      <c r="Q3551" s="12" t="s">
        <v>8321</v>
      </c>
      <c r="R3551" t="s">
        <v>8337</v>
      </c>
      <c r="S3551" s="17">
        <f t="shared" si="277"/>
        <v>42514.434548611112</v>
      </c>
      <c r="T3551" s="17">
        <f t="shared" si="278"/>
        <v>42554.434548611112</v>
      </c>
      <c r="U3551">
        <f t="shared" si="279"/>
        <v>2016</v>
      </c>
    </row>
    <row r="3552" spans="1:21" ht="43.2" x14ac:dyDescent="0.3">
      <c r="A3552">
        <v>142</v>
      </c>
      <c r="B3552" s="9" t="s">
        <v>144</v>
      </c>
      <c r="C3552" s="3" t="s">
        <v>4252</v>
      </c>
      <c r="D3552" s="5">
        <v>3000</v>
      </c>
      <c r="E3552" s="7">
        <v>10</v>
      </c>
      <c r="F3552" t="s">
        <v>8219</v>
      </c>
      <c r="G3552" t="s">
        <v>8223</v>
      </c>
      <c r="H3552" t="s">
        <v>8245</v>
      </c>
      <c r="I3552">
        <v>1416176778</v>
      </c>
      <c r="J3552">
        <v>1414358778</v>
      </c>
      <c r="K3552" t="b">
        <v>0</v>
      </c>
      <c r="L3552">
        <v>1</v>
      </c>
      <c r="M3552" t="b">
        <v>0</v>
      </c>
      <c r="N3552" t="s">
        <v>8265</v>
      </c>
      <c r="O3552">
        <f t="shared" si="275"/>
        <v>0</v>
      </c>
      <c r="P3552">
        <f t="shared" si="276"/>
        <v>10</v>
      </c>
      <c r="Q3552" s="12" t="s">
        <v>8321</v>
      </c>
      <c r="R3552" t="s">
        <v>8337</v>
      </c>
      <c r="S3552" s="17">
        <f t="shared" si="277"/>
        <v>41938.893263888887</v>
      </c>
      <c r="T3552" s="17">
        <f t="shared" si="278"/>
        <v>41959.934930555552</v>
      </c>
      <c r="U3552">
        <f t="shared" si="279"/>
        <v>2014</v>
      </c>
    </row>
    <row r="3553" spans="1:21" ht="57.6" x14ac:dyDescent="0.3">
      <c r="A3553">
        <v>120</v>
      </c>
      <c r="B3553" s="9" t="s">
        <v>122</v>
      </c>
      <c r="C3553" s="3" t="s">
        <v>4231</v>
      </c>
      <c r="D3553" s="5">
        <v>70000</v>
      </c>
      <c r="E3553" s="7">
        <v>10</v>
      </c>
      <c r="F3553" t="s">
        <v>8219</v>
      </c>
      <c r="G3553" t="s">
        <v>8230</v>
      </c>
      <c r="H3553" t="s">
        <v>8251</v>
      </c>
      <c r="I3553">
        <v>1475457107</v>
      </c>
      <c r="J3553">
        <v>1472865107</v>
      </c>
      <c r="K3553" t="b">
        <v>0</v>
      </c>
      <c r="L3553">
        <v>1</v>
      </c>
      <c r="M3553" t="b">
        <v>0</v>
      </c>
      <c r="N3553" t="s">
        <v>8265</v>
      </c>
      <c r="O3553">
        <f t="shared" si="275"/>
        <v>0</v>
      </c>
      <c r="P3553">
        <f t="shared" si="276"/>
        <v>10</v>
      </c>
      <c r="Q3553" s="12" t="s">
        <v>8321</v>
      </c>
      <c r="R3553" t="s">
        <v>8337</v>
      </c>
      <c r="S3553" s="17">
        <f t="shared" si="277"/>
        <v>42616.049849537041</v>
      </c>
      <c r="T3553" s="17">
        <f t="shared" si="278"/>
        <v>42646.049849537041</v>
      </c>
      <c r="U3553">
        <f t="shared" si="279"/>
        <v>2016</v>
      </c>
    </row>
    <row r="3554" spans="1:21" ht="43.2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2" t="s">
        <v>8308</v>
      </c>
      <c r="R3554" t="s">
        <v>8342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43.2" x14ac:dyDescent="0.3">
      <c r="A3555">
        <v>2423</v>
      </c>
      <c r="B3555" s="9" t="s">
        <v>2424</v>
      </c>
      <c r="C3555" s="3" t="s">
        <v>6533</v>
      </c>
      <c r="D3555" s="5">
        <v>60000</v>
      </c>
      <c r="E3555" s="7">
        <v>8</v>
      </c>
      <c r="F3555" t="s">
        <v>8220</v>
      </c>
      <c r="G3555" t="s">
        <v>8223</v>
      </c>
      <c r="H3555" t="s">
        <v>8245</v>
      </c>
      <c r="I3555">
        <v>1420044890</v>
      </c>
      <c r="J3555">
        <v>1417452890</v>
      </c>
      <c r="K3555" t="b">
        <v>0</v>
      </c>
      <c r="L3555">
        <v>1</v>
      </c>
      <c r="M3555" t="b">
        <v>0</v>
      </c>
      <c r="N3555" t="s">
        <v>8282</v>
      </c>
      <c r="O3555">
        <f t="shared" si="275"/>
        <v>0</v>
      </c>
      <c r="P3555">
        <f t="shared" si="276"/>
        <v>8</v>
      </c>
      <c r="Q3555" s="12" t="s">
        <v>8319</v>
      </c>
      <c r="R3555" t="s">
        <v>8345</v>
      </c>
      <c r="S3555" s="17">
        <f t="shared" si="277"/>
        <v>41974.704745370371</v>
      </c>
      <c r="T3555" s="17">
        <f t="shared" si="278"/>
        <v>42004.704745370371</v>
      </c>
      <c r="U3555">
        <f t="shared" si="279"/>
        <v>2014</v>
      </c>
    </row>
    <row r="3556" spans="1:21" ht="57.6" x14ac:dyDescent="0.3">
      <c r="A3556">
        <v>2384</v>
      </c>
      <c r="B3556" s="9" t="s">
        <v>2385</v>
      </c>
      <c r="C3556" s="3" t="s">
        <v>6494</v>
      </c>
      <c r="D3556" s="5">
        <v>1000</v>
      </c>
      <c r="E3556" s="7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75"/>
        <v>1</v>
      </c>
      <c r="P3556">
        <f t="shared" si="276"/>
        <v>1</v>
      </c>
      <c r="Q3556" s="12" t="s">
        <v>8308</v>
      </c>
      <c r="R3556" t="s">
        <v>8342</v>
      </c>
      <c r="S3556" s="17">
        <f t="shared" si="277"/>
        <v>41927.067627314813</v>
      </c>
      <c r="T3556" s="17">
        <f t="shared" si="278"/>
        <v>41957.109293981484</v>
      </c>
      <c r="U3556">
        <f t="shared" si="279"/>
        <v>2014</v>
      </c>
    </row>
    <row r="3557" spans="1:21" ht="43.2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2" t="s">
        <v>8308</v>
      </c>
      <c r="R3557" t="s">
        <v>8318</v>
      </c>
      <c r="S3557" s="17">
        <f t="shared" si="277"/>
        <v>41864.04886574074</v>
      </c>
      <c r="T3557" s="17">
        <f t="shared" si="278"/>
        <v>41884.04886574074</v>
      </c>
      <c r="U3557">
        <f t="shared" si="279"/>
        <v>2014</v>
      </c>
    </row>
    <row r="3558" spans="1:21" ht="43.2" x14ac:dyDescent="0.3">
      <c r="A3558">
        <v>666</v>
      </c>
      <c r="B3558" s="9" t="s">
        <v>667</v>
      </c>
      <c r="C3558" s="3" t="s">
        <v>4776</v>
      </c>
      <c r="D3558" s="5">
        <v>200000</v>
      </c>
      <c r="E3558" s="7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2</v>
      </c>
      <c r="Q3558" s="12" t="s">
        <v>8308</v>
      </c>
      <c r="R3558" t="s">
        <v>8310</v>
      </c>
      <c r="S3558" s="17">
        <f t="shared" si="277"/>
        <v>41838.832152777781</v>
      </c>
      <c r="T3558" s="17">
        <f t="shared" si="278"/>
        <v>41868.832152777781</v>
      </c>
      <c r="U3558">
        <f t="shared" si="279"/>
        <v>2014</v>
      </c>
    </row>
    <row r="3559" spans="1:21" ht="43.2" x14ac:dyDescent="0.3">
      <c r="A3559">
        <v>157</v>
      </c>
      <c r="B3559" s="9" t="s">
        <v>159</v>
      </c>
      <c r="C3559" s="3" t="s">
        <v>4267</v>
      </c>
      <c r="D3559" s="5">
        <v>2995</v>
      </c>
      <c r="E3559" s="7">
        <v>8</v>
      </c>
      <c r="F3559" t="s">
        <v>8219</v>
      </c>
      <c r="G3559" t="s">
        <v>8223</v>
      </c>
      <c r="H3559" t="s">
        <v>8245</v>
      </c>
      <c r="I3559">
        <v>1456523572</v>
      </c>
      <c r="J3559">
        <v>1453931572</v>
      </c>
      <c r="K3559" t="b">
        <v>0</v>
      </c>
      <c r="L3559">
        <v>2</v>
      </c>
      <c r="M3559" t="b">
        <v>0</v>
      </c>
      <c r="N3559" t="s">
        <v>8265</v>
      </c>
      <c r="O3559">
        <f t="shared" si="275"/>
        <v>0</v>
      </c>
      <c r="P3559">
        <f t="shared" si="276"/>
        <v>4</v>
      </c>
      <c r="Q3559" s="12" t="s">
        <v>8321</v>
      </c>
      <c r="R3559" t="s">
        <v>8337</v>
      </c>
      <c r="S3559" s="17">
        <f t="shared" si="277"/>
        <v>42396.911712962959</v>
      </c>
      <c r="T3559" s="17">
        <f t="shared" si="278"/>
        <v>42426.911712962959</v>
      </c>
      <c r="U3559">
        <f t="shared" si="279"/>
        <v>2016</v>
      </c>
    </row>
    <row r="3560" spans="1:21" ht="43.2" x14ac:dyDescent="0.3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2" t="s">
        <v>8323</v>
      </c>
      <c r="R3560" t="s">
        <v>8326</v>
      </c>
      <c r="S3560" s="17">
        <f t="shared" si="277"/>
        <v>42513.976319444439</v>
      </c>
      <c r="T3560" s="17">
        <f t="shared" si="278"/>
        <v>42559.976319444439</v>
      </c>
      <c r="U3560">
        <f t="shared" si="279"/>
        <v>2016</v>
      </c>
    </row>
    <row r="3561" spans="1:21" ht="43.2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2" t="s">
        <v>8323</v>
      </c>
      <c r="R3561" t="s">
        <v>8326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57.6" x14ac:dyDescent="0.3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2" t="s">
        <v>8311</v>
      </c>
      <c r="R3562" t="s">
        <v>8348</v>
      </c>
      <c r="S3562" s="17">
        <f t="shared" si="277"/>
        <v>42013.059027777781</v>
      </c>
      <c r="T3562" s="17">
        <f t="shared" si="278"/>
        <v>42041.059027777781</v>
      </c>
      <c r="U3562">
        <f t="shared" si="279"/>
        <v>2015</v>
      </c>
    </row>
    <row r="3563" spans="1:21" ht="43.2" x14ac:dyDescent="0.3">
      <c r="A3563">
        <v>2901</v>
      </c>
      <c r="B3563" s="9" t="s">
        <v>2901</v>
      </c>
      <c r="C3563" s="3" t="s">
        <v>7011</v>
      </c>
      <c r="D3563" s="5">
        <v>750</v>
      </c>
      <c r="E3563" s="7">
        <v>6</v>
      </c>
      <c r="F3563" t="s">
        <v>8220</v>
      </c>
      <c r="G3563" t="s">
        <v>8223</v>
      </c>
      <c r="H3563" t="s">
        <v>8245</v>
      </c>
      <c r="I3563">
        <v>1423345339</v>
      </c>
      <c r="J3563">
        <v>1418161339</v>
      </c>
      <c r="K3563" t="b">
        <v>0</v>
      </c>
      <c r="L3563">
        <v>2</v>
      </c>
      <c r="M3563" t="b">
        <v>0</v>
      </c>
      <c r="N3563" t="s">
        <v>8269</v>
      </c>
      <c r="O3563">
        <f t="shared" si="275"/>
        <v>1</v>
      </c>
      <c r="P3563">
        <f t="shared" si="276"/>
        <v>3</v>
      </c>
      <c r="Q3563" s="12" t="s">
        <v>8323</v>
      </c>
      <c r="R3563" t="s">
        <v>8326</v>
      </c>
      <c r="S3563" s="17">
        <f t="shared" si="277"/>
        <v>41982.904386574075</v>
      </c>
      <c r="T3563" s="17">
        <f t="shared" si="278"/>
        <v>42042.904386574075</v>
      </c>
      <c r="U3563">
        <f t="shared" si="279"/>
        <v>2014</v>
      </c>
    </row>
    <row r="3564" spans="1:21" ht="43.2" x14ac:dyDescent="0.3">
      <c r="A3564">
        <v>1879</v>
      </c>
      <c r="B3564" s="9" t="s">
        <v>1880</v>
      </c>
      <c r="C3564" s="3" t="s">
        <v>5989</v>
      </c>
      <c r="D3564" s="5">
        <v>5000</v>
      </c>
      <c r="E3564" s="7">
        <v>6</v>
      </c>
      <c r="F3564" t="s">
        <v>8220</v>
      </c>
      <c r="G3564" t="s">
        <v>8226</v>
      </c>
      <c r="H3564" t="s">
        <v>8248</v>
      </c>
      <c r="I3564">
        <v>1457966129</v>
      </c>
      <c r="J3564">
        <v>1455377729</v>
      </c>
      <c r="K3564" t="b">
        <v>0</v>
      </c>
      <c r="L3564">
        <v>2</v>
      </c>
      <c r="M3564" t="b">
        <v>0</v>
      </c>
      <c r="N3564" t="s">
        <v>8281</v>
      </c>
      <c r="O3564">
        <f t="shared" si="275"/>
        <v>0</v>
      </c>
      <c r="P3564">
        <f t="shared" si="276"/>
        <v>3</v>
      </c>
      <c r="Q3564" s="12" t="s">
        <v>8316</v>
      </c>
      <c r="R3564" t="s">
        <v>8344</v>
      </c>
      <c r="S3564" s="17">
        <f t="shared" si="277"/>
        <v>42413.649641203709</v>
      </c>
      <c r="T3564" s="17">
        <f t="shared" si="278"/>
        <v>42443.607974537037</v>
      </c>
      <c r="U3564">
        <f t="shared" si="279"/>
        <v>2016</v>
      </c>
    </row>
    <row r="3565" spans="1:21" ht="43.2" x14ac:dyDescent="0.3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2" t="s">
        <v>8313</v>
      </c>
      <c r="R3565" t="s">
        <v>8355</v>
      </c>
      <c r="S3565" s="17">
        <f t="shared" si="277"/>
        <v>41974.712245370371</v>
      </c>
      <c r="T3565" s="17">
        <f t="shared" si="278"/>
        <v>42004.712245370371</v>
      </c>
      <c r="U3565">
        <f t="shared" si="279"/>
        <v>2014</v>
      </c>
    </row>
    <row r="3566" spans="1:21" ht="57.6" x14ac:dyDescent="0.3">
      <c r="A3566">
        <v>1418</v>
      </c>
      <c r="B3566" s="9" t="s">
        <v>1419</v>
      </c>
      <c r="C3566" s="3" t="s">
        <v>5528</v>
      </c>
      <c r="D3566" s="5">
        <v>3000</v>
      </c>
      <c r="E3566" s="7">
        <v>6</v>
      </c>
      <c r="F3566" t="s">
        <v>8220</v>
      </c>
      <c r="G3566" t="s">
        <v>8226</v>
      </c>
      <c r="H3566" t="s">
        <v>8248</v>
      </c>
      <c r="I3566">
        <v>1456397834</v>
      </c>
      <c r="J3566">
        <v>1453805834</v>
      </c>
      <c r="K3566" t="b">
        <v>0</v>
      </c>
      <c r="L3566">
        <v>1</v>
      </c>
      <c r="M3566" t="b">
        <v>0</v>
      </c>
      <c r="N3566" t="s">
        <v>8285</v>
      </c>
      <c r="O3566">
        <f t="shared" si="275"/>
        <v>0</v>
      </c>
      <c r="P3566">
        <f t="shared" si="276"/>
        <v>6</v>
      </c>
      <c r="Q3566" s="12" t="s">
        <v>8311</v>
      </c>
      <c r="R3566" t="s">
        <v>8348</v>
      </c>
      <c r="S3566" s="17">
        <f t="shared" si="277"/>
        <v>42395.456412037034</v>
      </c>
      <c r="T3566" s="17">
        <f t="shared" si="278"/>
        <v>42425.456412037034</v>
      </c>
      <c r="U3566">
        <f t="shared" si="279"/>
        <v>2016</v>
      </c>
    </row>
    <row r="3567" spans="1:21" ht="43.2" x14ac:dyDescent="0.3">
      <c r="A3567">
        <v>1044</v>
      </c>
      <c r="B3567" s="9" t="s">
        <v>1045</v>
      </c>
      <c r="C3567" s="3" t="s">
        <v>5154</v>
      </c>
      <c r="D3567" s="5">
        <v>7000</v>
      </c>
      <c r="E3567" s="7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 t="shared" si="275"/>
        <v>0</v>
      </c>
      <c r="P3567">
        <f t="shared" si="276"/>
        <v>3</v>
      </c>
      <c r="Q3567" s="12" t="s">
        <v>8346</v>
      </c>
      <c r="R3567" t="s">
        <v>8347</v>
      </c>
      <c r="S3567" s="17">
        <f t="shared" si="277"/>
        <v>42011.925937499997</v>
      </c>
      <c r="T3567" s="17">
        <f t="shared" si="278"/>
        <v>42068.852083333331</v>
      </c>
      <c r="U3567">
        <f t="shared" si="279"/>
        <v>2015</v>
      </c>
    </row>
    <row r="3568" spans="1:21" ht="28.8" x14ac:dyDescent="0.3">
      <c r="A3568">
        <v>596</v>
      </c>
      <c r="B3568" s="9" t="s">
        <v>597</v>
      </c>
      <c r="C3568" s="3" t="s">
        <v>4706</v>
      </c>
      <c r="D3568" s="5">
        <v>20000</v>
      </c>
      <c r="E3568" s="7">
        <v>6</v>
      </c>
      <c r="F3568" t="s">
        <v>8220</v>
      </c>
      <c r="G3568" t="s">
        <v>8223</v>
      </c>
      <c r="H3568" t="s">
        <v>8245</v>
      </c>
      <c r="I3568">
        <v>1478122292</v>
      </c>
      <c r="J3568">
        <v>1475530292</v>
      </c>
      <c r="K3568" t="b">
        <v>0</v>
      </c>
      <c r="L3568">
        <v>2</v>
      </c>
      <c r="M3568" t="b">
        <v>0</v>
      </c>
      <c r="N3568" t="s">
        <v>8270</v>
      </c>
      <c r="O3568">
        <f t="shared" si="275"/>
        <v>0</v>
      </c>
      <c r="P3568">
        <f t="shared" si="276"/>
        <v>3</v>
      </c>
      <c r="Q3568" s="12" t="s">
        <v>8308</v>
      </c>
      <c r="R3568" t="s">
        <v>8342</v>
      </c>
      <c r="S3568" s="17">
        <f t="shared" si="277"/>
        <v>42646.896898148145</v>
      </c>
      <c r="T3568" s="17">
        <f t="shared" si="278"/>
        <v>42676.896898148145</v>
      </c>
      <c r="U3568">
        <f t="shared" si="279"/>
        <v>2016</v>
      </c>
    </row>
    <row r="3569" spans="1:21" ht="43.2" x14ac:dyDescent="0.3">
      <c r="A3569">
        <v>544</v>
      </c>
      <c r="B3569" s="9" t="s">
        <v>545</v>
      </c>
      <c r="C3569" s="3" t="s">
        <v>4654</v>
      </c>
      <c r="D3569" s="5">
        <v>500</v>
      </c>
      <c r="E3569" s="7">
        <v>6</v>
      </c>
      <c r="F3569" t="s">
        <v>8220</v>
      </c>
      <c r="G3569" t="s">
        <v>8223</v>
      </c>
      <c r="H3569" t="s">
        <v>8245</v>
      </c>
      <c r="I3569">
        <v>1467647160</v>
      </c>
      <c r="J3569">
        <v>1465055160</v>
      </c>
      <c r="K3569" t="b">
        <v>0</v>
      </c>
      <c r="L3569">
        <v>2</v>
      </c>
      <c r="M3569" t="b">
        <v>0</v>
      </c>
      <c r="N3569" t="s">
        <v>8270</v>
      </c>
      <c r="O3569">
        <f t="shared" si="275"/>
        <v>1</v>
      </c>
      <c r="P3569">
        <f t="shared" si="276"/>
        <v>3</v>
      </c>
      <c r="Q3569" s="12" t="s">
        <v>8308</v>
      </c>
      <c r="R3569" t="s">
        <v>8342</v>
      </c>
      <c r="S3569" s="17">
        <f t="shared" si="277"/>
        <v>42525.656944444447</v>
      </c>
      <c r="T3569" s="17">
        <f t="shared" si="278"/>
        <v>42555.656944444447</v>
      </c>
      <c r="U3569">
        <f t="shared" si="279"/>
        <v>2016</v>
      </c>
    </row>
    <row r="3570" spans="1:21" ht="43.2" x14ac:dyDescent="0.3">
      <c r="A3570">
        <v>425</v>
      </c>
      <c r="B3570" s="9" t="s">
        <v>426</v>
      </c>
      <c r="C3570" s="3" t="s">
        <v>4535</v>
      </c>
      <c r="D3570" s="5">
        <v>50000</v>
      </c>
      <c r="E3570" s="7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8268</v>
      </c>
      <c r="O3570">
        <f t="shared" si="275"/>
        <v>0</v>
      </c>
      <c r="P3570">
        <f t="shared" si="276"/>
        <v>3</v>
      </c>
      <c r="Q3570" s="12" t="s">
        <v>8321</v>
      </c>
      <c r="R3570" t="s">
        <v>8339</v>
      </c>
      <c r="S3570" s="17">
        <f t="shared" si="277"/>
        <v>42275.861157407402</v>
      </c>
      <c r="T3570" s="17">
        <f t="shared" si="278"/>
        <v>42335.902824074074</v>
      </c>
      <c r="U3570">
        <f t="shared" si="279"/>
        <v>2015</v>
      </c>
    </row>
    <row r="3571" spans="1:21" ht="43.2" x14ac:dyDescent="0.3">
      <c r="A3571">
        <v>4079</v>
      </c>
      <c r="B3571" s="9" t="s">
        <v>4075</v>
      </c>
      <c r="C3571" s="3" t="s">
        <v>8182</v>
      </c>
      <c r="D3571" s="5">
        <v>3000</v>
      </c>
      <c r="E3571" s="7">
        <v>5</v>
      </c>
      <c r="F3571" t="s">
        <v>8220</v>
      </c>
      <c r="G3571" t="s">
        <v>8223</v>
      </c>
      <c r="H3571" t="s">
        <v>8245</v>
      </c>
      <c r="I3571">
        <v>1466375521</v>
      </c>
      <c r="J3571">
        <v>1463783521</v>
      </c>
      <c r="K3571" t="b">
        <v>0</v>
      </c>
      <c r="L3571">
        <v>1</v>
      </c>
      <c r="M3571" t="b">
        <v>0</v>
      </c>
      <c r="N3571" t="s">
        <v>8269</v>
      </c>
      <c r="O3571">
        <f t="shared" si="275"/>
        <v>0</v>
      </c>
      <c r="P3571">
        <f t="shared" si="276"/>
        <v>5</v>
      </c>
      <c r="Q3571" s="12" t="s">
        <v>8323</v>
      </c>
      <c r="R3571" t="s">
        <v>8326</v>
      </c>
      <c r="S3571" s="17">
        <f t="shared" si="277"/>
        <v>42510.938900462963</v>
      </c>
      <c r="T3571" s="17">
        <f t="shared" si="278"/>
        <v>42540.938900462963</v>
      </c>
      <c r="U3571">
        <f t="shared" si="279"/>
        <v>2016</v>
      </c>
    </row>
    <row r="3572" spans="1:21" ht="43.2" x14ac:dyDescent="0.3">
      <c r="A3572">
        <v>4007</v>
      </c>
      <c r="B3572" s="9" t="s">
        <v>4003</v>
      </c>
      <c r="C3572" s="3" t="s">
        <v>8112</v>
      </c>
      <c r="D3572" s="5">
        <v>2000</v>
      </c>
      <c r="E3572" s="7">
        <v>5</v>
      </c>
      <c r="F3572" t="s">
        <v>8220</v>
      </c>
      <c r="G3572" t="s">
        <v>8223</v>
      </c>
      <c r="H3572" t="s">
        <v>8245</v>
      </c>
      <c r="I3572">
        <v>1409070480</v>
      </c>
      <c r="J3572">
        <v>1406572381</v>
      </c>
      <c r="K3572" t="b">
        <v>0</v>
      </c>
      <c r="L3572">
        <v>1</v>
      </c>
      <c r="M3572" t="b">
        <v>0</v>
      </c>
      <c r="N3572" t="s">
        <v>8269</v>
      </c>
      <c r="O3572">
        <f t="shared" si="275"/>
        <v>0</v>
      </c>
      <c r="P3572">
        <f t="shared" si="276"/>
        <v>5</v>
      </c>
      <c r="Q3572" s="12" t="s">
        <v>8323</v>
      </c>
      <c r="R3572" t="s">
        <v>8326</v>
      </c>
      <c r="S3572" s="17">
        <f t="shared" si="277"/>
        <v>41848.772928240738</v>
      </c>
      <c r="T3572" s="17">
        <f t="shared" si="278"/>
        <v>41877.686111111114</v>
      </c>
      <c r="U3572">
        <f t="shared" si="279"/>
        <v>2014</v>
      </c>
    </row>
    <row r="3573" spans="1:21" ht="43.2" x14ac:dyDescent="0.3">
      <c r="A3573">
        <v>3994</v>
      </c>
      <c r="B3573" s="9" t="s">
        <v>3990</v>
      </c>
      <c r="C3573" s="3" t="s">
        <v>8100</v>
      </c>
      <c r="D3573" s="5">
        <v>2000</v>
      </c>
      <c r="E3573" s="7">
        <v>5</v>
      </c>
      <c r="F3573" t="s">
        <v>8220</v>
      </c>
      <c r="G3573" t="s">
        <v>8223</v>
      </c>
      <c r="H3573" t="s">
        <v>8245</v>
      </c>
      <c r="I3573">
        <v>1405761690</v>
      </c>
      <c r="J3573">
        <v>1403169690</v>
      </c>
      <c r="K3573" t="b">
        <v>0</v>
      </c>
      <c r="L3573">
        <v>1</v>
      </c>
      <c r="M3573" t="b">
        <v>0</v>
      </c>
      <c r="N3573" t="s">
        <v>8269</v>
      </c>
      <c r="O3573">
        <f t="shared" si="275"/>
        <v>0</v>
      </c>
      <c r="P3573">
        <f t="shared" si="276"/>
        <v>5</v>
      </c>
      <c r="Q3573" s="12" t="s">
        <v>8323</v>
      </c>
      <c r="R3573" t="s">
        <v>8326</v>
      </c>
      <c r="S3573" s="17">
        <f t="shared" si="277"/>
        <v>41809.389930555553</v>
      </c>
      <c r="T3573" s="17">
        <f t="shared" si="278"/>
        <v>41839.389930555553</v>
      </c>
      <c r="U3573">
        <f t="shared" si="279"/>
        <v>2014</v>
      </c>
    </row>
    <row r="3574" spans="1:21" ht="43.2" x14ac:dyDescent="0.3">
      <c r="A3574">
        <v>3945</v>
      </c>
      <c r="B3574" s="9" t="s">
        <v>3942</v>
      </c>
      <c r="C3574" s="3" t="s">
        <v>8053</v>
      </c>
      <c r="D3574" s="5">
        <v>2000</v>
      </c>
      <c r="E3574" s="7">
        <v>5</v>
      </c>
      <c r="F3574" t="s">
        <v>8220</v>
      </c>
      <c r="G3574" t="s">
        <v>8223</v>
      </c>
      <c r="H3574" t="s">
        <v>8245</v>
      </c>
      <c r="I3574">
        <v>1431717268</v>
      </c>
      <c r="J3574">
        <v>1429125268</v>
      </c>
      <c r="K3574" t="b">
        <v>0</v>
      </c>
      <c r="L3574">
        <v>1</v>
      </c>
      <c r="M3574" t="b">
        <v>0</v>
      </c>
      <c r="N3574" t="s">
        <v>8269</v>
      </c>
      <c r="O3574">
        <f t="shared" si="275"/>
        <v>0</v>
      </c>
      <c r="P3574">
        <f t="shared" si="276"/>
        <v>5</v>
      </c>
      <c r="Q3574" s="12" t="s">
        <v>8323</v>
      </c>
      <c r="R3574" t="s">
        <v>8326</v>
      </c>
      <c r="S3574" s="17">
        <f t="shared" si="277"/>
        <v>42109.801712962959</v>
      </c>
      <c r="T3574" s="17">
        <f t="shared" si="278"/>
        <v>42139.801712962959</v>
      </c>
      <c r="U3574">
        <f t="shared" si="279"/>
        <v>2015</v>
      </c>
    </row>
    <row r="3575" spans="1:21" ht="43.2" x14ac:dyDescent="0.3">
      <c r="A3575">
        <v>3939</v>
      </c>
      <c r="B3575" s="9" t="s">
        <v>3936</v>
      </c>
      <c r="C3575" s="3" t="s">
        <v>8047</v>
      </c>
      <c r="D3575" s="5">
        <v>5000</v>
      </c>
      <c r="E3575" s="7">
        <v>5</v>
      </c>
      <c r="F3575" t="s">
        <v>8220</v>
      </c>
      <c r="G3575" t="s">
        <v>8225</v>
      </c>
      <c r="H3575" t="s">
        <v>8247</v>
      </c>
      <c r="I3575">
        <v>1412656200</v>
      </c>
      <c r="J3575">
        <v>1412328979</v>
      </c>
      <c r="K3575" t="b">
        <v>0</v>
      </c>
      <c r="L3575">
        <v>1</v>
      </c>
      <c r="M3575" t="b">
        <v>0</v>
      </c>
      <c r="N3575" t="s">
        <v>8269</v>
      </c>
      <c r="O3575">
        <f t="shared" si="275"/>
        <v>0</v>
      </c>
      <c r="P3575">
        <f t="shared" si="276"/>
        <v>5</v>
      </c>
      <c r="Q3575" s="12" t="s">
        <v>8323</v>
      </c>
      <c r="R3575" t="s">
        <v>8326</v>
      </c>
      <c r="S3575" s="17">
        <f t="shared" si="277"/>
        <v>41915.400219907409</v>
      </c>
      <c r="T3575" s="17">
        <f t="shared" si="278"/>
        <v>41919.1875</v>
      </c>
      <c r="U3575">
        <f t="shared" si="279"/>
        <v>2014</v>
      </c>
    </row>
    <row r="3576" spans="1:21" ht="43.2" x14ac:dyDescent="0.3">
      <c r="A3576">
        <v>3915</v>
      </c>
      <c r="B3576" s="9" t="s">
        <v>3912</v>
      </c>
      <c r="C3576" s="3" t="s">
        <v>8023</v>
      </c>
      <c r="D3576" s="5">
        <v>1500</v>
      </c>
      <c r="E3576" s="7">
        <v>5</v>
      </c>
      <c r="F3576" t="s">
        <v>8220</v>
      </c>
      <c r="G3576" t="s">
        <v>8224</v>
      </c>
      <c r="H3576" t="s">
        <v>8246</v>
      </c>
      <c r="I3576">
        <v>1464824309</v>
      </c>
      <c r="J3576">
        <v>1462232309</v>
      </c>
      <c r="K3576" t="b">
        <v>0</v>
      </c>
      <c r="L3576">
        <v>1</v>
      </c>
      <c r="M3576" t="b">
        <v>0</v>
      </c>
      <c r="N3576" t="s">
        <v>8269</v>
      </c>
      <c r="O3576">
        <f t="shared" si="275"/>
        <v>0</v>
      </c>
      <c r="P3576">
        <f t="shared" si="276"/>
        <v>5</v>
      </c>
      <c r="Q3576" s="12" t="s">
        <v>8323</v>
      </c>
      <c r="R3576" t="s">
        <v>8326</v>
      </c>
      <c r="S3576" s="17">
        <f t="shared" si="277"/>
        <v>42492.98505787037</v>
      </c>
      <c r="T3576" s="17">
        <f t="shared" si="278"/>
        <v>42522.98505787037</v>
      </c>
      <c r="U3576">
        <f t="shared" si="279"/>
        <v>2016</v>
      </c>
    </row>
    <row r="3577" spans="1:21" ht="57.6" x14ac:dyDescent="0.3">
      <c r="A3577">
        <v>3806</v>
      </c>
      <c r="B3577" s="9" t="s">
        <v>3803</v>
      </c>
      <c r="C3577" s="3" t="s">
        <v>7916</v>
      </c>
      <c r="D3577" s="5">
        <v>7500</v>
      </c>
      <c r="E3577" s="7">
        <v>5</v>
      </c>
      <c r="F3577" t="s">
        <v>8220</v>
      </c>
      <c r="G3577" t="s">
        <v>8225</v>
      </c>
      <c r="H3577" t="s">
        <v>8247</v>
      </c>
      <c r="I3577">
        <v>1404022381</v>
      </c>
      <c r="J3577">
        <v>1402294381</v>
      </c>
      <c r="K3577" t="b">
        <v>0</v>
      </c>
      <c r="L3577">
        <v>1</v>
      </c>
      <c r="M3577" t="b">
        <v>0</v>
      </c>
      <c r="N3577" t="s">
        <v>8303</v>
      </c>
      <c r="O3577">
        <f t="shared" si="275"/>
        <v>0</v>
      </c>
      <c r="P3577">
        <f t="shared" si="276"/>
        <v>5</v>
      </c>
      <c r="Q3577" s="12" t="s">
        <v>8323</v>
      </c>
      <c r="R3577" t="s">
        <v>8335</v>
      </c>
      <c r="S3577" s="17">
        <f t="shared" si="277"/>
        <v>41799.259039351848</v>
      </c>
      <c r="T3577" s="17">
        <f t="shared" si="278"/>
        <v>41819.259039351848</v>
      </c>
      <c r="U3577">
        <f t="shared" si="279"/>
        <v>2014</v>
      </c>
    </row>
    <row r="3578" spans="1:21" ht="57.6" x14ac:dyDescent="0.3">
      <c r="A3578">
        <v>3119</v>
      </c>
      <c r="B3578" s="9" t="s">
        <v>3119</v>
      </c>
      <c r="C3578" s="3" t="s">
        <v>7229</v>
      </c>
      <c r="D3578" s="5">
        <v>10000</v>
      </c>
      <c r="E3578" s="7">
        <v>5</v>
      </c>
      <c r="F3578" t="s">
        <v>8220</v>
      </c>
      <c r="G3578" t="s">
        <v>8223</v>
      </c>
      <c r="H3578" t="s">
        <v>8245</v>
      </c>
      <c r="I3578">
        <v>1427414732</v>
      </c>
      <c r="J3578">
        <v>1424826332</v>
      </c>
      <c r="K3578" t="b">
        <v>0</v>
      </c>
      <c r="L3578">
        <v>1</v>
      </c>
      <c r="M3578" t="b">
        <v>0</v>
      </c>
      <c r="N3578" t="s">
        <v>8301</v>
      </c>
      <c r="O3578">
        <f t="shared" si="275"/>
        <v>0</v>
      </c>
      <c r="P3578">
        <f t="shared" si="276"/>
        <v>5</v>
      </c>
      <c r="Q3578" s="12" t="s">
        <v>8323</v>
      </c>
      <c r="R3578" t="s">
        <v>8324</v>
      </c>
      <c r="S3578" s="17">
        <f t="shared" si="277"/>
        <v>42060.04550925926</v>
      </c>
      <c r="T3578" s="17">
        <f t="shared" si="278"/>
        <v>42090.003842592589</v>
      </c>
      <c r="U3578">
        <f t="shared" si="279"/>
        <v>2015</v>
      </c>
    </row>
    <row r="3579" spans="1:21" ht="43.2" x14ac:dyDescent="0.3">
      <c r="A3579">
        <v>2887</v>
      </c>
      <c r="B3579" s="9" t="s">
        <v>2887</v>
      </c>
      <c r="C3579" s="3" t="s">
        <v>6997</v>
      </c>
      <c r="D3579" s="5">
        <v>3000</v>
      </c>
      <c r="E3579" s="7">
        <v>5</v>
      </c>
      <c r="F3579" t="s">
        <v>8220</v>
      </c>
      <c r="G3579" t="s">
        <v>8223</v>
      </c>
      <c r="H3579" t="s">
        <v>8245</v>
      </c>
      <c r="I3579">
        <v>1420971324</v>
      </c>
      <c r="J3579">
        <v>1418379324</v>
      </c>
      <c r="K3579" t="b">
        <v>0</v>
      </c>
      <c r="L3579">
        <v>1</v>
      </c>
      <c r="M3579" t="b">
        <v>0</v>
      </c>
      <c r="N3579" t="s">
        <v>8269</v>
      </c>
      <c r="O3579">
        <f t="shared" si="275"/>
        <v>0</v>
      </c>
      <c r="P3579">
        <f t="shared" si="276"/>
        <v>5</v>
      </c>
      <c r="Q3579" s="12" t="s">
        <v>8323</v>
      </c>
      <c r="R3579" t="s">
        <v>8326</v>
      </c>
      <c r="S3579" s="17">
        <f t="shared" si="277"/>
        <v>41985.427361111113</v>
      </c>
      <c r="T3579" s="17">
        <f t="shared" si="278"/>
        <v>42015.427361111113</v>
      </c>
      <c r="U3579">
        <f t="shared" si="279"/>
        <v>2014</v>
      </c>
    </row>
    <row r="3580" spans="1:21" ht="43.2" x14ac:dyDescent="0.3">
      <c r="A3580">
        <v>2849</v>
      </c>
      <c r="B3580" s="9" t="s">
        <v>2849</v>
      </c>
      <c r="C3580" s="3" t="s">
        <v>6959</v>
      </c>
      <c r="D3580" s="5">
        <v>500</v>
      </c>
      <c r="E3580" s="7">
        <v>5</v>
      </c>
      <c r="F3580" t="s">
        <v>8220</v>
      </c>
      <c r="G3580" t="s">
        <v>8224</v>
      </c>
      <c r="H3580" t="s">
        <v>8246</v>
      </c>
      <c r="I3580">
        <v>1461406600</v>
      </c>
      <c r="J3580">
        <v>1458814600</v>
      </c>
      <c r="K3580" t="b">
        <v>0</v>
      </c>
      <c r="L3580">
        <v>1</v>
      </c>
      <c r="M3580" t="b">
        <v>0</v>
      </c>
      <c r="N3580" t="s">
        <v>8269</v>
      </c>
      <c r="O3580">
        <f t="shared" si="275"/>
        <v>1</v>
      </c>
      <c r="P3580">
        <f t="shared" si="276"/>
        <v>5</v>
      </c>
      <c r="Q3580" s="12" t="s">
        <v>8323</v>
      </c>
      <c r="R3580" t="s">
        <v>8326</v>
      </c>
      <c r="S3580" s="17">
        <f t="shared" si="277"/>
        <v>42453.428240740745</v>
      </c>
      <c r="T3580" s="17">
        <f t="shared" si="278"/>
        <v>42483.428240740745</v>
      </c>
      <c r="U3580">
        <f t="shared" si="279"/>
        <v>2016</v>
      </c>
    </row>
    <row r="3581" spans="1:21" ht="43.2" x14ac:dyDescent="0.3">
      <c r="A3581">
        <v>2589</v>
      </c>
      <c r="B3581" s="9" t="s">
        <v>2589</v>
      </c>
      <c r="C3581" s="3" t="s">
        <v>6699</v>
      </c>
      <c r="D3581" s="5">
        <v>50000</v>
      </c>
      <c r="E3581" s="7">
        <v>5</v>
      </c>
      <c r="F3581" t="s">
        <v>8220</v>
      </c>
      <c r="G3581" t="s">
        <v>8231</v>
      </c>
      <c r="H3581" t="s">
        <v>8252</v>
      </c>
      <c r="I3581">
        <v>1458733927</v>
      </c>
      <c r="J3581">
        <v>1456145527</v>
      </c>
      <c r="K3581" t="b">
        <v>0</v>
      </c>
      <c r="L3581">
        <v>1</v>
      </c>
      <c r="M3581" t="b">
        <v>0</v>
      </c>
      <c r="N3581" t="s">
        <v>8282</v>
      </c>
      <c r="O3581">
        <f t="shared" si="275"/>
        <v>0</v>
      </c>
      <c r="P3581">
        <f t="shared" si="276"/>
        <v>5</v>
      </c>
      <c r="Q3581" s="12" t="s">
        <v>8319</v>
      </c>
      <c r="R3581" t="s">
        <v>8345</v>
      </c>
      <c r="S3581" s="17">
        <f t="shared" si="277"/>
        <v>42422.536192129628</v>
      </c>
      <c r="T3581" s="17">
        <f t="shared" si="278"/>
        <v>42452.494525462964</v>
      </c>
      <c r="U3581">
        <f t="shared" si="279"/>
        <v>2016</v>
      </c>
    </row>
    <row r="3582" spans="1:21" ht="28.8" x14ac:dyDescent="0.3">
      <c r="A3582">
        <v>2586</v>
      </c>
      <c r="B3582" s="9" t="s">
        <v>2586</v>
      </c>
      <c r="C3582" s="3" t="s">
        <v>6696</v>
      </c>
      <c r="D3582" s="5">
        <v>3000</v>
      </c>
      <c r="E3582" s="7">
        <v>5</v>
      </c>
      <c r="F3582" t="s">
        <v>8220</v>
      </c>
      <c r="G3582" t="s">
        <v>8224</v>
      </c>
      <c r="H3582" t="s">
        <v>8246</v>
      </c>
      <c r="I3582">
        <v>1451030136</v>
      </c>
      <c r="J3582">
        <v>1448438136</v>
      </c>
      <c r="K3582" t="b">
        <v>0</v>
      </c>
      <c r="L3582">
        <v>1</v>
      </c>
      <c r="M3582" t="b">
        <v>0</v>
      </c>
      <c r="N3582" t="s">
        <v>8282</v>
      </c>
      <c r="O3582">
        <f t="shared" si="275"/>
        <v>0</v>
      </c>
      <c r="P3582">
        <f t="shared" si="276"/>
        <v>5</v>
      </c>
      <c r="Q3582" s="12" t="s">
        <v>8319</v>
      </c>
      <c r="R3582" t="s">
        <v>8345</v>
      </c>
      <c r="S3582" s="17">
        <f t="shared" si="277"/>
        <v>42333.330277777779</v>
      </c>
      <c r="T3582" s="17">
        <f t="shared" si="278"/>
        <v>42363.330277777779</v>
      </c>
      <c r="U3582">
        <f t="shared" si="279"/>
        <v>2015</v>
      </c>
    </row>
    <row r="3583" spans="1:21" ht="43.2" x14ac:dyDescent="0.3">
      <c r="A3583">
        <v>2583</v>
      </c>
      <c r="B3583" s="9" t="s">
        <v>2583</v>
      </c>
      <c r="C3583" s="3" t="s">
        <v>6693</v>
      </c>
      <c r="D3583" s="5">
        <v>1000</v>
      </c>
      <c r="E3583" s="7">
        <v>5</v>
      </c>
      <c r="F3583" t="s">
        <v>8220</v>
      </c>
      <c r="G3583" t="s">
        <v>8223</v>
      </c>
      <c r="H3583" t="s">
        <v>8245</v>
      </c>
      <c r="I3583">
        <v>1426526880</v>
      </c>
      <c r="J3583">
        <v>1421346480</v>
      </c>
      <c r="K3583" t="b">
        <v>0</v>
      </c>
      <c r="L3583">
        <v>5</v>
      </c>
      <c r="M3583" t="b">
        <v>0</v>
      </c>
      <c r="N3583" t="s">
        <v>8282</v>
      </c>
      <c r="O3583">
        <f t="shared" si="275"/>
        <v>1</v>
      </c>
      <c r="P3583">
        <f t="shared" si="276"/>
        <v>1</v>
      </c>
      <c r="Q3583" s="12" t="s">
        <v>8319</v>
      </c>
      <c r="R3583" t="s">
        <v>8345</v>
      </c>
      <c r="S3583" s="17">
        <f t="shared" si="277"/>
        <v>42019.76944444445</v>
      </c>
      <c r="T3583" s="17">
        <f t="shared" si="278"/>
        <v>42079.727777777778</v>
      </c>
      <c r="U3583">
        <f t="shared" si="279"/>
        <v>2015</v>
      </c>
    </row>
    <row r="3584" spans="1:21" x14ac:dyDescent="0.3">
      <c r="A3584">
        <v>2418</v>
      </c>
      <c r="B3584" s="9" t="s">
        <v>2419</v>
      </c>
      <c r="C3584" s="3" t="s">
        <v>6528</v>
      </c>
      <c r="D3584" s="5">
        <v>25000</v>
      </c>
      <c r="E3584" s="7">
        <v>5</v>
      </c>
      <c r="F3584" t="s">
        <v>8220</v>
      </c>
      <c r="G3584" t="s">
        <v>8223</v>
      </c>
      <c r="H3584" t="s">
        <v>8245</v>
      </c>
      <c r="I3584">
        <v>1427225644</v>
      </c>
      <c r="J3584">
        <v>1422045244</v>
      </c>
      <c r="K3584" t="b">
        <v>0</v>
      </c>
      <c r="L3584">
        <v>5</v>
      </c>
      <c r="M3584" t="b">
        <v>0</v>
      </c>
      <c r="N3584" t="s">
        <v>8282</v>
      </c>
      <c r="O3584">
        <f t="shared" si="275"/>
        <v>0</v>
      </c>
      <c r="P3584">
        <f t="shared" si="276"/>
        <v>1</v>
      </c>
      <c r="Q3584" s="12" t="s">
        <v>8319</v>
      </c>
      <c r="R3584" t="s">
        <v>8345</v>
      </c>
      <c r="S3584" s="17">
        <f t="shared" si="277"/>
        <v>42027.856990740736</v>
      </c>
      <c r="T3584" s="17">
        <f t="shared" si="278"/>
        <v>42087.815324074079</v>
      </c>
      <c r="U3584">
        <f t="shared" si="279"/>
        <v>2015</v>
      </c>
    </row>
    <row r="3585" spans="1:21" ht="43.2" x14ac:dyDescent="0.3">
      <c r="A3585">
        <v>2416</v>
      </c>
      <c r="B3585" s="9" t="s">
        <v>2417</v>
      </c>
      <c r="C3585" s="3" t="s">
        <v>6526</v>
      </c>
      <c r="D3585" s="5">
        <v>20000</v>
      </c>
      <c r="E3585" s="7">
        <v>5</v>
      </c>
      <c r="F3585" t="s">
        <v>8220</v>
      </c>
      <c r="G3585" t="s">
        <v>8223</v>
      </c>
      <c r="H3585" t="s">
        <v>8245</v>
      </c>
      <c r="I3585">
        <v>1426345200</v>
      </c>
      <c r="J3585">
        <v>1421343743</v>
      </c>
      <c r="K3585" t="b">
        <v>0</v>
      </c>
      <c r="L3585">
        <v>1</v>
      </c>
      <c r="M3585" t="b">
        <v>0</v>
      </c>
      <c r="N3585" t="s">
        <v>8282</v>
      </c>
      <c r="O3585">
        <f t="shared" si="275"/>
        <v>0</v>
      </c>
      <c r="P3585">
        <f t="shared" si="276"/>
        <v>5</v>
      </c>
      <c r="Q3585" s="12" t="s">
        <v>8319</v>
      </c>
      <c r="R3585" t="s">
        <v>8345</v>
      </c>
      <c r="S3585" s="17">
        <f t="shared" si="277"/>
        <v>42019.737766203703</v>
      </c>
      <c r="T3585" s="17">
        <f t="shared" si="278"/>
        <v>42077.625</v>
      </c>
      <c r="U3585">
        <f t="shared" si="279"/>
        <v>2015</v>
      </c>
    </row>
    <row r="3586" spans="1:21" ht="43.2" x14ac:dyDescent="0.3">
      <c r="A3586">
        <v>1694</v>
      </c>
      <c r="B3586" s="9" t="s">
        <v>1695</v>
      </c>
      <c r="C3586" s="3" t="s">
        <v>5804</v>
      </c>
      <c r="D3586" s="5">
        <v>10000</v>
      </c>
      <c r="E3586" s="7">
        <v>5</v>
      </c>
      <c r="F3586" t="s">
        <v>8221</v>
      </c>
      <c r="G3586" t="s">
        <v>8223</v>
      </c>
      <c r="H3586" t="s">
        <v>8245</v>
      </c>
      <c r="I3586">
        <v>1490589360</v>
      </c>
      <c r="J3586">
        <v>1488038674</v>
      </c>
      <c r="K3586" t="b">
        <v>0</v>
      </c>
      <c r="L3586">
        <v>1</v>
      </c>
      <c r="M3586" t="b">
        <v>0</v>
      </c>
      <c r="N3586" t="s">
        <v>8291</v>
      </c>
      <c r="O3586">
        <f t="shared" ref="O3586:O3649" si="280">ROUND(E3586/D3586*100,0)</f>
        <v>0</v>
      </c>
      <c r="P3586">
        <f t="shared" si="276"/>
        <v>5</v>
      </c>
      <c r="Q3586" s="12" t="s">
        <v>8327</v>
      </c>
      <c r="R3586" t="s">
        <v>8330</v>
      </c>
      <c r="S3586" s="17">
        <f t="shared" si="277"/>
        <v>42791.669837962967</v>
      </c>
      <c r="T3586" s="17">
        <f t="shared" si="278"/>
        <v>42821.191666666666</v>
      </c>
      <c r="U3586">
        <f t="shared" si="279"/>
        <v>2017</v>
      </c>
    </row>
    <row r="3587" spans="1:21" ht="43.2" x14ac:dyDescent="0.3">
      <c r="A3587">
        <v>1581</v>
      </c>
      <c r="B3587" s="9" t="s">
        <v>1582</v>
      </c>
      <c r="C3587" s="3" t="s">
        <v>5691</v>
      </c>
      <c r="D3587" s="5">
        <v>1000</v>
      </c>
      <c r="E3587" s="7">
        <v>5</v>
      </c>
      <c r="F3587" t="s">
        <v>8220</v>
      </c>
      <c r="G3587" t="s">
        <v>8224</v>
      </c>
      <c r="H3587" t="s">
        <v>8246</v>
      </c>
      <c r="I3587">
        <v>1450521990</v>
      </c>
      <c r="J3587">
        <v>1447757190</v>
      </c>
      <c r="K3587" t="b">
        <v>0</v>
      </c>
      <c r="L3587">
        <v>1</v>
      </c>
      <c r="M3587" t="b">
        <v>0</v>
      </c>
      <c r="N3587" t="s">
        <v>8289</v>
      </c>
      <c r="O3587">
        <f t="shared" si="280"/>
        <v>1</v>
      </c>
      <c r="P3587">
        <f t="shared" ref="P3587:P3650" si="281">IFERROR(ROUND(E3587/L3587,2),0)</f>
        <v>5</v>
      </c>
      <c r="Q3587" s="12" t="s">
        <v>8313</v>
      </c>
      <c r="R3587" t="s">
        <v>8351</v>
      </c>
      <c r="S3587" s="17">
        <f t="shared" ref="S3587:S3650" si="282">(((J3587/60)/60)/24)+DATE(1970,1,1)</f>
        <v>42325.448958333334</v>
      </c>
      <c r="T3587" s="17">
        <f t="shared" ref="T3587:T3650" si="283">(((I3587/60)/60)/24)+DATE(1970,1,1)</f>
        <v>42357.448958333334</v>
      </c>
      <c r="U3587">
        <f t="shared" ref="U3587:U3650" si="284">YEAR(S3587)</f>
        <v>2015</v>
      </c>
    </row>
    <row r="3588" spans="1:21" ht="43.2" x14ac:dyDescent="0.3">
      <c r="A3588">
        <v>1499</v>
      </c>
      <c r="B3588" s="9" t="s">
        <v>1500</v>
      </c>
      <c r="C3588" s="3" t="s">
        <v>5609</v>
      </c>
      <c r="D3588" s="5">
        <v>2000</v>
      </c>
      <c r="E3588" s="7">
        <v>5</v>
      </c>
      <c r="F3588" t="s">
        <v>8220</v>
      </c>
      <c r="G3588" t="s">
        <v>8223</v>
      </c>
      <c r="H3588" t="s">
        <v>8245</v>
      </c>
      <c r="I3588">
        <v>1470355833</v>
      </c>
      <c r="J3588">
        <v>1465171833</v>
      </c>
      <c r="K3588" t="b">
        <v>0</v>
      </c>
      <c r="L3588">
        <v>1</v>
      </c>
      <c r="M3588" t="b">
        <v>0</v>
      </c>
      <c r="N3588" t="s">
        <v>8273</v>
      </c>
      <c r="O3588">
        <f t="shared" si="280"/>
        <v>0</v>
      </c>
      <c r="P3588">
        <f t="shared" si="281"/>
        <v>5</v>
      </c>
      <c r="Q3588" s="12" t="s">
        <v>8311</v>
      </c>
      <c r="R3588" t="s">
        <v>8352</v>
      </c>
      <c r="S3588" s="17">
        <f t="shared" si="282"/>
        <v>42527.007326388892</v>
      </c>
      <c r="T3588" s="17">
        <f t="shared" si="283"/>
        <v>42587.007326388892</v>
      </c>
      <c r="U3588">
        <f t="shared" si="284"/>
        <v>2016</v>
      </c>
    </row>
    <row r="3589" spans="1:21" ht="43.2" x14ac:dyDescent="0.3">
      <c r="A3589">
        <v>1482</v>
      </c>
      <c r="B3589" s="9" t="s">
        <v>1483</v>
      </c>
      <c r="C3589" s="3" t="s">
        <v>5592</v>
      </c>
      <c r="D3589" s="5">
        <v>5000</v>
      </c>
      <c r="E3589" s="7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80"/>
        <v>0</v>
      </c>
      <c r="P3589">
        <f t="shared" si="281"/>
        <v>5</v>
      </c>
      <c r="Q3589" s="12" t="s">
        <v>8311</v>
      </c>
      <c r="R3589" t="s">
        <v>8352</v>
      </c>
      <c r="S3589" s="17">
        <f t="shared" si="282"/>
        <v>41136.85805555556</v>
      </c>
      <c r="T3589" s="17">
        <f t="shared" si="283"/>
        <v>41159.32708333333</v>
      </c>
      <c r="U3589">
        <f t="shared" si="284"/>
        <v>2012</v>
      </c>
    </row>
    <row r="3590" spans="1:21" ht="43.2" x14ac:dyDescent="0.3">
      <c r="A3590">
        <v>1242</v>
      </c>
      <c r="B3590" s="9" t="s">
        <v>1243</v>
      </c>
      <c r="C3590" s="3" t="s">
        <v>5352</v>
      </c>
      <c r="D3590" s="5">
        <v>911</v>
      </c>
      <c r="E3590" s="7">
        <v>5</v>
      </c>
      <c r="F3590" t="s">
        <v>8219</v>
      </c>
      <c r="G3590" t="s">
        <v>8223</v>
      </c>
      <c r="H3590" t="s">
        <v>8245</v>
      </c>
      <c r="I3590">
        <v>1315747080</v>
      </c>
      <c r="J3590">
        <v>1314417502</v>
      </c>
      <c r="K3590" t="b">
        <v>0</v>
      </c>
      <c r="L3590">
        <v>1</v>
      </c>
      <c r="M3590" t="b">
        <v>0</v>
      </c>
      <c r="N3590" t="s">
        <v>8284</v>
      </c>
      <c r="O3590">
        <f t="shared" si="280"/>
        <v>1</v>
      </c>
      <c r="P3590">
        <f t="shared" si="281"/>
        <v>5</v>
      </c>
      <c r="Q3590" s="12" t="s">
        <v>8327</v>
      </c>
      <c r="R3590" t="s">
        <v>8354</v>
      </c>
      <c r="S3590" s="17">
        <f t="shared" si="282"/>
        <v>40782.165532407409</v>
      </c>
      <c r="T3590" s="17">
        <f t="shared" si="283"/>
        <v>40797.554166666669</v>
      </c>
      <c r="U3590">
        <f t="shared" si="284"/>
        <v>2011</v>
      </c>
    </row>
    <row r="3591" spans="1:21" ht="43.2" x14ac:dyDescent="0.3">
      <c r="A3591">
        <v>1178</v>
      </c>
      <c r="B3591" s="9" t="s">
        <v>1179</v>
      </c>
      <c r="C3591" s="3" t="s">
        <v>5288</v>
      </c>
      <c r="D3591" s="5">
        <v>75000</v>
      </c>
      <c r="E3591" s="7">
        <v>5</v>
      </c>
      <c r="F3591" t="s">
        <v>8220</v>
      </c>
      <c r="G3591" t="s">
        <v>8223</v>
      </c>
      <c r="H3591" t="s">
        <v>8245</v>
      </c>
      <c r="I3591">
        <v>1408225452</v>
      </c>
      <c r="J3591">
        <v>1405633452</v>
      </c>
      <c r="K3591" t="b">
        <v>0</v>
      </c>
      <c r="L3591">
        <v>1</v>
      </c>
      <c r="M3591" t="b">
        <v>0</v>
      </c>
      <c r="N3591" t="s">
        <v>8282</v>
      </c>
      <c r="O3591">
        <f t="shared" si="280"/>
        <v>0</v>
      </c>
      <c r="P3591">
        <f t="shared" si="281"/>
        <v>5</v>
      </c>
      <c r="Q3591" s="12" t="s">
        <v>8319</v>
      </c>
      <c r="R3591" t="s">
        <v>8345</v>
      </c>
      <c r="S3591" s="17">
        <f t="shared" si="282"/>
        <v>41837.905694444446</v>
      </c>
      <c r="T3591" s="17">
        <f t="shared" si="283"/>
        <v>41867.905694444446</v>
      </c>
      <c r="U3591">
        <f t="shared" si="284"/>
        <v>2014</v>
      </c>
    </row>
    <row r="3592" spans="1:21" ht="43.2" x14ac:dyDescent="0.3">
      <c r="A3592">
        <v>1139</v>
      </c>
      <c r="B3592" s="9" t="s">
        <v>1140</v>
      </c>
      <c r="C3592" s="3" t="s">
        <v>5249</v>
      </c>
      <c r="D3592" s="5">
        <v>8000</v>
      </c>
      <c r="E3592" s="7">
        <v>5</v>
      </c>
      <c r="F3592" t="s">
        <v>8220</v>
      </c>
      <c r="G3592" t="s">
        <v>8223</v>
      </c>
      <c r="H3592" t="s">
        <v>8245</v>
      </c>
      <c r="I3592">
        <v>1420100426</v>
      </c>
      <c r="J3592">
        <v>1417508426</v>
      </c>
      <c r="K3592" t="b">
        <v>0</v>
      </c>
      <c r="L3592">
        <v>1</v>
      </c>
      <c r="M3592" t="b">
        <v>0</v>
      </c>
      <c r="N3592" t="s">
        <v>8281</v>
      </c>
      <c r="O3592">
        <f t="shared" si="280"/>
        <v>0</v>
      </c>
      <c r="P3592">
        <f t="shared" si="281"/>
        <v>5</v>
      </c>
      <c r="Q3592" s="12" t="s">
        <v>8316</v>
      </c>
      <c r="R3592" t="s">
        <v>8344</v>
      </c>
      <c r="S3592" s="17">
        <f t="shared" si="282"/>
        <v>41975.347523148142</v>
      </c>
      <c r="T3592" s="17">
        <f t="shared" si="283"/>
        <v>42005.347523148142</v>
      </c>
      <c r="U3592">
        <f t="shared" si="284"/>
        <v>2014</v>
      </c>
    </row>
    <row r="3593" spans="1:21" ht="57.6" x14ac:dyDescent="0.3">
      <c r="A3593">
        <v>1119</v>
      </c>
      <c r="B3593" s="9" t="s">
        <v>1120</v>
      </c>
      <c r="C3593" s="3" t="s">
        <v>5229</v>
      </c>
      <c r="D3593" s="5">
        <v>2100</v>
      </c>
      <c r="E3593" s="7">
        <v>5</v>
      </c>
      <c r="F3593" t="s">
        <v>8220</v>
      </c>
      <c r="G3593" t="s">
        <v>8223</v>
      </c>
      <c r="H3593" t="s">
        <v>8245</v>
      </c>
      <c r="I3593">
        <v>1396810864</v>
      </c>
      <c r="J3593">
        <v>1395687664</v>
      </c>
      <c r="K3593" t="b">
        <v>0</v>
      </c>
      <c r="L3593">
        <v>1</v>
      </c>
      <c r="M3593" t="b">
        <v>0</v>
      </c>
      <c r="N3593" t="s">
        <v>8280</v>
      </c>
      <c r="O3593">
        <f t="shared" si="280"/>
        <v>0</v>
      </c>
      <c r="P3593">
        <f t="shared" si="281"/>
        <v>5</v>
      </c>
      <c r="Q3593" s="12" t="s">
        <v>8316</v>
      </c>
      <c r="R3593" t="s">
        <v>8334</v>
      </c>
      <c r="S3593" s="17">
        <f t="shared" si="282"/>
        <v>41722.792407407411</v>
      </c>
      <c r="T3593" s="17">
        <f t="shared" si="283"/>
        <v>41735.792407407411</v>
      </c>
      <c r="U3593">
        <f t="shared" si="284"/>
        <v>2014</v>
      </c>
    </row>
    <row r="3594" spans="1:21" ht="43.2" x14ac:dyDescent="0.3">
      <c r="A3594">
        <v>1113</v>
      </c>
      <c r="B3594" s="9" t="s">
        <v>1114</v>
      </c>
      <c r="C3594" s="3" t="s">
        <v>5223</v>
      </c>
      <c r="D3594" s="5">
        <v>1000</v>
      </c>
      <c r="E3594" s="7">
        <v>5</v>
      </c>
      <c r="F3594" t="s">
        <v>8220</v>
      </c>
      <c r="G3594" t="s">
        <v>8224</v>
      </c>
      <c r="H3594" t="s">
        <v>8246</v>
      </c>
      <c r="I3594">
        <v>1408058820</v>
      </c>
      <c r="J3594">
        <v>1405466820</v>
      </c>
      <c r="K3594" t="b">
        <v>0</v>
      </c>
      <c r="L3594">
        <v>1</v>
      </c>
      <c r="M3594" t="b">
        <v>0</v>
      </c>
      <c r="N3594" t="s">
        <v>8280</v>
      </c>
      <c r="O3594">
        <f t="shared" si="280"/>
        <v>1</v>
      </c>
      <c r="P3594">
        <f t="shared" si="281"/>
        <v>5</v>
      </c>
      <c r="Q3594" s="12" t="s">
        <v>8316</v>
      </c>
      <c r="R3594" t="s">
        <v>8334</v>
      </c>
      <c r="S3594" s="17">
        <f t="shared" si="282"/>
        <v>41835.977083333331</v>
      </c>
      <c r="T3594" s="17">
        <f t="shared" si="283"/>
        <v>41865.977083333331</v>
      </c>
      <c r="U3594">
        <f t="shared" si="284"/>
        <v>2014</v>
      </c>
    </row>
    <row r="3595" spans="1:21" ht="43.2" x14ac:dyDescent="0.3">
      <c r="A3595">
        <v>1090</v>
      </c>
      <c r="B3595" s="9" t="s">
        <v>1091</v>
      </c>
      <c r="C3595" s="3" t="s">
        <v>5200</v>
      </c>
      <c r="D3595" s="5">
        <v>12999</v>
      </c>
      <c r="E3595" s="7">
        <v>5</v>
      </c>
      <c r="F3595" t="s">
        <v>8220</v>
      </c>
      <c r="G3595" t="s">
        <v>8225</v>
      </c>
      <c r="H3595" t="s">
        <v>8247</v>
      </c>
      <c r="I3595">
        <v>1432873653</v>
      </c>
      <c r="J3595">
        <v>1430281653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0</v>
      </c>
      <c r="P3595">
        <f t="shared" si="281"/>
        <v>5</v>
      </c>
      <c r="Q3595" s="12" t="s">
        <v>8316</v>
      </c>
      <c r="R3595" t="s">
        <v>8334</v>
      </c>
      <c r="S3595" s="17">
        <f t="shared" si="282"/>
        <v>42123.185798611114</v>
      </c>
      <c r="T3595" s="17">
        <f t="shared" si="283"/>
        <v>42153.185798611114</v>
      </c>
      <c r="U3595">
        <f t="shared" si="284"/>
        <v>2015</v>
      </c>
    </row>
    <row r="3596" spans="1:21" ht="43.2" x14ac:dyDescent="0.3">
      <c r="A3596">
        <v>763</v>
      </c>
      <c r="B3596" s="9" t="s">
        <v>764</v>
      </c>
      <c r="C3596" s="3" t="s">
        <v>4873</v>
      </c>
      <c r="D3596" s="5">
        <v>4290</v>
      </c>
      <c r="E3596" s="7">
        <v>5</v>
      </c>
      <c r="F3596" t="s">
        <v>8220</v>
      </c>
      <c r="G3596" t="s">
        <v>8224</v>
      </c>
      <c r="H3596" t="s">
        <v>8246</v>
      </c>
      <c r="I3596">
        <v>1376563408</v>
      </c>
      <c r="J3596">
        <v>1373971408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>
        <f t="shared" si="281"/>
        <v>5</v>
      </c>
      <c r="Q3596" s="12" t="s">
        <v>8311</v>
      </c>
      <c r="R3596" t="s">
        <v>8352</v>
      </c>
      <c r="S3596" s="17">
        <f t="shared" si="282"/>
        <v>41471.446851851848</v>
      </c>
      <c r="T3596" s="17">
        <f t="shared" si="283"/>
        <v>41501.446851851848</v>
      </c>
      <c r="U3596">
        <f t="shared" si="284"/>
        <v>2013</v>
      </c>
    </row>
    <row r="3597" spans="1:21" ht="43.2" x14ac:dyDescent="0.3">
      <c r="A3597">
        <v>609</v>
      </c>
      <c r="B3597" s="9" t="s">
        <v>610</v>
      </c>
      <c r="C3597" s="3" t="s">
        <v>4719</v>
      </c>
      <c r="D3597" s="5">
        <v>780</v>
      </c>
      <c r="E3597" s="7">
        <v>5</v>
      </c>
      <c r="F3597" t="s">
        <v>8219</v>
      </c>
      <c r="G3597" t="s">
        <v>8224</v>
      </c>
      <c r="H3597" t="s">
        <v>8246</v>
      </c>
      <c r="I3597">
        <v>1448761744</v>
      </c>
      <c r="J3597">
        <v>1446166144</v>
      </c>
      <c r="K3597" t="b">
        <v>0</v>
      </c>
      <c r="L3597">
        <v>1</v>
      </c>
      <c r="M3597" t="b">
        <v>0</v>
      </c>
      <c r="N3597" t="s">
        <v>8270</v>
      </c>
      <c r="O3597">
        <f t="shared" si="280"/>
        <v>1</v>
      </c>
      <c r="P3597">
        <f t="shared" si="281"/>
        <v>5</v>
      </c>
      <c r="Q3597" s="12" t="s">
        <v>8308</v>
      </c>
      <c r="R3597" t="s">
        <v>8342</v>
      </c>
      <c r="S3597" s="17">
        <f t="shared" si="282"/>
        <v>42307.034074074079</v>
      </c>
      <c r="T3597" s="17">
        <f t="shared" si="283"/>
        <v>42337.075740740736</v>
      </c>
      <c r="U3597">
        <f t="shared" si="284"/>
        <v>2015</v>
      </c>
    </row>
    <row r="3598" spans="1:21" ht="43.2" x14ac:dyDescent="0.3">
      <c r="A3598">
        <v>447</v>
      </c>
      <c r="B3598" s="9" t="s">
        <v>448</v>
      </c>
      <c r="C3598" s="3" t="s">
        <v>4557</v>
      </c>
      <c r="D3598" s="5">
        <v>30000</v>
      </c>
      <c r="E3598" s="7">
        <v>5</v>
      </c>
      <c r="F3598" t="s">
        <v>8220</v>
      </c>
      <c r="G3598" t="s">
        <v>8224</v>
      </c>
      <c r="H3598" t="s">
        <v>8246</v>
      </c>
      <c r="I3598">
        <v>1364041163</v>
      </c>
      <c r="J3598">
        <v>1361884763</v>
      </c>
      <c r="K3598" t="b">
        <v>0</v>
      </c>
      <c r="L3598">
        <v>1</v>
      </c>
      <c r="M3598" t="b">
        <v>0</v>
      </c>
      <c r="N3598" t="s">
        <v>8268</v>
      </c>
      <c r="O3598">
        <f t="shared" si="280"/>
        <v>0</v>
      </c>
      <c r="P3598">
        <f t="shared" si="281"/>
        <v>5</v>
      </c>
      <c r="Q3598" s="12" t="s">
        <v>8321</v>
      </c>
      <c r="R3598" t="s">
        <v>8339</v>
      </c>
      <c r="S3598" s="17">
        <f t="shared" si="282"/>
        <v>41331.555127314816</v>
      </c>
      <c r="T3598" s="17">
        <f t="shared" si="283"/>
        <v>41356.513460648144</v>
      </c>
      <c r="U3598">
        <f t="shared" si="284"/>
        <v>2013</v>
      </c>
    </row>
    <row r="3599" spans="1:21" ht="43.2" x14ac:dyDescent="0.3">
      <c r="A3599">
        <v>440</v>
      </c>
      <c r="B3599" s="9" t="s">
        <v>441</v>
      </c>
      <c r="C3599" s="3" t="s">
        <v>4550</v>
      </c>
      <c r="D3599" s="5">
        <v>5000</v>
      </c>
      <c r="E3599" s="7">
        <v>5</v>
      </c>
      <c r="F3599" t="s">
        <v>8220</v>
      </c>
      <c r="G3599" t="s">
        <v>8223</v>
      </c>
      <c r="H3599" t="s">
        <v>8245</v>
      </c>
      <c r="I3599">
        <v>1458859153</v>
      </c>
      <c r="J3599">
        <v>1456270753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5</v>
      </c>
      <c r="Q3599" s="12" t="s">
        <v>8321</v>
      </c>
      <c r="R3599" t="s">
        <v>8339</v>
      </c>
      <c r="S3599" s="17">
        <f t="shared" si="282"/>
        <v>42423.985567129625</v>
      </c>
      <c r="T3599" s="17">
        <f t="shared" si="283"/>
        <v>42453.943900462968</v>
      </c>
      <c r="U3599">
        <f t="shared" si="284"/>
        <v>2016</v>
      </c>
    </row>
    <row r="3600" spans="1:21" ht="43.2" x14ac:dyDescent="0.3">
      <c r="A3600">
        <v>161</v>
      </c>
      <c r="B3600" s="9" t="s">
        <v>163</v>
      </c>
      <c r="C3600" s="3" t="s">
        <v>4271</v>
      </c>
      <c r="D3600" s="5">
        <v>50000</v>
      </c>
      <c r="E3600" s="7">
        <v>5</v>
      </c>
      <c r="F3600" t="s">
        <v>8220</v>
      </c>
      <c r="G3600" t="s">
        <v>8223</v>
      </c>
      <c r="H3600" t="s">
        <v>8245</v>
      </c>
      <c r="I3600">
        <v>1404318595</v>
      </c>
      <c r="J3600">
        <v>1401726595</v>
      </c>
      <c r="K3600" t="b">
        <v>0</v>
      </c>
      <c r="L3600">
        <v>1</v>
      </c>
      <c r="M3600" t="b">
        <v>0</v>
      </c>
      <c r="N3600" t="s">
        <v>8266</v>
      </c>
      <c r="O3600">
        <f t="shared" si="280"/>
        <v>0</v>
      </c>
      <c r="P3600">
        <f t="shared" si="281"/>
        <v>5</v>
      </c>
      <c r="Q3600" s="12" t="s">
        <v>8321</v>
      </c>
      <c r="R3600" t="s">
        <v>8325</v>
      </c>
      <c r="S3600" s="17">
        <f t="shared" si="282"/>
        <v>41792.687442129631</v>
      </c>
      <c r="T3600" s="17">
        <f t="shared" si="283"/>
        <v>41822.687442129631</v>
      </c>
      <c r="U3600">
        <f t="shared" si="284"/>
        <v>2014</v>
      </c>
    </row>
    <row r="3601" spans="1:21" ht="57.6" x14ac:dyDescent="0.3">
      <c r="A3601">
        <v>4072</v>
      </c>
      <c r="B3601" s="9" t="s">
        <v>4068</v>
      </c>
      <c r="C3601" s="3" t="s">
        <v>8175</v>
      </c>
      <c r="D3601" s="5">
        <v>1000</v>
      </c>
      <c r="E3601" s="7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>
        <f t="shared" si="280"/>
        <v>0</v>
      </c>
      <c r="P3601">
        <f t="shared" si="281"/>
        <v>2</v>
      </c>
      <c r="Q3601" s="12" t="s">
        <v>8323</v>
      </c>
      <c r="R3601" t="s">
        <v>8326</v>
      </c>
      <c r="S3601" s="17">
        <f t="shared" si="282"/>
        <v>41812.77443287037</v>
      </c>
      <c r="T3601" s="17">
        <f t="shared" si="283"/>
        <v>41872.77443287037</v>
      </c>
      <c r="U3601">
        <f t="shared" si="284"/>
        <v>2014</v>
      </c>
    </row>
    <row r="3602" spans="1:21" ht="57.6" x14ac:dyDescent="0.3">
      <c r="A3602">
        <v>1865</v>
      </c>
      <c r="B3602" s="9" t="s">
        <v>1866</v>
      </c>
      <c r="C3602" s="3" t="s">
        <v>5975</v>
      </c>
      <c r="D3602" s="5">
        <v>110000</v>
      </c>
      <c r="E3602" s="7">
        <v>4</v>
      </c>
      <c r="F3602" t="s">
        <v>8220</v>
      </c>
      <c r="G3602" t="s">
        <v>8224</v>
      </c>
      <c r="H3602" t="s">
        <v>8246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8281</v>
      </c>
      <c r="O3602">
        <f t="shared" si="280"/>
        <v>0</v>
      </c>
      <c r="P3602">
        <f t="shared" si="281"/>
        <v>2</v>
      </c>
      <c r="Q3602" s="12" t="s">
        <v>8316</v>
      </c>
      <c r="R3602" t="s">
        <v>8344</v>
      </c>
      <c r="S3602" s="17">
        <f t="shared" si="282"/>
        <v>42645.367442129631</v>
      </c>
      <c r="T3602" s="17">
        <f t="shared" si="283"/>
        <v>42680.409108796302</v>
      </c>
      <c r="U3602">
        <f t="shared" si="284"/>
        <v>2016</v>
      </c>
    </row>
    <row r="3603" spans="1:21" ht="28.8" x14ac:dyDescent="0.3">
      <c r="A3603">
        <v>1181</v>
      </c>
      <c r="B3603" s="9" t="s">
        <v>1182</v>
      </c>
      <c r="C3603" s="3" t="s">
        <v>5291</v>
      </c>
      <c r="D3603" s="5">
        <v>50000</v>
      </c>
      <c r="E3603" s="7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>
        <f t="shared" si="280"/>
        <v>0</v>
      </c>
      <c r="P3603">
        <f t="shared" si="281"/>
        <v>1.33</v>
      </c>
      <c r="Q3603" s="12" t="s">
        <v>8319</v>
      </c>
      <c r="R3603" t="s">
        <v>8345</v>
      </c>
      <c r="S3603" s="17">
        <f t="shared" si="282"/>
        <v>42034.339363425926</v>
      </c>
      <c r="T3603" s="17">
        <f t="shared" si="283"/>
        <v>42064.339363425926</v>
      </c>
      <c r="U3603">
        <f t="shared" si="284"/>
        <v>2015</v>
      </c>
    </row>
    <row r="3604" spans="1:21" ht="43.2" x14ac:dyDescent="0.3">
      <c r="A3604">
        <v>636</v>
      </c>
      <c r="B3604" s="9" t="s">
        <v>637</v>
      </c>
      <c r="C3604" s="3" t="s">
        <v>4746</v>
      </c>
      <c r="D3604" s="5">
        <v>2000</v>
      </c>
      <c r="E3604" s="7">
        <v>4</v>
      </c>
      <c r="F3604" t="s">
        <v>8219</v>
      </c>
      <c r="G3604" t="s">
        <v>8224</v>
      </c>
      <c r="H3604" t="s">
        <v>8246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8270</v>
      </c>
      <c r="O3604">
        <f t="shared" si="280"/>
        <v>0</v>
      </c>
      <c r="P3604">
        <f t="shared" si="281"/>
        <v>4</v>
      </c>
      <c r="Q3604" s="12" t="s">
        <v>8308</v>
      </c>
      <c r="R3604" t="s">
        <v>8342</v>
      </c>
      <c r="S3604" s="17">
        <f t="shared" si="282"/>
        <v>42131.455439814818</v>
      </c>
      <c r="T3604" s="17">
        <f t="shared" si="283"/>
        <v>42161.44930555555</v>
      </c>
      <c r="U3604">
        <f t="shared" si="284"/>
        <v>2015</v>
      </c>
    </row>
    <row r="3605" spans="1:21" ht="43.2" x14ac:dyDescent="0.3">
      <c r="A3605">
        <v>4113</v>
      </c>
      <c r="B3605" s="9" t="s">
        <v>4109</v>
      </c>
      <c r="C3605" s="3" t="s">
        <v>8215</v>
      </c>
      <c r="D3605" s="5">
        <v>1500</v>
      </c>
      <c r="E3605" s="7">
        <v>3</v>
      </c>
      <c r="F3605" t="s">
        <v>8220</v>
      </c>
      <c r="G3605" t="s">
        <v>8223</v>
      </c>
      <c r="H3605" t="s">
        <v>8245</v>
      </c>
      <c r="I3605">
        <v>1452234840</v>
      </c>
      <c r="J3605">
        <v>1450619123</v>
      </c>
      <c r="K3605" t="b">
        <v>0</v>
      </c>
      <c r="L3605">
        <v>3</v>
      </c>
      <c r="M3605" t="b">
        <v>0</v>
      </c>
      <c r="N3605" t="s">
        <v>8269</v>
      </c>
      <c r="O3605">
        <f t="shared" si="280"/>
        <v>0</v>
      </c>
      <c r="P3605">
        <f t="shared" si="281"/>
        <v>1</v>
      </c>
      <c r="Q3605" s="12" t="s">
        <v>8323</v>
      </c>
      <c r="R3605" t="s">
        <v>8326</v>
      </c>
      <c r="S3605" s="17">
        <f t="shared" si="282"/>
        <v>42358.573182870372</v>
      </c>
      <c r="T3605" s="17">
        <f t="shared" si="283"/>
        <v>42377.273611111115</v>
      </c>
      <c r="U3605">
        <f t="shared" si="284"/>
        <v>2015</v>
      </c>
    </row>
    <row r="3606" spans="1:21" ht="43.2" x14ac:dyDescent="0.3">
      <c r="A3606">
        <v>4082</v>
      </c>
      <c r="B3606" s="9" t="s">
        <v>4078</v>
      </c>
      <c r="C3606" s="3" t="s">
        <v>8185</v>
      </c>
      <c r="D3606" s="5">
        <v>150</v>
      </c>
      <c r="E3606" s="7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 t="shared" si="280"/>
        <v>2</v>
      </c>
      <c r="P3606">
        <f t="shared" si="281"/>
        <v>1.5</v>
      </c>
      <c r="Q3606" s="12" t="s">
        <v>8323</v>
      </c>
      <c r="R3606" t="s">
        <v>8326</v>
      </c>
      <c r="S3606" s="17">
        <f t="shared" si="282"/>
        <v>42307.189270833333</v>
      </c>
      <c r="T3606" s="17">
        <f t="shared" si="283"/>
        <v>42322.958333333328</v>
      </c>
      <c r="U3606">
        <f t="shared" si="284"/>
        <v>2015</v>
      </c>
    </row>
    <row r="3607" spans="1:21" ht="43.2" x14ac:dyDescent="0.3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2" t="s">
        <v>8323</v>
      </c>
      <c r="R3607" t="s">
        <v>8326</v>
      </c>
      <c r="S3607" s="17">
        <f t="shared" si="282"/>
        <v>42107.864722222221</v>
      </c>
      <c r="T3607" s="17">
        <f t="shared" si="283"/>
        <v>42137.864722222221</v>
      </c>
      <c r="U3607">
        <f t="shared" si="284"/>
        <v>2015</v>
      </c>
    </row>
    <row r="3608" spans="1:21" ht="28.8" x14ac:dyDescent="0.3">
      <c r="A3608">
        <v>3904</v>
      </c>
      <c r="B3608" s="9" t="s">
        <v>3901</v>
      </c>
      <c r="C3608" s="3" t="s">
        <v>8012</v>
      </c>
      <c r="D3608" s="5">
        <v>10000</v>
      </c>
      <c r="E3608" s="7">
        <v>3</v>
      </c>
      <c r="F3608" t="s">
        <v>8220</v>
      </c>
      <c r="G3608" t="s">
        <v>8223</v>
      </c>
      <c r="H3608" t="s">
        <v>8245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8269</v>
      </c>
      <c r="O3608">
        <f t="shared" si="280"/>
        <v>0</v>
      </c>
      <c r="P3608">
        <f t="shared" si="281"/>
        <v>1.5</v>
      </c>
      <c r="Q3608" s="12" t="s">
        <v>8323</v>
      </c>
      <c r="R3608" t="s">
        <v>8326</v>
      </c>
      <c r="S3608" s="17">
        <f t="shared" si="282"/>
        <v>42095.229166666672</v>
      </c>
      <c r="T3608" s="17">
        <f t="shared" si="283"/>
        <v>42109.211111111115</v>
      </c>
      <c r="U3608">
        <f t="shared" si="284"/>
        <v>2015</v>
      </c>
    </row>
    <row r="3609" spans="1:21" ht="43.2" x14ac:dyDescent="0.3">
      <c r="A3609">
        <v>3805</v>
      </c>
      <c r="B3609" s="9" t="s">
        <v>3802</v>
      </c>
      <c r="C3609" s="3" t="s">
        <v>7915</v>
      </c>
      <c r="D3609" s="5">
        <v>150000</v>
      </c>
      <c r="E3609" s="7">
        <v>3</v>
      </c>
      <c r="F3609" t="s">
        <v>8220</v>
      </c>
      <c r="G3609" t="s">
        <v>8223</v>
      </c>
      <c r="H3609" t="s">
        <v>8245</v>
      </c>
      <c r="I3609">
        <v>1411852640</v>
      </c>
      <c r="J3609">
        <v>1406668640</v>
      </c>
      <c r="K3609" t="b">
        <v>0</v>
      </c>
      <c r="L3609">
        <v>2</v>
      </c>
      <c r="M3609" t="b">
        <v>0</v>
      </c>
      <c r="N3609" t="s">
        <v>8303</v>
      </c>
      <c r="O3609">
        <f t="shared" si="280"/>
        <v>0</v>
      </c>
      <c r="P3609">
        <f t="shared" si="281"/>
        <v>1.5</v>
      </c>
      <c r="Q3609" s="12" t="s">
        <v>8323</v>
      </c>
      <c r="R3609" t="s">
        <v>8335</v>
      </c>
      <c r="S3609" s="17">
        <f t="shared" si="282"/>
        <v>41849.887037037035</v>
      </c>
      <c r="T3609" s="17">
        <f t="shared" si="283"/>
        <v>41909.887037037035</v>
      </c>
      <c r="U3609">
        <f t="shared" si="284"/>
        <v>2014</v>
      </c>
    </row>
    <row r="3610" spans="1:21" ht="57.6" x14ac:dyDescent="0.3">
      <c r="A3610">
        <v>3058</v>
      </c>
      <c r="B3610" s="9" t="s">
        <v>3058</v>
      </c>
      <c r="C3610" s="3" t="s">
        <v>7168</v>
      </c>
      <c r="D3610" s="5">
        <v>18000</v>
      </c>
      <c r="E3610" s="7">
        <v>3</v>
      </c>
      <c r="F3610" t="s">
        <v>8220</v>
      </c>
      <c r="G3610" t="s">
        <v>8236</v>
      </c>
      <c r="H3610" t="s">
        <v>8248</v>
      </c>
      <c r="I3610">
        <v>1463734740</v>
      </c>
      <c r="J3610">
        <v>1459414740</v>
      </c>
      <c r="K3610" t="b">
        <v>0</v>
      </c>
      <c r="L3610">
        <v>3</v>
      </c>
      <c r="M3610" t="b">
        <v>0</v>
      </c>
      <c r="N3610" t="s">
        <v>8301</v>
      </c>
      <c r="O3610">
        <f t="shared" si="280"/>
        <v>0</v>
      </c>
      <c r="P3610">
        <f t="shared" si="281"/>
        <v>1</v>
      </c>
      <c r="Q3610" s="12" t="s">
        <v>8323</v>
      </c>
      <c r="R3610" t="s">
        <v>8324</v>
      </c>
      <c r="S3610" s="17">
        <f t="shared" si="282"/>
        <v>42460.374305555553</v>
      </c>
      <c r="T3610" s="17">
        <f t="shared" si="283"/>
        <v>42510.374305555553</v>
      </c>
      <c r="U3610">
        <f t="shared" si="284"/>
        <v>2016</v>
      </c>
    </row>
    <row r="3611" spans="1:21" ht="43.2" x14ac:dyDescent="0.3">
      <c r="A3611">
        <v>2394</v>
      </c>
      <c r="B3611" s="9" t="s">
        <v>2395</v>
      </c>
      <c r="C3611" s="3" t="s">
        <v>6504</v>
      </c>
      <c r="D3611" s="5">
        <v>5000</v>
      </c>
      <c r="E3611" s="7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>
        <f t="shared" si="280"/>
        <v>0</v>
      </c>
      <c r="P3611">
        <f t="shared" si="281"/>
        <v>1.5</v>
      </c>
      <c r="Q3611" s="12" t="s">
        <v>8308</v>
      </c>
      <c r="R3611" t="s">
        <v>8342</v>
      </c>
      <c r="S3611" s="17">
        <f t="shared" si="282"/>
        <v>42031.362187499995</v>
      </c>
      <c r="T3611" s="17">
        <f t="shared" si="283"/>
        <v>42061.362187499995</v>
      </c>
      <c r="U3611">
        <f t="shared" si="284"/>
        <v>2015</v>
      </c>
    </row>
    <row r="3612" spans="1:21" ht="28.8" x14ac:dyDescent="0.3">
      <c r="A3612">
        <v>1593</v>
      </c>
      <c r="B3612" s="9" t="s">
        <v>1594</v>
      </c>
      <c r="C3612" s="3" t="s">
        <v>5703</v>
      </c>
      <c r="D3612" s="5">
        <v>22000</v>
      </c>
      <c r="E3612" s="7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80"/>
        <v>0</v>
      </c>
      <c r="P3612">
        <f t="shared" si="281"/>
        <v>1</v>
      </c>
      <c r="Q3612" s="12" t="s">
        <v>8313</v>
      </c>
      <c r="R3612" t="s">
        <v>8351</v>
      </c>
      <c r="S3612" s="17">
        <f t="shared" si="282"/>
        <v>42033.845543981486</v>
      </c>
      <c r="T3612" s="17">
        <f t="shared" si="283"/>
        <v>42063.845543981486</v>
      </c>
      <c r="U3612">
        <f t="shared" si="284"/>
        <v>2015</v>
      </c>
    </row>
    <row r="3613" spans="1:21" ht="28.8" x14ac:dyDescent="0.3">
      <c r="A3613">
        <v>1420</v>
      </c>
      <c r="B3613" s="9" t="s">
        <v>1421</v>
      </c>
      <c r="C3613" s="3" t="s">
        <v>5530</v>
      </c>
      <c r="D3613" s="5">
        <v>110</v>
      </c>
      <c r="E3613" s="7">
        <v>3</v>
      </c>
      <c r="F3613" t="s">
        <v>8220</v>
      </c>
      <c r="G3613" t="s">
        <v>8223</v>
      </c>
      <c r="H3613" t="s">
        <v>8245</v>
      </c>
      <c r="I3613">
        <v>1467129686</v>
      </c>
      <c r="J3613">
        <v>1464969686</v>
      </c>
      <c r="K3613" t="b">
        <v>0</v>
      </c>
      <c r="L3613">
        <v>3</v>
      </c>
      <c r="M3613" t="b">
        <v>0</v>
      </c>
      <c r="N3613" t="s">
        <v>8285</v>
      </c>
      <c r="O3613">
        <f t="shared" si="280"/>
        <v>3</v>
      </c>
      <c r="P3613">
        <f t="shared" si="281"/>
        <v>1</v>
      </c>
      <c r="Q3613" s="12" t="s">
        <v>8311</v>
      </c>
      <c r="R3613" t="s">
        <v>8348</v>
      </c>
      <c r="S3613" s="17">
        <f t="shared" si="282"/>
        <v>42524.667662037042</v>
      </c>
      <c r="T3613" s="17">
        <f t="shared" si="283"/>
        <v>42549.667662037042</v>
      </c>
      <c r="U3613">
        <f t="shared" si="284"/>
        <v>2016</v>
      </c>
    </row>
    <row r="3614" spans="1:21" ht="28.8" x14ac:dyDescent="0.3">
      <c r="A3614">
        <v>982</v>
      </c>
      <c r="B3614" s="9" t="s">
        <v>983</v>
      </c>
      <c r="C3614" s="3" t="s">
        <v>5092</v>
      </c>
      <c r="D3614" s="5">
        <v>17500</v>
      </c>
      <c r="E3614" s="7">
        <v>3</v>
      </c>
      <c r="F3614" t="s">
        <v>8220</v>
      </c>
      <c r="G3614" t="s">
        <v>8223</v>
      </c>
      <c r="H3614" t="s">
        <v>8245</v>
      </c>
      <c r="I3614">
        <v>1475431486</v>
      </c>
      <c r="J3614">
        <v>1472839486</v>
      </c>
      <c r="K3614" t="b">
        <v>0</v>
      </c>
      <c r="L3614">
        <v>3</v>
      </c>
      <c r="M3614" t="b">
        <v>0</v>
      </c>
      <c r="N3614" t="s">
        <v>8271</v>
      </c>
      <c r="O3614">
        <f t="shared" si="280"/>
        <v>0</v>
      </c>
      <c r="P3614">
        <f t="shared" si="281"/>
        <v>1</v>
      </c>
      <c r="Q3614" s="12" t="s">
        <v>8308</v>
      </c>
      <c r="R3614" t="s">
        <v>8310</v>
      </c>
      <c r="S3614" s="17">
        <f t="shared" si="282"/>
        <v>42615.753310185188</v>
      </c>
      <c r="T3614" s="17">
        <f t="shared" si="283"/>
        <v>42645.753310185188</v>
      </c>
      <c r="U3614">
        <f t="shared" si="284"/>
        <v>2016</v>
      </c>
    </row>
    <row r="3615" spans="1:21" ht="57.6" x14ac:dyDescent="0.3">
      <c r="A3615">
        <v>435</v>
      </c>
      <c r="B3615" s="9" t="s">
        <v>436</v>
      </c>
      <c r="C3615" s="3" t="s">
        <v>4545</v>
      </c>
      <c r="D3615" s="5">
        <v>110000</v>
      </c>
      <c r="E3615" s="7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>
        <f t="shared" si="280"/>
        <v>0</v>
      </c>
      <c r="P3615">
        <f t="shared" si="281"/>
        <v>1</v>
      </c>
      <c r="Q3615" s="12" t="s">
        <v>8321</v>
      </c>
      <c r="R3615" t="s">
        <v>8339</v>
      </c>
      <c r="S3615" s="17">
        <f t="shared" si="282"/>
        <v>41500.747453703705</v>
      </c>
      <c r="T3615" s="17">
        <f t="shared" si="283"/>
        <v>41530.747453703705</v>
      </c>
      <c r="U3615">
        <f t="shared" si="284"/>
        <v>2013</v>
      </c>
    </row>
    <row r="3616" spans="1:21" ht="43.2" x14ac:dyDescent="0.3">
      <c r="A3616">
        <v>194</v>
      </c>
      <c r="B3616" s="9" t="s">
        <v>196</v>
      </c>
      <c r="C3616" s="3" t="s">
        <v>4304</v>
      </c>
      <c r="D3616" s="5">
        <v>2500</v>
      </c>
      <c r="E3616" s="7">
        <v>3</v>
      </c>
      <c r="F3616" t="s">
        <v>8220</v>
      </c>
      <c r="G3616" t="s">
        <v>8224</v>
      </c>
      <c r="H3616" t="s">
        <v>8246</v>
      </c>
      <c r="I3616">
        <v>1457308531</v>
      </c>
      <c r="J3616">
        <v>1452124531</v>
      </c>
      <c r="K3616" t="b">
        <v>0</v>
      </c>
      <c r="L3616">
        <v>3</v>
      </c>
      <c r="M3616" t="b">
        <v>0</v>
      </c>
      <c r="N3616" t="s">
        <v>8266</v>
      </c>
      <c r="O3616">
        <f t="shared" si="280"/>
        <v>0</v>
      </c>
      <c r="P3616">
        <f t="shared" si="281"/>
        <v>1</v>
      </c>
      <c r="Q3616" s="12" t="s">
        <v>8321</v>
      </c>
      <c r="R3616" t="s">
        <v>8325</v>
      </c>
      <c r="S3616" s="17">
        <f t="shared" si="282"/>
        <v>42375.996886574074</v>
      </c>
      <c r="T3616" s="17">
        <f t="shared" si="283"/>
        <v>42435.996886574074</v>
      </c>
      <c r="U3616">
        <f t="shared" si="284"/>
        <v>2016</v>
      </c>
    </row>
    <row r="3617" spans="1:21" ht="43.2" x14ac:dyDescent="0.3">
      <c r="A3617">
        <v>4006</v>
      </c>
      <c r="B3617" s="9" t="s">
        <v>4002</v>
      </c>
      <c r="C3617" s="3" t="s">
        <v>8111</v>
      </c>
      <c r="D3617" s="5">
        <v>30000</v>
      </c>
      <c r="E3617" s="7">
        <v>2</v>
      </c>
      <c r="F3617" t="s">
        <v>8220</v>
      </c>
      <c r="G3617" t="s">
        <v>8223</v>
      </c>
      <c r="H3617" t="s">
        <v>8245</v>
      </c>
      <c r="I3617">
        <v>1455647587</v>
      </c>
      <c r="J3617">
        <v>1453487587</v>
      </c>
      <c r="K3617" t="b">
        <v>0</v>
      </c>
      <c r="L3617">
        <v>1</v>
      </c>
      <c r="M3617" t="b">
        <v>0</v>
      </c>
      <c r="N3617" t="s">
        <v>8269</v>
      </c>
      <c r="O3617">
        <f t="shared" si="280"/>
        <v>0</v>
      </c>
      <c r="P3617">
        <f t="shared" si="281"/>
        <v>2</v>
      </c>
      <c r="Q3617" s="12" t="s">
        <v>8323</v>
      </c>
      <c r="R3617" t="s">
        <v>8326</v>
      </c>
      <c r="S3617" s="17">
        <f t="shared" si="282"/>
        <v>42391.772997685184</v>
      </c>
      <c r="T3617" s="17">
        <f t="shared" si="283"/>
        <v>42416.772997685184</v>
      </c>
      <c r="U3617">
        <f t="shared" si="284"/>
        <v>2016</v>
      </c>
    </row>
    <row r="3618" spans="1:21" ht="57.6" x14ac:dyDescent="0.3">
      <c r="A3618">
        <v>3629</v>
      </c>
      <c r="B3618" s="9" t="s">
        <v>3627</v>
      </c>
      <c r="C3618" s="3" t="s">
        <v>7739</v>
      </c>
      <c r="D3618" s="5">
        <v>1000000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1462467600</v>
      </c>
      <c r="J3618">
        <v>1457403364</v>
      </c>
      <c r="K3618" t="b">
        <v>0</v>
      </c>
      <c r="L3618">
        <v>2</v>
      </c>
      <c r="M3618" t="b">
        <v>0</v>
      </c>
      <c r="N3618" t="s">
        <v>8303</v>
      </c>
      <c r="O3618">
        <f t="shared" si="280"/>
        <v>0</v>
      </c>
      <c r="P3618">
        <f t="shared" si="281"/>
        <v>1</v>
      </c>
      <c r="Q3618" s="12" t="s">
        <v>8323</v>
      </c>
      <c r="R3618" t="s">
        <v>8335</v>
      </c>
      <c r="S3618" s="17">
        <f t="shared" si="282"/>
        <v>42437.094490740739</v>
      </c>
      <c r="T3618" s="17">
        <f t="shared" si="283"/>
        <v>42495.708333333328</v>
      </c>
      <c r="U3618">
        <f t="shared" si="284"/>
        <v>2016</v>
      </c>
    </row>
    <row r="3619" spans="1:21" ht="43.2" x14ac:dyDescent="0.3">
      <c r="A3619">
        <v>3072</v>
      </c>
      <c r="B3619" s="9" t="s">
        <v>3072</v>
      </c>
      <c r="C3619" s="3" t="s">
        <v>7182</v>
      </c>
      <c r="D3619" s="5">
        <v>12000</v>
      </c>
      <c r="E3619" s="7">
        <v>2</v>
      </c>
      <c r="F3619" t="s">
        <v>8220</v>
      </c>
      <c r="G3619" t="s">
        <v>8223</v>
      </c>
      <c r="H3619" t="s">
        <v>8245</v>
      </c>
      <c r="I3619">
        <v>1477791960</v>
      </c>
      <c r="J3619">
        <v>1476549262</v>
      </c>
      <c r="K3619" t="b">
        <v>0</v>
      </c>
      <c r="L3619">
        <v>2</v>
      </c>
      <c r="M3619" t="b">
        <v>0</v>
      </c>
      <c r="N3619" t="s">
        <v>8301</v>
      </c>
      <c r="O3619">
        <f t="shared" si="280"/>
        <v>0</v>
      </c>
      <c r="P3619">
        <f t="shared" si="281"/>
        <v>1</v>
      </c>
      <c r="Q3619" s="12" t="s">
        <v>8323</v>
      </c>
      <c r="R3619" t="s">
        <v>8324</v>
      </c>
      <c r="S3619" s="17">
        <f t="shared" si="282"/>
        <v>42658.690532407403</v>
      </c>
      <c r="T3619" s="17">
        <f t="shared" si="283"/>
        <v>42673.073611111111</v>
      </c>
      <c r="U3619">
        <f t="shared" si="284"/>
        <v>2016</v>
      </c>
    </row>
    <row r="3620" spans="1:21" ht="43.2" x14ac:dyDescent="0.3">
      <c r="A3620">
        <v>2946</v>
      </c>
      <c r="B3620" s="9" t="s">
        <v>2946</v>
      </c>
      <c r="C3620" s="3" t="s">
        <v>7056</v>
      </c>
      <c r="D3620" s="5">
        <v>2000</v>
      </c>
      <c r="E3620" s="7">
        <v>2</v>
      </c>
      <c r="F3620" t="s">
        <v>8220</v>
      </c>
      <c r="G3620" t="s">
        <v>8224</v>
      </c>
      <c r="H3620" t="s">
        <v>8246</v>
      </c>
      <c r="I3620">
        <v>1471265092</v>
      </c>
      <c r="J3620">
        <v>1468673092</v>
      </c>
      <c r="K3620" t="b">
        <v>0</v>
      </c>
      <c r="L3620">
        <v>2</v>
      </c>
      <c r="M3620" t="b">
        <v>0</v>
      </c>
      <c r="N3620" t="s">
        <v>8301</v>
      </c>
      <c r="O3620">
        <f t="shared" si="280"/>
        <v>0</v>
      </c>
      <c r="P3620">
        <f t="shared" si="281"/>
        <v>1</v>
      </c>
      <c r="Q3620" s="12" t="s">
        <v>8323</v>
      </c>
      <c r="R3620" t="s">
        <v>8324</v>
      </c>
      <c r="S3620" s="17">
        <f t="shared" si="282"/>
        <v>42567.531157407408</v>
      </c>
      <c r="T3620" s="17">
        <f t="shared" si="283"/>
        <v>42597.531157407408</v>
      </c>
      <c r="U3620">
        <f t="shared" si="284"/>
        <v>2016</v>
      </c>
    </row>
    <row r="3621" spans="1:21" ht="43.2" x14ac:dyDescent="0.3">
      <c r="A3621">
        <v>2913</v>
      </c>
      <c r="B3621" s="9" t="s">
        <v>2913</v>
      </c>
      <c r="C3621" s="3" t="s">
        <v>7023</v>
      </c>
      <c r="D3621" s="5">
        <v>10000</v>
      </c>
      <c r="E3621" s="7">
        <v>2</v>
      </c>
      <c r="F3621" t="s">
        <v>8220</v>
      </c>
      <c r="G3621" t="s">
        <v>8223</v>
      </c>
      <c r="H3621" t="s">
        <v>8245</v>
      </c>
      <c r="I3621">
        <v>1410041339</v>
      </c>
      <c r="J3621">
        <v>1404857339</v>
      </c>
      <c r="K3621" t="b">
        <v>0</v>
      </c>
      <c r="L3621">
        <v>2</v>
      </c>
      <c r="M3621" t="b">
        <v>0</v>
      </c>
      <c r="N3621" t="s">
        <v>8269</v>
      </c>
      <c r="O3621">
        <f t="shared" si="280"/>
        <v>0</v>
      </c>
      <c r="P3621">
        <f t="shared" si="281"/>
        <v>1</v>
      </c>
      <c r="Q3621" s="12" t="s">
        <v>8323</v>
      </c>
      <c r="R3621" t="s">
        <v>8326</v>
      </c>
      <c r="S3621" s="17">
        <f t="shared" si="282"/>
        <v>41828.922905092593</v>
      </c>
      <c r="T3621" s="17">
        <f t="shared" si="283"/>
        <v>41888.922905092593</v>
      </c>
      <c r="U3621">
        <f t="shared" si="284"/>
        <v>2014</v>
      </c>
    </row>
    <row r="3622" spans="1:21" ht="43.2" x14ac:dyDescent="0.3">
      <c r="A3622">
        <v>2907</v>
      </c>
      <c r="B3622" s="9" t="s">
        <v>2907</v>
      </c>
      <c r="C3622" s="3" t="s">
        <v>7017</v>
      </c>
      <c r="D3622" s="5">
        <v>2500</v>
      </c>
      <c r="E3622" s="7">
        <v>2</v>
      </c>
      <c r="F3622" t="s">
        <v>8220</v>
      </c>
      <c r="G3622" t="s">
        <v>8223</v>
      </c>
      <c r="H3622" t="s">
        <v>8245</v>
      </c>
      <c r="I3622">
        <v>1463259837</v>
      </c>
      <c r="J3622">
        <v>1458075837</v>
      </c>
      <c r="K3622" t="b">
        <v>0</v>
      </c>
      <c r="L3622">
        <v>2</v>
      </c>
      <c r="M3622" t="b">
        <v>0</v>
      </c>
      <c r="N3622" t="s">
        <v>8269</v>
      </c>
      <c r="O3622">
        <f t="shared" si="280"/>
        <v>0</v>
      </c>
      <c r="P3622">
        <f t="shared" si="281"/>
        <v>1</v>
      </c>
      <c r="Q3622" s="12" t="s">
        <v>8323</v>
      </c>
      <c r="R3622" t="s">
        <v>8326</v>
      </c>
      <c r="S3622" s="17">
        <f t="shared" si="282"/>
        <v>42444.877743055549</v>
      </c>
      <c r="T3622" s="17">
        <f t="shared" si="283"/>
        <v>42504.877743055549</v>
      </c>
      <c r="U3622">
        <f t="shared" si="284"/>
        <v>2016</v>
      </c>
    </row>
    <row r="3623" spans="1:21" ht="43.2" x14ac:dyDescent="0.3">
      <c r="A3623">
        <v>2769</v>
      </c>
      <c r="B3623" s="9" t="s">
        <v>2769</v>
      </c>
      <c r="C3623" s="3" t="s">
        <v>6879</v>
      </c>
      <c r="D3623" s="5">
        <v>800</v>
      </c>
      <c r="E3623" s="7">
        <v>2</v>
      </c>
      <c r="F3623" t="s">
        <v>8220</v>
      </c>
      <c r="G3623" t="s">
        <v>8224</v>
      </c>
      <c r="H3623" t="s">
        <v>8246</v>
      </c>
      <c r="I3623">
        <v>1401997790</v>
      </c>
      <c r="J3623">
        <v>1397677790</v>
      </c>
      <c r="K3623" t="b">
        <v>0</v>
      </c>
      <c r="L3623">
        <v>2</v>
      </c>
      <c r="M3623" t="b">
        <v>0</v>
      </c>
      <c r="N3623" t="s">
        <v>8302</v>
      </c>
      <c r="O3623">
        <f t="shared" si="280"/>
        <v>0</v>
      </c>
      <c r="P3623">
        <f t="shared" si="281"/>
        <v>1</v>
      </c>
      <c r="Q3623" s="12" t="s">
        <v>8311</v>
      </c>
      <c r="R3623" t="s">
        <v>8356</v>
      </c>
      <c r="S3623" s="17">
        <f t="shared" si="282"/>
        <v>41745.826273148145</v>
      </c>
      <c r="T3623" s="17">
        <f t="shared" si="283"/>
        <v>41795.826273148145</v>
      </c>
      <c r="U3623">
        <f t="shared" si="284"/>
        <v>2014</v>
      </c>
    </row>
    <row r="3624" spans="1:21" ht="43.2" x14ac:dyDescent="0.3">
      <c r="A3624">
        <v>2432</v>
      </c>
      <c r="B3624" s="9" t="s">
        <v>2433</v>
      </c>
      <c r="C3624" s="3" t="s">
        <v>6542</v>
      </c>
      <c r="D3624" s="5">
        <v>14000</v>
      </c>
      <c r="E3624" s="7">
        <v>2</v>
      </c>
      <c r="F3624" t="s">
        <v>8220</v>
      </c>
      <c r="G3624" t="s">
        <v>8223</v>
      </c>
      <c r="H3624" t="s">
        <v>8245</v>
      </c>
      <c r="I3624">
        <v>1425791697</v>
      </c>
      <c r="J3624">
        <v>1423199697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</v>
      </c>
      <c r="Q3624" s="12" t="s">
        <v>8319</v>
      </c>
      <c r="R3624" t="s">
        <v>8345</v>
      </c>
      <c r="S3624" s="17">
        <f t="shared" si="282"/>
        <v>42041.218715277777</v>
      </c>
      <c r="T3624" s="17">
        <f t="shared" si="283"/>
        <v>42071.218715277777</v>
      </c>
      <c r="U3624">
        <f t="shared" si="284"/>
        <v>2015</v>
      </c>
    </row>
    <row r="3625" spans="1:21" ht="28.8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2" t="s">
        <v>8319</v>
      </c>
      <c r="R3625" t="s">
        <v>8345</v>
      </c>
      <c r="S3625" s="17">
        <f t="shared" si="282"/>
        <v>42489.099687499998</v>
      </c>
      <c r="T3625" s="17">
        <f t="shared" si="283"/>
        <v>42549.099687499998</v>
      </c>
      <c r="U3625">
        <f t="shared" si="284"/>
        <v>2016</v>
      </c>
    </row>
    <row r="3626" spans="1:21" ht="43.2" x14ac:dyDescent="0.3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2" t="s">
        <v>8308</v>
      </c>
      <c r="R3626" t="s">
        <v>8342</v>
      </c>
      <c r="S3626" s="17">
        <f t="shared" si="282"/>
        <v>42377.70694444445</v>
      </c>
      <c r="T3626" s="17">
        <f t="shared" si="283"/>
        <v>42407.70694444445</v>
      </c>
      <c r="U3626">
        <f t="shared" si="284"/>
        <v>2016</v>
      </c>
    </row>
    <row r="3627" spans="1:21" ht="28.8" x14ac:dyDescent="0.3">
      <c r="A3627">
        <v>2154</v>
      </c>
      <c r="B3627" s="9" t="s">
        <v>2155</v>
      </c>
      <c r="C3627" s="3" t="s">
        <v>6264</v>
      </c>
      <c r="D3627" s="5">
        <v>250</v>
      </c>
      <c r="E3627" s="7">
        <v>2</v>
      </c>
      <c r="F3627" t="s">
        <v>8220</v>
      </c>
      <c r="G3627" t="s">
        <v>8223</v>
      </c>
      <c r="H3627" t="s">
        <v>8245</v>
      </c>
      <c r="I3627">
        <v>1390921827</v>
      </c>
      <c r="J3627">
        <v>1389193827</v>
      </c>
      <c r="K3627" t="b">
        <v>0</v>
      </c>
      <c r="L3627">
        <v>2</v>
      </c>
      <c r="M3627" t="b">
        <v>0</v>
      </c>
      <c r="N3627" t="s">
        <v>8280</v>
      </c>
      <c r="O3627">
        <f t="shared" si="280"/>
        <v>1</v>
      </c>
      <c r="P3627">
        <f t="shared" si="281"/>
        <v>1</v>
      </c>
      <c r="Q3627" s="12" t="s">
        <v>8316</v>
      </c>
      <c r="R3627" t="s">
        <v>8334</v>
      </c>
      <c r="S3627" s="17">
        <f t="shared" si="282"/>
        <v>41647.632256944446</v>
      </c>
      <c r="T3627" s="17">
        <f t="shared" si="283"/>
        <v>41667.632256944446</v>
      </c>
      <c r="U3627">
        <f t="shared" si="284"/>
        <v>2014</v>
      </c>
    </row>
    <row r="3628" spans="1:21" ht="43.2" x14ac:dyDescent="0.3">
      <c r="A3628">
        <v>2148</v>
      </c>
      <c r="B3628" s="9" t="s">
        <v>2149</v>
      </c>
      <c r="C3628" s="3" t="s">
        <v>6258</v>
      </c>
      <c r="D3628" s="5">
        <v>100</v>
      </c>
      <c r="E3628" s="7">
        <v>2</v>
      </c>
      <c r="F3628" t="s">
        <v>8220</v>
      </c>
      <c r="G3628" t="s">
        <v>8224</v>
      </c>
      <c r="H3628" t="s">
        <v>8246</v>
      </c>
      <c r="I3628">
        <v>1427992582</v>
      </c>
      <c r="J3628">
        <v>1425404182</v>
      </c>
      <c r="K3628" t="b">
        <v>0</v>
      </c>
      <c r="L3628">
        <v>2</v>
      </c>
      <c r="M3628" t="b">
        <v>0</v>
      </c>
      <c r="N3628" t="s">
        <v>8280</v>
      </c>
      <c r="O3628">
        <f t="shared" si="280"/>
        <v>2</v>
      </c>
      <c r="P3628">
        <f t="shared" si="281"/>
        <v>1</v>
      </c>
      <c r="Q3628" s="12" t="s">
        <v>8316</v>
      </c>
      <c r="R3628" t="s">
        <v>8334</v>
      </c>
      <c r="S3628" s="17">
        <f t="shared" si="282"/>
        <v>42066.733587962968</v>
      </c>
      <c r="T3628" s="17">
        <f t="shared" si="283"/>
        <v>42096.691921296297</v>
      </c>
      <c r="U3628">
        <f t="shared" si="284"/>
        <v>2015</v>
      </c>
    </row>
    <row r="3629" spans="1:21" ht="28.8" x14ac:dyDescent="0.3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2" t="s">
        <v>8313</v>
      </c>
      <c r="R3629" t="s">
        <v>8353</v>
      </c>
      <c r="S3629" s="17">
        <f t="shared" si="282"/>
        <v>42023.143414351856</v>
      </c>
      <c r="T3629" s="17">
        <f t="shared" si="283"/>
        <v>42053.143414351856</v>
      </c>
      <c r="U3629">
        <f t="shared" si="284"/>
        <v>2015</v>
      </c>
    </row>
    <row r="3630" spans="1:21" ht="43.2" x14ac:dyDescent="0.3">
      <c r="A3630">
        <v>1451</v>
      </c>
      <c r="B3630" s="9" t="s">
        <v>1452</v>
      </c>
      <c r="C3630" s="3" t="s">
        <v>5561</v>
      </c>
      <c r="D3630" s="5">
        <v>18950</v>
      </c>
      <c r="E3630" s="7">
        <v>2</v>
      </c>
      <c r="F3630" t="s">
        <v>8219</v>
      </c>
      <c r="G3630" t="s">
        <v>8223</v>
      </c>
      <c r="H3630" t="s">
        <v>8245</v>
      </c>
      <c r="I3630">
        <v>1416355259</v>
      </c>
      <c r="J3630">
        <v>1413759659</v>
      </c>
      <c r="K3630" t="b">
        <v>0</v>
      </c>
      <c r="L3630">
        <v>2</v>
      </c>
      <c r="M3630" t="b">
        <v>0</v>
      </c>
      <c r="N3630" t="s">
        <v>8285</v>
      </c>
      <c r="O3630">
        <f t="shared" si="280"/>
        <v>0</v>
      </c>
      <c r="P3630">
        <f t="shared" si="281"/>
        <v>1</v>
      </c>
      <c r="Q3630" s="12" t="s">
        <v>8311</v>
      </c>
      <c r="R3630" t="s">
        <v>8348</v>
      </c>
      <c r="S3630" s="17">
        <f t="shared" si="282"/>
        <v>41931.959016203706</v>
      </c>
      <c r="T3630" s="17">
        <f t="shared" si="283"/>
        <v>41962.00068287037</v>
      </c>
      <c r="U3630">
        <f t="shared" si="284"/>
        <v>2014</v>
      </c>
    </row>
    <row r="3631" spans="1:21" ht="43.2" x14ac:dyDescent="0.3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2" t="s">
        <v>8311</v>
      </c>
      <c r="R3631" t="s">
        <v>8352</v>
      </c>
      <c r="S3631" s="17">
        <f t="shared" si="282"/>
        <v>41729.702314814815</v>
      </c>
      <c r="T3631" s="17">
        <f t="shared" si="283"/>
        <v>41759.702314814815</v>
      </c>
      <c r="U3631">
        <f t="shared" si="284"/>
        <v>2014</v>
      </c>
    </row>
    <row r="3632" spans="1:21" ht="28.8" x14ac:dyDescent="0.3">
      <c r="A3632">
        <v>635</v>
      </c>
      <c r="B3632" s="9" t="s">
        <v>636</v>
      </c>
      <c r="C3632" s="3" t="s">
        <v>4745</v>
      </c>
      <c r="D3632" s="5">
        <v>25000</v>
      </c>
      <c r="E3632" s="7">
        <v>2</v>
      </c>
      <c r="F3632" t="s">
        <v>8219</v>
      </c>
      <c r="G3632" t="s">
        <v>8223</v>
      </c>
      <c r="H3632" t="s">
        <v>8245</v>
      </c>
      <c r="I3632">
        <v>1428804762</v>
      </c>
      <c r="J3632">
        <v>1426212762</v>
      </c>
      <c r="K3632" t="b">
        <v>0</v>
      </c>
      <c r="L3632">
        <v>1</v>
      </c>
      <c r="M3632" t="b">
        <v>0</v>
      </c>
      <c r="N3632" t="s">
        <v>8270</v>
      </c>
      <c r="O3632">
        <f t="shared" si="280"/>
        <v>0</v>
      </c>
      <c r="P3632">
        <f t="shared" si="281"/>
        <v>2</v>
      </c>
      <c r="Q3632" s="12" t="s">
        <v>8308</v>
      </c>
      <c r="R3632" t="s">
        <v>8342</v>
      </c>
      <c r="S3632" s="17">
        <f t="shared" si="282"/>
        <v>42076.092152777783</v>
      </c>
      <c r="T3632" s="17">
        <f t="shared" si="283"/>
        <v>42106.092152777783</v>
      </c>
      <c r="U3632">
        <f t="shared" si="284"/>
        <v>2015</v>
      </c>
    </row>
    <row r="3633" spans="1:21" ht="43.2" x14ac:dyDescent="0.3">
      <c r="A3633">
        <v>445</v>
      </c>
      <c r="B3633" s="9" t="s">
        <v>446</v>
      </c>
      <c r="C3633" s="3" t="s">
        <v>4555</v>
      </c>
      <c r="D3633" s="5">
        <v>60000</v>
      </c>
      <c r="E3633" s="7">
        <v>2</v>
      </c>
      <c r="F3633" t="s">
        <v>8220</v>
      </c>
      <c r="G3633" t="s">
        <v>8223</v>
      </c>
      <c r="H3633" t="s">
        <v>8245</v>
      </c>
      <c r="I3633">
        <v>1432195375</v>
      </c>
      <c r="J3633">
        <v>1430899375</v>
      </c>
      <c r="K3633" t="b">
        <v>0</v>
      </c>
      <c r="L3633">
        <v>2</v>
      </c>
      <c r="M3633" t="b">
        <v>0</v>
      </c>
      <c r="N3633" t="s">
        <v>8268</v>
      </c>
      <c r="O3633">
        <f t="shared" si="280"/>
        <v>0</v>
      </c>
      <c r="P3633">
        <f t="shared" si="281"/>
        <v>1</v>
      </c>
      <c r="Q3633" s="12" t="s">
        <v>8321</v>
      </c>
      <c r="R3633" t="s">
        <v>8339</v>
      </c>
      <c r="S3633" s="17">
        <f t="shared" si="282"/>
        <v>42130.335358796292</v>
      </c>
      <c r="T3633" s="17">
        <f t="shared" si="283"/>
        <v>42145.335358796292</v>
      </c>
      <c r="U3633">
        <f t="shared" si="284"/>
        <v>2015</v>
      </c>
    </row>
    <row r="3634" spans="1:21" ht="43.2" x14ac:dyDescent="0.3">
      <c r="A3634">
        <v>4112</v>
      </c>
      <c r="B3634" s="9" t="s">
        <v>4108</v>
      </c>
      <c r="C3634" s="3" t="s">
        <v>6961</v>
      </c>
      <c r="D3634" s="5">
        <v>2500</v>
      </c>
      <c r="E3634" s="7">
        <v>1</v>
      </c>
      <c r="F3634" t="s">
        <v>8220</v>
      </c>
      <c r="G3634" t="s">
        <v>8240</v>
      </c>
      <c r="H3634" t="s">
        <v>8248</v>
      </c>
      <c r="I3634">
        <v>1456617600</v>
      </c>
      <c r="J3634">
        <v>1454280186</v>
      </c>
      <c r="K3634" t="b">
        <v>0</v>
      </c>
      <c r="L3634">
        <v>1</v>
      </c>
      <c r="M3634" t="b">
        <v>0</v>
      </c>
      <c r="N3634" t="s">
        <v>8269</v>
      </c>
      <c r="O3634">
        <f t="shared" si="280"/>
        <v>0</v>
      </c>
      <c r="P3634">
        <f t="shared" si="281"/>
        <v>1</v>
      </c>
      <c r="Q3634" s="12" t="s">
        <v>8323</v>
      </c>
      <c r="R3634" t="s">
        <v>8326</v>
      </c>
      <c r="S3634" s="17">
        <f t="shared" si="282"/>
        <v>42400.946597222224</v>
      </c>
      <c r="T3634" s="17">
        <f t="shared" si="283"/>
        <v>42428</v>
      </c>
      <c r="U3634">
        <f t="shared" si="284"/>
        <v>2016</v>
      </c>
    </row>
    <row r="3635" spans="1:21" ht="43.2" x14ac:dyDescent="0.3">
      <c r="A3635">
        <v>4050</v>
      </c>
      <c r="B3635" s="9" t="s">
        <v>4046</v>
      </c>
      <c r="C3635" s="3" t="s">
        <v>8154</v>
      </c>
      <c r="D3635" s="5">
        <v>1500</v>
      </c>
      <c r="E3635" s="7">
        <v>1</v>
      </c>
      <c r="F3635" t="s">
        <v>8220</v>
      </c>
      <c r="G3635" t="s">
        <v>8223</v>
      </c>
      <c r="H3635" t="s">
        <v>8245</v>
      </c>
      <c r="I3635">
        <v>1414077391</v>
      </c>
      <c r="J3635">
        <v>1411485391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0</v>
      </c>
      <c r="P3635">
        <f t="shared" si="281"/>
        <v>1</v>
      </c>
      <c r="Q3635" s="12" t="s">
        <v>8323</v>
      </c>
      <c r="R3635" t="s">
        <v>8326</v>
      </c>
      <c r="S3635" s="17">
        <f t="shared" si="282"/>
        <v>41905.636469907404</v>
      </c>
      <c r="T3635" s="17">
        <f t="shared" si="283"/>
        <v>41935.636469907404</v>
      </c>
      <c r="U3635">
        <f t="shared" si="284"/>
        <v>2014</v>
      </c>
    </row>
    <row r="3636" spans="1:21" ht="57.6" x14ac:dyDescent="0.3">
      <c r="A3636">
        <v>4045</v>
      </c>
      <c r="B3636" s="9" t="s">
        <v>4041</v>
      </c>
      <c r="C3636" s="3" t="s">
        <v>8149</v>
      </c>
      <c r="D3636" s="5">
        <v>5000</v>
      </c>
      <c r="E3636" s="7">
        <v>1</v>
      </c>
      <c r="F3636" t="s">
        <v>8220</v>
      </c>
      <c r="G3636" t="s">
        <v>8225</v>
      </c>
      <c r="H3636" t="s">
        <v>8247</v>
      </c>
      <c r="I3636">
        <v>1408596589</v>
      </c>
      <c r="J3636">
        <v>1406004589</v>
      </c>
      <c r="K3636" t="b">
        <v>0</v>
      </c>
      <c r="L3636">
        <v>1</v>
      </c>
      <c r="M3636" t="b">
        <v>0</v>
      </c>
      <c r="N3636" t="s">
        <v>8269</v>
      </c>
      <c r="O3636">
        <f t="shared" si="280"/>
        <v>0</v>
      </c>
      <c r="P3636">
        <f t="shared" si="281"/>
        <v>1</v>
      </c>
      <c r="Q3636" s="12" t="s">
        <v>8323</v>
      </c>
      <c r="R3636" t="s">
        <v>8326</v>
      </c>
      <c r="S3636" s="17">
        <f t="shared" si="282"/>
        <v>41842.201261574075</v>
      </c>
      <c r="T3636" s="17">
        <f t="shared" si="283"/>
        <v>41872.201261574075</v>
      </c>
      <c r="U3636">
        <f t="shared" si="284"/>
        <v>2014</v>
      </c>
    </row>
    <row r="3637" spans="1:21" ht="43.2" x14ac:dyDescent="0.3">
      <c r="A3637">
        <v>4015</v>
      </c>
      <c r="B3637" s="9" t="s">
        <v>4011</v>
      </c>
      <c r="C3637" s="3" t="s">
        <v>8120</v>
      </c>
      <c r="D3637" s="5">
        <v>7000</v>
      </c>
      <c r="E3637" s="7">
        <v>1</v>
      </c>
      <c r="F3637" t="s">
        <v>8220</v>
      </c>
      <c r="G3637" t="s">
        <v>8223</v>
      </c>
      <c r="H3637" t="s">
        <v>8245</v>
      </c>
      <c r="I3637">
        <v>1437331463</v>
      </c>
      <c r="J3637">
        <v>1434739463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2" t="s">
        <v>8323</v>
      </c>
      <c r="R3637" t="s">
        <v>8326</v>
      </c>
      <c r="S3637" s="17">
        <f t="shared" si="282"/>
        <v>42174.780821759254</v>
      </c>
      <c r="T3637" s="17">
        <f t="shared" si="283"/>
        <v>42204.780821759254</v>
      </c>
      <c r="U3637">
        <f t="shared" si="284"/>
        <v>2015</v>
      </c>
    </row>
    <row r="3638" spans="1:21" x14ac:dyDescent="0.3">
      <c r="A3638">
        <v>4004</v>
      </c>
      <c r="B3638" s="9" t="s">
        <v>4000</v>
      </c>
      <c r="C3638" s="3" t="s">
        <v>8109</v>
      </c>
      <c r="D3638" s="5">
        <v>500</v>
      </c>
      <c r="E3638" s="7">
        <v>1</v>
      </c>
      <c r="F3638" t="s">
        <v>8220</v>
      </c>
      <c r="G3638" t="s">
        <v>8223</v>
      </c>
      <c r="H3638" t="s">
        <v>8245</v>
      </c>
      <c r="I3638">
        <v>1412740457</v>
      </c>
      <c r="J3638">
        <v>1410148457</v>
      </c>
      <c r="K3638" t="b">
        <v>0</v>
      </c>
      <c r="L3638">
        <v>1</v>
      </c>
      <c r="M3638" t="b">
        <v>0</v>
      </c>
      <c r="N3638" t="s">
        <v>8269</v>
      </c>
      <c r="O3638">
        <f t="shared" si="280"/>
        <v>0</v>
      </c>
      <c r="P3638">
        <f t="shared" si="281"/>
        <v>1</v>
      </c>
      <c r="Q3638" s="12" t="s">
        <v>8323</v>
      </c>
      <c r="R3638" t="s">
        <v>8326</v>
      </c>
      <c r="S3638" s="17">
        <f t="shared" si="282"/>
        <v>41890.16269675926</v>
      </c>
      <c r="T3638" s="17">
        <f t="shared" si="283"/>
        <v>41920.16269675926</v>
      </c>
      <c r="U3638">
        <f t="shared" si="284"/>
        <v>2014</v>
      </c>
    </row>
    <row r="3639" spans="1:21" ht="43.2" x14ac:dyDescent="0.3">
      <c r="A3639">
        <v>3951</v>
      </c>
      <c r="B3639" s="9" t="s">
        <v>3948</v>
      </c>
      <c r="C3639" s="3" t="s">
        <v>6961</v>
      </c>
      <c r="D3639" s="5">
        <v>200000</v>
      </c>
      <c r="E3639" s="7">
        <v>1</v>
      </c>
      <c r="F3639" t="s">
        <v>8220</v>
      </c>
      <c r="G3639" t="s">
        <v>8240</v>
      </c>
      <c r="H3639" t="s">
        <v>8248</v>
      </c>
      <c r="I3639">
        <v>1462301342</v>
      </c>
      <c r="J3639">
        <v>1457120942</v>
      </c>
      <c r="K3639" t="b">
        <v>0</v>
      </c>
      <c r="L3639">
        <v>1</v>
      </c>
      <c r="M3639" t="b">
        <v>0</v>
      </c>
      <c r="N3639" t="s">
        <v>8269</v>
      </c>
      <c r="O3639">
        <f t="shared" si="280"/>
        <v>0</v>
      </c>
      <c r="P3639">
        <f t="shared" si="281"/>
        <v>1</v>
      </c>
      <c r="Q3639" s="12" t="s">
        <v>8323</v>
      </c>
      <c r="R3639" t="s">
        <v>8326</v>
      </c>
      <c r="S3639" s="17">
        <f t="shared" si="282"/>
        <v>42433.825717592597</v>
      </c>
      <c r="T3639" s="17">
        <f t="shared" si="283"/>
        <v>42493.784050925926</v>
      </c>
      <c r="U3639">
        <f t="shared" si="284"/>
        <v>2016</v>
      </c>
    </row>
    <row r="3640" spans="1:21" ht="43.2" x14ac:dyDescent="0.3">
      <c r="A3640">
        <v>3932</v>
      </c>
      <c r="B3640" s="9" t="s">
        <v>3929</v>
      </c>
      <c r="C3640" s="3" t="s">
        <v>8040</v>
      </c>
      <c r="D3640" s="5">
        <v>12000</v>
      </c>
      <c r="E3640" s="7">
        <v>1</v>
      </c>
      <c r="F3640" t="s">
        <v>8220</v>
      </c>
      <c r="G3640" t="s">
        <v>8223</v>
      </c>
      <c r="H3640" t="s">
        <v>8245</v>
      </c>
      <c r="I3640">
        <v>1458097364</v>
      </c>
      <c r="J3640">
        <v>1455508964</v>
      </c>
      <c r="K3640" t="b">
        <v>0</v>
      </c>
      <c r="L3640">
        <v>1</v>
      </c>
      <c r="M3640" t="b">
        <v>0</v>
      </c>
      <c r="N3640" t="s">
        <v>8269</v>
      </c>
      <c r="O3640">
        <f t="shared" si="280"/>
        <v>0</v>
      </c>
      <c r="P3640">
        <f t="shared" si="281"/>
        <v>1</v>
      </c>
      <c r="Q3640" s="12" t="s">
        <v>8323</v>
      </c>
      <c r="R3640" t="s">
        <v>8326</v>
      </c>
      <c r="S3640" s="17">
        <f t="shared" si="282"/>
        <v>42415.168564814812</v>
      </c>
      <c r="T3640" s="17">
        <f t="shared" si="283"/>
        <v>42445.126898148148</v>
      </c>
      <c r="U3640">
        <f t="shared" si="284"/>
        <v>2016</v>
      </c>
    </row>
    <row r="3641" spans="1:21" ht="43.2" x14ac:dyDescent="0.3">
      <c r="A3641">
        <v>3912</v>
      </c>
      <c r="B3641" s="9" t="s">
        <v>3909</v>
      </c>
      <c r="C3641" s="3" t="s">
        <v>8020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1429936500</v>
      </c>
      <c r="J3641">
        <v>1424759330</v>
      </c>
      <c r="K3641" t="b">
        <v>0</v>
      </c>
      <c r="L3641">
        <v>1</v>
      </c>
      <c r="M3641" t="b">
        <v>0</v>
      </c>
      <c r="N3641" t="s">
        <v>8269</v>
      </c>
      <c r="O3641">
        <f t="shared" si="280"/>
        <v>0</v>
      </c>
      <c r="P3641">
        <f t="shared" si="281"/>
        <v>1</v>
      </c>
      <c r="Q3641" s="12" t="s">
        <v>8323</v>
      </c>
      <c r="R3641" t="s">
        <v>8326</v>
      </c>
      <c r="S3641" s="17">
        <f t="shared" si="282"/>
        <v>42059.270023148143</v>
      </c>
      <c r="T3641" s="17">
        <f t="shared" si="283"/>
        <v>42119.190972222219</v>
      </c>
      <c r="U3641">
        <f t="shared" si="284"/>
        <v>2015</v>
      </c>
    </row>
    <row r="3642" spans="1:21" ht="28.8" x14ac:dyDescent="0.3">
      <c r="A3642">
        <v>3862</v>
      </c>
      <c r="B3642" s="9" t="s">
        <v>3859</v>
      </c>
      <c r="C3642" s="3" t="s">
        <v>7971</v>
      </c>
      <c r="D3642" s="5">
        <v>7500</v>
      </c>
      <c r="E3642" s="7">
        <v>1</v>
      </c>
      <c r="F3642" t="s">
        <v>8220</v>
      </c>
      <c r="G3642" t="s">
        <v>8223</v>
      </c>
      <c r="H3642" t="s">
        <v>8245</v>
      </c>
      <c r="I3642">
        <v>1473699540</v>
      </c>
      <c r="J3642">
        <v>1472451356</v>
      </c>
      <c r="K3642" t="b">
        <v>0</v>
      </c>
      <c r="L3642">
        <v>1</v>
      </c>
      <c r="M3642" t="b">
        <v>0</v>
      </c>
      <c r="N3642" t="s">
        <v>8269</v>
      </c>
      <c r="O3642">
        <f t="shared" si="280"/>
        <v>0</v>
      </c>
      <c r="P3642">
        <f t="shared" si="281"/>
        <v>1</v>
      </c>
      <c r="Q3642" s="12" t="s">
        <v>8323</v>
      </c>
      <c r="R3642" t="s">
        <v>8326</v>
      </c>
      <c r="S3642" s="17">
        <f t="shared" si="282"/>
        <v>42611.261064814811</v>
      </c>
      <c r="T3642" s="17">
        <f t="shared" si="283"/>
        <v>42625.707638888889</v>
      </c>
      <c r="U3642">
        <f t="shared" si="284"/>
        <v>2016</v>
      </c>
    </row>
    <row r="3643" spans="1:21" ht="43.2" x14ac:dyDescent="0.3">
      <c r="A3643">
        <v>3859</v>
      </c>
      <c r="B3643" s="9" t="s">
        <v>3856</v>
      </c>
      <c r="C3643" s="3" t="s">
        <v>7968</v>
      </c>
      <c r="D3643" s="5">
        <v>2500</v>
      </c>
      <c r="E3643" s="7">
        <v>1</v>
      </c>
      <c r="F3643" t="s">
        <v>8220</v>
      </c>
      <c r="G3643" t="s">
        <v>8223</v>
      </c>
      <c r="H3643" t="s">
        <v>8245</v>
      </c>
      <c r="I3643">
        <v>1403730000</v>
      </c>
      <c r="J3643">
        <v>1401485207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0</v>
      </c>
      <c r="P3643">
        <f t="shared" si="281"/>
        <v>1</v>
      </c>
      <c r="Q3643" s="12" t="s">
        <v>8323</v>
      </c>
      <c r="R3643" t="s">
        <v>8326</v>
      </c>
      <c r="S3643" s="17">
        <f t="shared" si="282"/>
        <v>41789.893599537041</v>
      </c>
      <c r="T3643" s="17">
        <f t="shared" si="283"/>
        <v>41815.875</v>
      </c>
      <c r="U3643">
        <f t="shared" si="284"/>
        <v>2014</v>
      </c>
    </row>
    <row r="3644" spans="1:21" ht="57.6" x14ac:dyDescent="0.3">
      <c r="A3644">
        <v>3856</v>
      </c>
      <c r="B3644" s="9" t="s">
        <v>3853</v>
      </c>
      <c r="C3644" s="3" t="s">
        <v>7965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1425833403</v>
      </c>
      <c r="J3644">
        <v>1423245003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0</v>
      </c>
      <c r="P3644">
        <f t="shared" si="281"/>
        <v>1</v>
      </c>
      <c r="Q3644" s="12" t="s">
        <v>8323</v>
      </c>
      <c r="R3644" t="s">
        <v>8326</v>
      </c>
      <c r="S3644" s="17">
        <f t="shared" si="282"/>
        <v>42041.743090277778</v>
      </c>
      <c r="T3644" s="17">
        <f t="shared" si="283"/>
        <v>42071.701423611114</v>
      </c>
      <c r="U3644">
        <f t="shared" si="284"/>
        <v>2015</v>
      </c>
    </row>
    <row r="3645" spans="1:21" ht="43.2" x14ac:dyDescent="0.3">
      <c r="A3645">
        <v>3796</v>
      </c>
      <c r="B3645" s="9" t="s">
        <v>3793</v>
      </c>
      <c r="C3645" s="3" t="s">
        <v>7906</v>
      </c>
      <c r="D3645" s="5">
        <v>22500</v>
      </c>
      <c r="E3645" s="7">
        <v>1</v>
      </c>
      <c r="F3645" t="s">
        <v>8220</v>
      </c>
      <c r="G3645" t="s">
        <v>8223</v>
      </c>
      <c r="H3645" t="s">
        <v>8245</v>
      </c>
      <c r="I3645">
        <v>1484354556</v>
      </c>
      <c r="J3645">
        <v>1479170556</v>
      </c>
      <c r="K3645" t="b">
        <v>0</v>
      </c>
      <c r="L3645">
        <v>1</v>
      </c>
      <c r="M3645" t="b">
        <v>0</v>
      </c>
      <c r="N3645" t="s">
        <v>8303</v>
      </c>
      <c r="O3645">
        <f t="shared" si="280"/>
        <v>0</v>
      </c>
      <c r="P3645">
        <f t="shared" si="281"/>
        <v>1</v>
      </c>
      <c r="Q3645" s="12" t="s">
        <v>8323</v>
      </c>
      <c r="R3645" t="s">
        <v>8335</v>
      </c>
      <c r="S3645" s="17">
        <f t="shared" si="282"/>
        <v>42689.029583333337</v>
      </c>
      <c r="T3645" s="17">
        <f t="shared" si="283"/>
        <v>42749.029583333337</v>
      </c>
      <c r="U3645">
        <f t="shared" si="284"/>
        <v>2016</v>
      </c>
    </row>
    <row r="3646" spans="1:21" ht="43.2" x14ac:dyDescent="0.3">
      <c r="A3646">
        <v>3645</v>
      </c>
      <c r="B3646" s="9" t="s">
        <v>3643</v>
      </c>
      <c r="C3646" s="3" t="s">
        <v>7755</v>
      </c>
      <c r="D3646" s="5">
        <v>1000</v>
      </c>
      <c r="E3646" s="7">
        <v>1</v>
      </c>
      <c r="F3646" t="s">
        <v>8220</v>
      </c>
      <c r="G3646" t="s">
        <v>8228</v>
      </c>
      <c r="H3646" t="s">
        <v>8250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8303</v>
      </c>
      <c r="O3646">
        <f t="shared" si="280"/>
        <v>0</v>
      </c>
      <c r="P3646">
        <f t="shared" si="281"/>
        <v>1</v>
      </c>
      <c r="Q3646" s="12" t="s">
        <v>8323</v>
      </c>
      <c r="R3646" t="s">
        <v>8335</v>
      </c>
      <c r="S3646" s="17">
        <f t="shared" si="282"/>
        <v>42665.970347222217</v>
      </c>
      <c r="T3646" s="17">
        <f t="shared" si="283"/>
        <v>42696.012013888889</v>
      </c>
      <c r="U3646">
        <f t="shared" si="284"/>
        <v>2016</v>
      </c>
    </row>
    <row r="3647" spans="1:21" ht="43.2" x14ac:dyDescent="0.3">
      <c r="A3647">
        <v>3639</v>
      </c>
      <c r="B3647" s="9" t="s">
        <v>3637</v>
      </c>
      <c r="C3647" s="3" t="s">
        <v>7749</v>
      </c>
      <c r="D3647" s="5">
        <v>25000</v>
      </c>
      <c r="E3647" s="7">
        <v>1</v>
      </c>
      <c r="F3647" t="s">
        <v>8220</v>
      </c>
      <c r="G3647" t="s">
        <v>8223</v>
      </c>
      <c r="H3647" t="s">
        <v>8245</v>
      </c>
      <c r="I3647">
        <v>1475853060</v>
      </c>
      <c r="J3647">
        <v>1470672906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8323</v>
      </c>
      <c r="R3647" t="s">
        <v>8335</v>
      </c>
      <c r="S3647" s="17">
        <f t="shared" si="282"/>
        <v>42590.677152777775</v>
      </c>
      <c r="T3647" s="17">
        <f t="shared" si="283"/>
        <v>42650.632638888885</v>
      </c>
      <c r="U3647">
        <f t="shared" si="284"/>
        <v>2016</v>
      </c>
    </row>
    <row r="3648" spans="1:21" ht="43.2" x14ac:dyDescent="0.3">
      <c r="A3648">
        <v>3630</v>
      </c>
      <c r="B3648" s="9" t="s">
        <v>3628</v>
      </c>
      <c r="C3648" s="3" t="s">
        <v>7740</v>
      </c>
      <c r="D3648" s="5">
        <v>3000</v>
      </c>
      <c r="E3648" s="7">
        <v>1</v>
      </c>
      <c r="F3648" t="s">
        <v>8220</v>
      </c>
      <c r="G3648" t="s">
        <v>8224</v>
      </c>
      <c r="H3648" t="s">
        <v>8246</v>
      </c>
      <c r="I3648">
        <v>1417295990</v>
      </c>
      <c r="J3648">
        <v>1414700390</v>
      </c>
      <c r="K3648" t="b">
        <v>0</v>
      </c>
      <c r="L3648">
        <v>1</v>
      </c>
      <c r="M3648" t="b">
        <v>0</v>
      </c>
      <c r="N3648" t="s">
        <v>8303</v>
      </c>
      <c r="O3648">
        <f t="shared" si="280"/>
        <v>0</v>
      </c>
      <c r="P3648">
        <f t="shared" si="281"/>
        <v>1</v>
      </c>
      <c r="Q3648" s="12" t="s">
        <v>8323</v>
      </c>
      <c r="R3648" t="s">
        <v>8335</v>
      </c>
      <c r="S3648" s="17">
        <f t="shared" si="282"/>
        <v>41942.84710648148</v>
      </c>
      <c r="T3648" s="17">
        <f t="shared" si="283"/>
        <v>41972.888773148152</v>
      </c>
      <c r="U3648">
        <f t="shared" si="284"/>
        <v>2014</v>
      </c>
    </row>
    <row r="3649" spans="1:21" ht="57.6" x14ac:dyDescent="0.3">
      <c r="A3649">
        <v>3200</v>
      </c>
      <c r="B3649" s="9" t="s">
        <v>3200</v>
      </c>
      <c r="C3649" s="3" t="s">
        <v>7310</v>
      </c>
      <c r="D3649" s="5">
        <v>50000</v>
      </c>
      <c r="E3649" s="7">
        <v>1</v>
      </c>
      <c r="F3649" t="s">
        <v>8220</v>
      </c>
      <c r="G3649" t="s">
        <v>8223</v>
      </c>
      <c r="H3649" t="s">
        <v>8245</v>
      </c>
      <c r="I3649">
        <v>1461994440</v>
      </c>
      <c r="J3649">
        <v>1459410101</v>
      </c>
      <c r="K3649" t="b">
        <v>0</v>
      </c>
      <c r="L3649">
        <v>1</v>
      </c>
      <c r="M3649" t="b">
        <v>0</v>
      </c>
      <c r="N3649" t="s">
        <v>8303</v>
      </c>
      <c r="O3649">
        <f t="shared" si="280"/>
        <v>0</v>
      </c>
      <c r="P3649">
        <f t="shared" si="281"/>
        <v>1</v>
      </c>
      <c r="Q3649" s="12" t="s">
        <v>8323</v>
      </c>
      <c r="R3649" t="s">
        <v>8335</v>
      </c>
      <c r="S3649" s="17">
        <f t="shared" si="282"/>
        <v>42460.320613425924</v>
      </c>
      <c r="T3649" s="17">
        <f t="shared" si="283"/>
        <v>42490.231944444444</v>
      </c>
      <c r="U3649">
        <f t="shared" si="284"/>
        <v>2016</v>
      </c>
    </row>
    <row r="3650" spans="1:21" ht="43.2" x14ac:dyDescent="0.3">
      <c r="A3650">
        <v>3117</v>
      </c>
      <c r="B3650" s="9" t="s">
        <v>3117</v>
      </c>
      <c r="C3650" s="3" t="s">
        <v>7227</v>
      </c>
      <c r="D3650" s="5">
        <v>1000</v>
      </c>
      <c r="E3650" s="7">
        <v>1</v>
      </c>
      <c r="F3650" t="s">
        <v>8220</v>
      </c>
      <c r="G3650" t="s">
        <v>8224</v>
      </c>
      <c r="H3650" t="s">
        <v>8246</v>
      </c>
      <c r="I3650">
        <v>1464354720</v>
      </c>
      <c r="J3650">
        <v>1463648360</v>
      </c>
      <c r="K3650" t="b">
        <v>0</v>
      </c>
      <c r="L3650">
        <v>1</v>
      </c>
      <c r="M3650" t="b">
        <v>0</v>
      </c>
      <c r="N3650" t="s">
        <v>8301</v>
      </c>
      <c r="O3650">
        <f t="shared" ref="O3650:O3713" si="285">ROUND(E3650/D3650*100,0)</f>
        <v>0</v>
      </c>
      <c r="P3650">
        <f t="shared" si="281"/>
        <v>1</v>
      </c>
      <c r="Q3650" s="12" t="s">
        <v>8323</v>
      </c>
      <c r="R3650" t="s">
        <v>8324</v>
      </c>
      <c r="S3650" s="17">
        <f t="shared" si="282"/>
        <v>42509.374537037031</v>
      </c>
      <c r="T3650" s="17">
        <f t="shared" si="283"/>
        <v>42517.55</v>
      </c>
      <c r="U3650">
        <f t="shared" si="284"/>
        <v>2016</v>
      </c>
    </row>
    <row r="3651" spans="1:21" ht="43.2" x14ac:dyDescent="0.3">
      <c r="A3651">
        <v>3055</v>
      </c>
      <c r="B3651" s="9" t="s">
        <v>3055</v>
      </c>
      <c r="C3651" s="3" t="s">
        <v>7165</v>
      </c>
      <c r="D3651" s="5">
        <v>20000</v>
      </c>
      <c r="E3651" s="7">
        <v>1</v>
      </c>
      <c r="F3651" t="s">
        <v>8220</v>
      </c>
      <c r="G3651" t="s">
        <v>8223</v>
      </c>
      <c r="H3651" t="s">
        <v>8245</v>
      </c>
      <c r="I3651">
        <v>1420844390</v>
      </c>
      <c r="J3651">
        <v>1415660390</v>
      </c>
      <c r="K3651" t="b">
        <v>0</v>
      </c>
      <c r="L3651">
        <v>1</v>
      </c>
      <c r="M3651" t="b">
        <v>0</v>
      </c>
      <c r="N3651" t="s">
        <v>8301</v>
      </c>
      <c r="O3651">
        <f t="shared" si="285"/>
        <v>0</v>
      </c>
      <c r="P3651">
        <f t="shared" ref="P3651:P3714" si="286">IFERROR(ROUND(E3651/L3651,2),0)</f>
        <v>1</v>
      </c>
      <c r="Q3651" s="12" t="s">
        <v>8323</v>
      </c>
      <c r="R3651" t="s">
        <v>8324</v>
      </c>
      <c r="S3651" s="17">
        <f t="shared" ref="S3651:S3714" si="287">(((J3651/60)/60)/24)+DATE(1970,1,1)</f>
        <v>41953.95821759259</v>
      </c>
      <c r="T3651" s="17">
        <f t="shared" ref="T3651:T3714" si="288">(((I3651/60)/60)/24)+DATE(1970,1,1)</f>
        <v>42013.95821759259</v>
      </c>
      <c r="U3651">
        <f t="shared" ref="U3651:U3714" si="289">YEAR(S3651)</f>
        <v>2014</v>
      </c>
    </row>
    <row r="3652" spans="1:21" ht="43.2" x14ac:dyDescent="0.3">
      <c r="A3652">
        <v>2941</v>
      </c>
      <c r="B3652" s="9" t="s">
        <v>2941</v>
      </c>
      <c r="C3652" s="3" t="s">
        <v>7051</v>
      </c>
      <c r="D3652" s="5">
        <v>25000</v>
      </c>
      <c r="E3652" s="7">
        <v>1</v>
      </c>
      <c r="F3652" t="s">
        <v>8220</v>
      </c>
      <c r="G3652" t="s">
        <v>8223</v>
      </c>
      <c r="H3652" t="s">
        <v>8245</v>
      </c>
      <c r="I3652">
        <v>1425250955</v>
      </c>
      <c r="J3652">
        <v>1422658955</v>
      </c>
      <c r="K3652" t="b">
        <v>0</v>
      </c>
      <c r="L3652">
        <v>1</v>
      </c>
      <c r="M3652" t="b">
        <v>0</v>
      </c>
      <c r="N3652" t="s">
        <v>8301</v>
      </c>
      <c r="O3652">
        <f t="shared" si="285"/>
        <v>0</v>
      </c>
      <c r="P3652">
        <f t="shared" si="286"/>
        <v>1</v>
      </c>
      <c r="Q3652" s="12" t="s">
        <v>8323</v>
      </c>
      <c r="R3652" t="s">
        <v>8324</v>
      </c>
      <c r="S3652" s="17">
        <f t="shared" si="287"/>
        <v>42034.960127314815</v>
      </c>
      <c r="T3652" s="17">
        <f t="shared" si="288"/>
        <v>42064.960127314815</v>
      </c>
      <c r="U3652">
        <f t="shared" si="289"/>
        <v>2015</v>
      </c>
    </row>
    <row r="3653" spans="1:21" ht="28.8" x14ac:dyDescent="0.3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2" t="s">
        <v>8323</v>
      </c>
      <c r="R3653" t="s">
        <v>8326</v>
      </c>
      <c r="S3653" s="17">
        <f t="shared" si="287"/>
        <v>42017.907337962963</v>
      </c>
      <c r="T3653" s="17">
        <f t="shared" si="288"/>
        <v>42077.865671296298</v>
      </c>
      <c r="U3653">
        <f t="shared" si="289"/>
        <v>2015</v>
      </c>
    </row>
    <row r="3654" spans="1:21" ht="43.2" x14ac:dyDescent="0.3">
      <c r="A3654">
        <v>2910</v>
      </c>
      <c r="B3654" s="9" t="s">
        <v>2910</v>
      </c>
      <c r="C3654" s="3" t="s">
        <v>7020</v>
      </c>
      <c r="D3654" s="5">
        <v>30000</v>
      </c>
      <c r="E3654" s="7">
        <v>1</v>
      </c>
      <c r="F3654" t="s">
        <v>8220</v>
      </c>
      <c r="G3654" t="s">
        <v>8224</v>
      </c>
      <c r="H3654" t="s">
        <v>8246</v>
      </c>
      <c r="I3654">
        <v>1434139887</v>
      </c>
      <c r="J3654">
        <v>1428955887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>
        <f t="shared" si="286"/>
        <v>1</v>
      </c>
      <c r="Q3654" s="12" t="s">
        <v>8323</v>
      </c>
      <c r="R3654" t="s">
        <v>8326</v>
      </c>
      <c r="S3654" s="17">
        <f t="shared" si="287"/>
        <v>42107.841284722221</v>
      </c>
      <c r="T3654" s="17">
        <f t="shared" si="288"/>
        <v>42167.841284722221</v>
      </c>
      <c r="U3654">
        <f t="shared" si="289"/>
        <v>2015</v>
      </c>
    </row>
    <row r="3655" spans="1:21" ht="43.2" x14ac:dyDescent="0.3">
      <c r="A3655">
        <v>2773</v>
      </c>
      <c r="B3655" s="9" t="s">
        <v>2773</v>
      </c>
      <c r="C3655" s="3" t="s">
        <v>6883</v>
      </c>
      <c r="D3655" s="5">
        <v>530</v>
      </c>
      <c r="E3655" s="7">
        <v>1</v>
      </c>
      <c r="F3655" t="s">
        <v>8220</v>
      </c>
      <c r="G3655" t="s">
        <v>8228</v>
      </c>
      <c r="H3655" t="s">
        <v>8250</v>
      </c>
      <c r="I3655">
        <v>1461530721</v>
      </c>
      <c r="J3655">
        <v>1460666721</v>
      </c>
      <c r="K3655" t="b">
        <v>0</v>
      </c>
      <c r="L3655">
        <v>1</v>
      </c>
      <c r="M3655" t="b">
        <v>0</v>
      </c>
      <c r="N3655" t="s">
        <v>8302</v>
      </c>
      <c r="O3655">
        <f t="shared" si="285"/>
        <v>0</v>
      </c>
      <c r="P3655">
        <f t="shared" si="286"/>
        <v>1</v>
      </c>
      <c r="Q3655" s="12" t="s">
        <v>8311</v>
      </c>
      <c r="R3655" t="s">
        <v>8356</v>
      </c>
      <c r="S3655" s="17">
        <f t="shared" si="287"/>
        <v>42474.86482638889</v>
      </c>
      <c r="T3655" s="17">
        <f t="shared" si="288"/>
        <v>42484.86482638889</v>
      </c>
      <c r="U3655">
        <f t="shared" si="289"/>
        <v>2016</v>
      </c>
    </row>
    <row r="3656" spans="1:21" ht="57.6" x14ac:dyDescent="0.3">
      <c r="A3656">
        <v>2694</v>
      </c>
      <c r="B3656" s="9" t="s">
        <v>2694</v>
      </c>
      <c r="C3656" s="3" t="s">
        <v>6804</v>
      </c>
      <c r="D3656" s="5">
        <v>30000</v>
      </c>
      <c r="E3656" s="7">
        <v>1</v>
      </c>
      <c r="F3656" t="s">
        <v>8220</v>
      </c>
      <c r="G3656" t="s">
        <v>8223</v>
      </c>
      <c r="H3656" t="s">
        <v>8245</v>
      </c>
      <c r="I3656">
        <v>1411701739</v>
      </c>
      <c r="J3656">
        <v>1409109739</v>
      </c>
      <c r="K3656" t="b">
        <v>0</v>
      </c>
      <c r="L3656">
        <v>1</v>
      </c>
      <c r="M3656" t="b">
        <v>0</v>
      </c>
      <c r="N3656" t="s">
        <v>8282</v>
      </c>
      <c r="O3656">
        <f t="shared" si="285"/>
        <v>0</v>
      </c>
      <c r="P3656">
        <f t="shared" si="286"/>
        <v>1</v>
      </c>
      <c r="Q3656" s="12" t="s">
        <v>8319</v>
      </c>
      <c r="R3656" t="s">
        <v>8345</v>
      </c>
      <c r="S3656" s="17">
        <f t="shared" si="287"/>
        <v>41878.140497685185</v>
      </c>
      <c r="T3656" s="17">
        <f t="shared" si="288"/>
        <v>41908.140497685185</v>
      </c>
      <c r="U3656">
        <f t="shared" si="289"/>
        <v>2014</v>
      </c>
    </row>
    <row r="3657" spans="1:21" ht="43.2" x14ac:dyDescent="0.3">
      <c r="A3657">
        <v>2689</v>
      </c>
      <c r="B3657" s="9" t="s">
        <v>2689</v>
      </c>
      <c r="C3657" s="3" t="s">
        <v>6799</v>
      </c>
      <c r="D3657" s="5">
        <v>35000</v>
      </c>
      <c r="E3657" s="7">
        <v>1</v>
      </c>
      <c r="F3657" t="s">
        <v>8220</v>
      </c>
      <c r="G3657" t="s">
        <v>8223</v>
      </c>
      <c r="H3657" t="s">
        <v>8245</v>
      </c>
      <c r="I3657">
        <v>1469919890</v>
      </c>
      <c r="J3657">
        <v>1467327890</v>
      </c>
      <c r="K3657" t="b">
        <v>0</v>
      </c>
      <c r="L3657">
        <v>1</v>
      </c>
      <c r="M3657" t="b">
        <v>0</v>
      </c>
      <c r="N3657" t="s">
        <v>8282</v>
      </c>
      <c r="O3657">
        <f t="shared" si="285"/>
        <v>0</v>
      </c>
      <c r="P3657">
        <f t="shared" si="286"/>
        <v>1</v>
      </c>
      <c r="Q3657" s="12" t="s">
        <v>8319</v>
      </c>
      <c r="R3657" t="s">
        <v>8345</v>
      </c>
      <c r="S3657" s="17">
        <f t="shared" si="287"/>
        <v>42551.961689814809</v>
      </c>
      <c r="T3657" s="17">
        <f t="shared" si="288"/>
        <v>42581.961689814809</v>
      </c>
      <c r="U3657">
        <f t="shared" si="289"/>
        <v>2016</v>
      </c>
    </row>
    <row r="3658" spans="1:21" ht="43.2" x14ac:dyDescent="0.3">
      <c r="A3658">
        <v>2594</v>
      </c>
      <c r="B3658" s="9" t="s">
        <v>2594</v>
      </c>
      <c r="C3658" s="3" t="s">
        <v>6704</v>
      </c>
      <c r="D3658" s="5">
        <v>80000</v>
      </c>
      <c r="E3658" s="7">
        <v>1</v>
      </c>
      <c r="F3658" t="s">
        <v>8220</v>
      </c>
      <c r="G3658" t="s">
        <v>8223</v>
      </c>
      <c r="H3658" t="s">
        <v>8245</v>
      </c>
      <c r="I3658">
        <v>1407453228</v>
      </c>
      <c r="J3658">
        <v>1404861228</v>
      </c>
      <c r="K3658" t="b">
        <v>0</v>
      </c>
      <c r="L3658">
        <v>1</v>
      </c>
      <c r="M3658" t="b">
        <v>0</v>
      </c>
      <c r="N3658" t="s">
        <v>8282</v>
      </c>
      <c r="O3658">
        <f t="shared" si="285"/>
        <v>0</v>
      </c>
      <c r="P3658">
        <f t="shared" si="286"/>
        <v>1</v>
      </c>
      <c r="Q3658" s="12" t="s">
        <v>8319</v>
      </c>
      <c r="R3658" t="s">
        <v>8345</v>
      </c>
      <c r="S3658" s="17">
        <f t="shared" si="287"/>
        <v>41828.967916666668</v>
      </c>
      <c r="T3658" s="17">
        <f t="shared" si="288"/>
        <v>41858.967916666668</v>
      </c>
      <c r="U3658">
        <f t="shared" si="289"/>
        <v>2014</v>
      </c>
    </row>
    <row r="3659" spans="1:21" ht="28.8" x14ac:dyDescent="0.3">
      <c r="A3659">
        <v>2582</v>
      </c>
      <c r="B3659" s="9" t="s">
        <v>2582</v>
      </c>
      <c r="C3659" s="3" t="s">
        <v>6692</v>
      </c>
      <c r="D3659" s="5">
        <v>90000</v>
      </c>
      <c r="E3659" s="7">
        <v>1</v>
      </c>
      <c r="F3659" t="s">
        <v>8220</v>
      </c>
      <c r="G3659" t="s">
        <v>8223</v>
      </c>
      <c r="H3659" t="s">
        <v>8245</v>
      </c>
      <c r="I3659">
        <v>1477784634</v>
      </c>
      <c r="J3659">
        <v>1475192634</v>
      </c>
      <c r="K3659" t="b">
        <v>0</v>
      </c>
      <c r="L3659">
        <v>1</v>
      </c>
      <c r="M3659" t="b">
        <v>0</v>
      </c>
      <c r="N3659" t="s">
        <v>8282</v>
      </c>
      <c r="O3659">
        <f t="shared" si="285"/>
        <v>0</v>
      </c>
      <c r="P3659">
        <f t="shared" si="286"/>
        <v>1</v>
      </c>
      <c r="Q3659" s="12" t="s">
        <v>8319</v>
      </c>
      <c r="R3659" t="s">
        <v>8345</v>
      </c>
      <c r="S3659" s="17">
        <f t="shared" si="287"/>
        <v>42642.988819444443</v>
      </c>
      <c r="T3659" s="17">
        <f t="shared" si="288"/>
        <v>42672.988819444443</v>
      </c>
      <c r="U3659">
        <f t="shared" si="289"/>
        <v>2016</v>
      </c>
    </row>
    <row r="3660" spans="1:21" ht="28.8" x14ac:dyDescent="0.3">
      <c r="A3660">
        <v>2428</v>
      </c>
      <c r="B3660" s="9" t="s">
        <v>2429</v>
      </c>
      <c r="C3660" s="3" t="s">
        <v>6538</v>
      </c>
      <c r="D3660" s="5">
        <v>35000</v>
      </c>
      <c r="E3660" s="7">
        <v>1</v>
      </c>
      <c r="F3660" t="s">
        <v>8220</v>
      </c>
      <c r="G3660" t="s">
        <v>8223</v>
      </c>
      <c r="H3660" t="s">
        <v>8245</v>
      </c>
      <c r="I3660">
        <v>1426182551</v>
      </c>
      <c r="J3660">
        <v>1423594151</v>
      </c>
      <c r="K3660" t="b">
        <v>0</v>
      </c>
      <c r="L3660">
        <v>1</v>
      </c>
      <c r="M3660" t="b">
        <v>0</v>
      </c>
      <c r="N3660" t="s">
        <v>8282</v>
      </c>
      <c r="O3660">
        <f t="shared" si="285"/>
        <v>0</v>
      </c>
      <c r="P3660">
        <f t="shared" si="286"/>
        <v>1</v>
      </c>
      <c r="Q3660" s="12" t="s">
        <v>8319</v>
      </c>
      <c r="R3660" t="s">
        <v>8345</v>
      </c>
      <c r="S3660" s="17">
        <f t="shared" si="287"/>
        <v>42045.784155092595</v>
      </c>
      <c r="T3660" s="17">
        <f t="shared" si="288"/>
        <v>42075.742488425924</v>
      </c>
      <c r="U3660">
        <f t="shared" si="289"/>
        <v>2015</v>
      </c>
    </row>
    <row r="3661" spans="1:21" ht="28.8" x14ac:dyDescent="0.3">
      <c r="A3661">
        <v>2427</v>
      </c>
      <c r="B3661" s="9" t="s">
        <v>2428</v>
      </c>
      <c r="C3661" s="3" t="s">
        <v>6537</v>
      </c>
      <c r="D3661" s="5">
        <v>50000</v>
      </c>
      <c r="E3661" s="7">
        <v>1</v>
      </c>
      <c r="F3661" t="s">
        <v>8220</v>
      </c>
      <c r="G3661" t="s">
        <v>8223</v>
      </c>
      <c r="H3661" t="s">
        <v>8245</v>
      </c>
      <c r="I3661">
        <v>1458715133</v>
      </c>
      <c r="J3661">
        <v>1455262733</v>
      </c>
      <c r="K3661" t="b">
        <v>0</v>
      </c>
      <c r="L3661">
        <v>1</v>
      </c>
      <c r="M3661" t="b">
        <v>0</v>
      </c>
      <c r="N3661" t="s">
        <v>8282</v>
      </c>
      <c r="O3661">
        <f t="shared" si="285"/>
        <v>0</v>
      </c>
      <c r="P3661">
        <f t="shared" si="286"/>
        <v>1</v>
      </c>
      <c r="Q3661" s="12" t="s">
        <v>8319</v>
      </c>
      <c r="R3661" t="s">
        <v>8345</v>
      </c>
      <c r="S3661" s="17">
        <f t="shared" si="287"/>
        <v>42412.318668981476</v>
      </c>
      <c r="T3661" s="17">
        <f t="shared" si="288"/>
        <v>42452.277002314819</v>
      </c>
      <c r="U3661">
        <f t="shared" si="289"/>
        <v>2016</v>
      </c>
    </row>
    <row r="3662" spans="1:21" ht="57.6" x14ac:dyDescent="0.3">
      <c r="A3662">
        <v>2425</v>
      </c>
      <c r="B3662" s="9" t="s">
        <v>2426</v>
      </c>
      <c r="C3662" s="3" t="s">
        <v>6535</v>
      </c>
      <c r="D3662" s="5">
        <v>3500</v>
      </c>
      <c r="E3662" s="7">
        <v>1</v>
      </c>
      <c r="F3662" t="s">
        <v>8220</v>
      </c>
      <c r="G3662" t="s">
        <v>8223</v>
      </c>
      <c r="H3662" t="s">
        <v>8245</v>
      </c>
      <c r="I3662">
        <v>1464386640</v>
      </c>
      <c r="J3662">
        <v>1463090149</v>
      </c>
      <c r="K3662" t="b">
        <v>0</v>
      </c>
      <c r="L3662">
        <v>1</v>
      </c>
      <c r="M3662" t="b">
        <v>0</v>
      </c>
      <c r="N3662" t="s">
        <v>8282</v>
      </c>
      <c r="O3662">
        <f t="shared" si="285"/>
        <v>0</v>
      </c>
      <c r="P3662">
        <f t="shared" si="286"/>
        <v>1</v>
      </c>
      <c r="Q3662" s="12" t="s">
        <v>8319</v>
      </c>
      <c r="R3662" t="s">
        <v>8345</v>
      </c>
      <c r="S3662" s="17">
        <f t="shared" si="287"/>
        <v>42502.913761574076</v>
      </c>
      <c r="T3662" s="17">
        <f t="shared" si="288"/>
        <v>42517.919444444444</v>
      </c>
      <c r="U3662">
        <f t="shared" si="289"/>
        <v>2016</v>
      </c>
    </row>
    <row r="3663" spans="1:21" ht="28.8" x14ac:dyDescent="0.3">
      <c r="A3663">
        <v>2422</v>
      </c>
      <c r="B3663" s="9" t="s">
        <v>2423</v>
      </c>
      <c r="C3663" s="3" t="s">
        <v>6532</v>
      </c>
      <c r="D3663" s="5">
        <v>500</v>
      </c>
      <c r="E3663" s="7">
        <v>1</v>
      </c>
      <c r="F3663" t="s">
        <v>8220</v>
      </c>
      <c r="G3663" t="s">
        <v>8223</v>
      </c>
      <c r="H3663" t="s">
        <v>8245</v>
      </c>
      <c r="I3663">
        <v>1426091036</v>
      </c>
      <c r="J3663">
        <v>1423502636</v>
      </c>
      <c r="K3663" t="b">
        <v>0</v>
      </c>
      <c r="L3663">
        <v>1</v>
      </c>
      <c r="M3663" t="b">
        <v>0</v>
      </c>
      <c r="N3663" t="s">
        <v>8282</v>
      </c>
      <c r="O3663">
        <f t="shared" si="285"/>
        <v>0</v>
      </c>
      <c r="P3663">
        <f t="shared" si="286"/>
        <v>1</v>
      </c>
      <c r="Q3663" s="12" t="s">
        <v>8319</v>
      </c>
      <c r="R3663" t="s">
        <v>8345</v>
      </c>
      <c r="S3663" s="17">
        <f t="shared" si="287"/>
        <v>42044.724953703699</v>
      </c>
      <c r="T3663" s="17">
        <f t="shared" si="288"/>
        <v>42074.683287037042</v>
      </c>
      <c r="U3663">
        <f t="shared" si="289"/>
        <v>2015</v>
      </c>
    </row>
    <row r="3664" spans="1:21" ht="28.8" x14ac:dyDescent="0.3">
      <c r="A3664">
        <v>2421</v>
      </c>
      <c r="B3664" s="9" t="s">
        <v>2422</v>
      </c>
      <c r="C3664" s="3" t="s">
        <v>6531</v>
      </c>
      <c r="D3664" s="5">
        <v>6000</v>
      </c>
      <c r="E3664" s="7">
        <v>1</v>
      </c>
      <c r="F3664" t="s">
        <v>8220</v>
      </c>
      <c r="G3664" t="s">
        <v>8223</v>
      </c>
      <c r="H3664" t="s">
        <v>8245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8282</v>
      </c>
      <c r="O3664">
        <f t="shared" si="285"/>
        <v>0</v>
      </c>
      <c r="P3664">
        <f t="shared" si="286"/>
        <v>1</v>
      </c>
      <c r="Q3664" s="12" t="s">
        <v>8319</v>
      </c>
      <c r="R3664" t="s">
        <v>8345</v>
      </c>
      <c r="S3664" s="17">
        <f t="shared" si="287"/>
        <v>42026.687453703707</v>
      </c>
      <c r="T3664" s="17">
        <f t="shared" si="288"/>
        <v>42056.687453703707</v>
      </c>
      <c r="U3664">
        <f t="shared" si="289"/>
        <v>2015</v>
      </c>
    </row>
    <row r="3665" spans="1:21" ht="43.2" x14ac:dyDescent="0.3">
      <c r="A3665">
        <v>2344</v>
      </c>
      <c r="B3665" s="9" t="s">
        <v>2345</v>
      </c>
      <c r="C3665" s="3" t="s">
        <v>6454</v>
      </c>
      <c r="D3665" s="5">
        <v>1000</v>
      </c>
      <c r="E3665" s="7">
        <v>1</v>
      </c>
      <c r="F3665" t="s">
        <v>8219</v>
      </c>
      <c r="G3665" t="s">
        <v>8228</v>
      </c>
      <c r="H3665" t="s">
        <v>8250</v>
      </c>
      <c r="I3665">
        <v>1466789269</v>
      </c>
      <c r="J3665">
        <v>1464197269</v>
      </c>
      <c r="K3665" t="b">
        <v>0</v>
      </c>
      <c r="L3665">
        <v>1</v>
      </c>
      <c r="M3665" t="b">
        <v>0</v>
      </c>
      <c r="N3665" t="s">
        <v>8270</v>
      </c>
      <c r="O3665">
        <f t="shared" si="285"/>
        <v>0</v>
      </c>
      <c r="P3665">
        <f t="shared" si="286"/>
        <v>1</v>
      </c>
      <c r="Q3665" s="12" t="s">
        <v>8308</v>
      </c>
      <c r="R3665" t="s">
        <v>8342</v>
      </c>
      <c r="S3665" s="17">
        <f t="shared" si="287"/>
        <v>42515.727650462963</v>
      </c>
      <c r="T3665" s="17">
        <f t="shared" si="288"/>
        <v>42545.727650462963</v>
      </c>
      <c r="U3665">
        <f t="shared" si="289"/>
        <v>2016</v>
      </c>
    </row>
    <row r="3666" spans="1:21" ht="43.2" x14ac:dyDescent="0.3">
      <c r="A3666">
        <v>2146</v>
      </c>
      <c r="B3666" s="9" t="s">
        <v>2147</v>
      </c>
      <c r="C3666" s="3" t="s">
        <v>6256</v>
      </c>
      <c r="D3666" s="5">
        <v>5000</v>
      </c>
      <c r="E3666" s="7">
        <v>1</v>
      </c>
      <c r="F3666" t="s">
        <v>8220</v>
      </c>
      <c r="G3666" t="s">
        <v>8223</v>
      </c>
      <c r="H3666" t="s">
        <v>8245</v>
      </c>
      <c r="I3666">
        <v>1455207510</v>
      </c>
      <c r="J3666">
        <v>1453997910</v>
      </c>
      <c r="K3666" t="b">
        <v>0</v>
      </c>
      <c r="L3666">
        <v>1</v>
      </c>
      <c r="M3666" t="b">
        <v>0</v>
      </c>
      <c r="N3666" t="s">
        <v>8280</v>
      </c>
      <c r="O3666">
        <f t="shared" si="285"/>
        <v>0</v>
      </c>
      <c r="P3666">
        <f t="shared" si="286"/>
        <v>1</v>
      </c>
      <c r="Q3666" s="12" t="s">
        <v>8316</v>
      </c>
      <c r="R3666" t="s">
        <v>8334</v>
      </c>
      <c r="S3666" s="17">
        <f t="shared" si="287"/>
        <v>42397.679513888885</v>
      </c>
      <c r="T3666" s="17">
        <f t="shared" si="288"/>
        <v>42411.679513888885</v>
      </c>
      <c r="U3666">
        <f t="shared" si="289"/>
        <v>2016</v>
      </c>
    </row>
    <row r="3667" spans="1:21" ht="43.2" x14ac:dyDescent="0.3">
      <c r="A3667">
        <v>1986</v>
      </c>
      <c r="B3667" s="9" t="s">
        <v>1987</v>
      </c>
      <c r="C3667" s="3" t="s">
        <v>6096</v>
      </c>
      <c r="D3667" s="5">
        <v>2000</v>
      </c>
      <c r="E3667" s="7">
        <v>1</v>
      </c>
      <c r="F3667" t="s">
        <v>8220</v>
      </c>
      <c r="G3667" t="s">
        <v>8224</v>
      </c>
      <c r="H3667" t="s">
        <v>8246</v>
      </c>
      <c r="I3667">
        <v>1457947483</v>
      </c>
      <c r="J3667">
        <v>1455359083</v>
      </c>
      <c r="K3667" t="b">
        <v>0</v>
      </c>
      <c r="L3667">
        <v>1</v>
      </c>
      <c r="M3667" t="b">
        <v>0</v>
      </c>
      <c r="N3667" t="s">
        <v>8294</v>
      </c>
      <c r="O3667">
        <f t="shared" si="285"/>
        <v>0</v>
      </c>
      <c r="P3667">
        <f t="shared" si="286"/>
        <v>1</v>
      </c>
      <c r="Q3667" s="12" t="s">
        <v>8313</v>
      </c>
      <c r="R3667" t="s">
        <v>8353</v>
      </c>
      <c r="S3667" s="17">
        <f t="shared" si="287"/>
        <v>42413.433831018512</v>
      </c>
      <c r="T3667" s="17">
        <f t="shared" si="288"/>
        <v>42443.392164351855</v>
      </c>
      <c r="U3667">
        <f t="shared" si="289"/>
        <v>2016</v>
      </c>
    </row>
    <row r="3668" spans="1:21" ht="43.2" x14ac:dyDescent="0.3">
      <c r="A3668">
        <v>1739</v>
      </c>
      <c r="B3668" s="9" t="s">
        <v>1740</v>
      </c>
      <c r="C3668" s="3" t="s">
        <v>5849</v>
      </c>
      <c r="D3668" s="5">
        <v>1000</v>
      </c>
      <c r="E3668" s="7">
        <v>1</v>
      </c>
      <c r="F3668" t="s">
        <v>8220</v>
      </c>
      <c r="G3668" t="s">
        <v>8223</v>
      </c>
      <c r="H3668" t="s">
        <v>8245</v>
      </c>
      <c r="I3668">
        <v>1462391932</v>
      </c>
      <c r="J3668">
        <v>1457297932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2" t="s">
        <v>8327</v>
      </c>
      <c r="R3668" t="s">
        <v>8330</v>
      </c>
      <c r="S3668" s="17">
        <f t="shared" si="287"/>
        <v>42435.874212962968</v>
      </c>
      <c r="T3668" s="17">
        <f t="shared" si="288"/>
        <v>42494.832546296297</v>
      </c>
      <c r="U3668">
        <f t="shared" si="289"/>
        <v>2016</v>
      </c>
    </row>
    <row r="3669" spans="1:21" ht="43.2" x14ac:dyDescent="0.3">
      <c r="A3669">
        <v>1734</v>
      </c>
      <c r="B3669" s="9" t="s">
        <v>1735</v>
      </c>
      <c r="C3669" s="3" t="s">
        <v>5844</v>
      </c>
      <c r="D3669" s="5">
        <v>4500</v>
      </c>
      <c r="E3669" s="7">
        <v>1</v>
      </c>
      <c r="F3669" t="s">
        <v>8220</v>
      </c>
      <c r="G3669" t="s">
        <v>8223</v>
      </c>
      <c r="H3669" t="s">
        <v>8245</v>
      </c>
      <c r="I3669">
        <v>1431046356</v>
      </c>
      <c r="J3669">
        <v>1428454356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2" t="s">
        <v>8327</v>
      </c>
      <c r="R3669" t="s">
        <v>8330</v>
      </c>
      <c r="S3669" s="17">
        <f t="shared" si="287"/>
        <v>42102.036527777775</v>
      </c>
      <c r="T3669" s="17">
        <f t="shared" si="288"/>
        <v>42132.036527777775</v>
      </c>
      <c r="U3669">
        <f t="shared" si="289"/>
        <v>2015</v>
      </c>
    </row>
    <row r="3670" spans="1:21" ht="43.2" x14ac:dyDescent="0.3">
      <c r="A3670">
        <v>1727</v>
      </c>
      <c r="B3670" s="9" t="s">
        <v>1728</v>
      </c>
      <c r="C3670" s="3" t="s">
        <v>5837</v>
      </c>
      <c r="D3670" s="5">
        <v>3000</v>
      </c>
      <c r="E3670" s="7">
        <v>1</v>
      </c>
      <c r="F3670" t="s">
        <v>8220</v>
      </c>
      <c r="G3670" t="s">
        <v>8224</v>
      </c>
      <c r="H3670" t="s">
        <v>8246</v>
      </c>
      <c r="I3670">
        <v>1428231600</v>
      </c>
      <c r="J3670">
        <v>1423520177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2" t="s">
        <v>8327</v>
      </c>
      <c r="R3670" t="s">
        <v>8330</v>
      </c>
      <c r="S3670" s="17">
        <f t="shared" si="287"/>
        <v>42044.927974537044</v>
      </c>
      <c r="T3670" s="17">
        <f t="shared" si="288"/>
        <v>42099.458333333328</v>
      </c>
      <c r="U3670">
        <f t="shared" si="289"/>
        <v>2015</v>
      </c>
    </row>
    <row r="3671" spans="1:21" ht="43.2" x14ac:dyDescent="0.3">
      <c r="A3671">
        <v>1722</v>
      </c>
      <c r="B3671" s="9" t="s">
        <v>1723</v>
      </c>
      <c r="C3671" s="3" t="s">
        <v>5832</v>
      </c>
      <c r="D3671" s="5">
        <v>2880</v>
      </c>
      <c r="E3671" s="7">
        <v>1</v>
      </c>
      <c r="F3671" t="s">
        <v>8220</v>
      </c>
      <c r="G3671" t="s">
        <v>8223</v>
      </c>
      <c r="H3671" t="s">
        <v>8245</v>
      </c>
      <c r="I3671">
        <v>1459642200</v>
      </c>
      <c r="J3671">
        <v>1456441429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2" t="s">
        <v>8327</v>
      </c>
      <c r="R3671" t="s">
        <v>8330</v>
      </c>
      <c r="S3671" s="17">
        <f t="shared" si="287"/>
        <v>42425.960983796293</v>
      </c>
      <c r="T3671" s="17">
        <f t="shared" si="288"/>
        <v>42463.006944444445</v>
      </c>
      <c r="U3671">
        <f t="shared" si="289"/>
        <v>2016</v>
      </c>
    </row>
    <row r="3672" spans="1:21" ht="28.8" x14ac:dyDescent="0.3">
      <c r="A3672">
        <v>1702</v>
      </c>
      <c r="B3672" s="9" t="s">
        <v>1703</v>
      </c>
      <c r="C3672" s="3" t="s">
        <v>5812</v>
      </c>
      <c r="D3672" s="5">
        <v>16500</v>
      </c>
      <c r="E3672" s="7">
        <v>1</v>
      </c>
      <c r="F3672" t="s">
        <v>8220</v>
      </c>
      <c r="G3672" t="s">
        <v>8223</v>
      </c>
      <c r="H3672" t="s">
        <v>8245</v>
      </c>
      <c r="I3672">
        <v>1427745150</v>
      </c>
      <c r="J3672">
        <v>1425156750</v>
      </c>
      <c r="K3672" t="b">
        <v>0</v>
      </c>
      <c r="L3672">
        <v>1</v>
      </c>
      <c r="M3672" t="b">
        <v>0</v>
      </c>
      <c r="N3672" t="s">
        <v>8291</v>
      </c>
      <c r="O3672">
        <f t="shared" si="285"/>
        <v>0</v>
      </c>
      <c r="P3672">
        <f t="shared" si="286"/>
        <v>1</v>
      </c>
      <c r="Q3672" s="12" t="s">
        <v>8327</v>
      </c>
      <c r="R3672" t="s">
        <v>8330</v>
      </c>
      <c r="S3672" s="17">
        <f t="shared" si="287"/>
        <v>42063.869791666672</v>
      </c>
      <c r="T3672" s="17">
        <f t="shared" si="288"/>
        <v>42093.828125</v>
      </c>
      <c r="U3672">
        <f t="shared" si="289"/>
        <v>2015</v>
      </c>
    </row>
    <row r="3673" spans="1:21" ht="57.6" x14ac:dyDescent="0.3">
      <c r="A3673">
        <v>1598</v>
      </c>
      <c r="B3673" s="9" t="s">
        <v>1599</v>
      </c>
      <c r="C3673" s="3" t="s">
        <v>5708</v>
      </c>
      <c r="D3673" s="5">
        <v>800</v>
      </c>
      <c r="E3673" s="7">
        <v>1</v>
      </c>
      <c r="F3673" t="s">
        <v>8220</v>
      </c>
      <c r="G3673" t="s">
        <v>8223</v>
      </c>
      <c r="H3673" t="s">
        <v>8245</v>
      </c>
      <c r="I3673">
        <v>1437926458</v>
      </c>
      <c r="J3673">
        <v>1432742458</v>
      </c>
      <c r="K3673" t="b">
        <v>0</v>
      </c>
      <c r="L3673">
        <v>1</v>
      </c>
      <c r="M3673" t="b">
        <v>0</v>
      </c>
      <c r="N3673" t="s">
        <v>8289</v>
      </c>
      <c r="O3673">
        <f t="shared" si="285"/>
        <v>0</v>
      </c>
      <c r="P3673">
        <f t="shared" si="286"/>
        <v>1</v>
      </c>
      <c r="Q3673" s="12" t="s">
        <v>8313</v>
      </c>
      <c r="R3673" t="s">
        <v>8351</v>
      </c>
      <c r="S3673" s="17">
        <f t="shared" si="287"/>
        <v>42151.667337962965</v>
      </c>
      <c r="T3673" s="17">
        <f t="shared" si="288"/>
        <v>42211.667337962965</v>
      </c>
      <c r="U3673">
        <f t="shared" si="289"/>
        <v>2015</v>
      </c>
    </row>
    <row r="3674" spans="1:21" ht="57.6" x14ac:dyDescent="0.3">
      <c r="A3674">
        <v>1587</v>
      </c>
      <c r="B3674" s="9" t="s">
        <v>1588</v>
      </c>
      <c r="C3674" s="3" t="s">
        <v>5697</v>
      </c>
      <c r="D3674" s="5">
        <v>7500</v>
      </c>
      <c r="E3674" s="7">
        <v>1</v>
      </c>
      <c r="F3674" t="s">
        <v>8220</v>
      </c>
      <c r="G3674" t="s">
        <v>8223</v>
      </c>
      <c r="H3674" t="s">
        <v>8245</v>
      </c>
      <c r="I3674">
        <v>1418510965</v>
      </c>
      <c r="J3674">
        <v>1415918965</v>
      </c>
      <c r="K3674" t="b">
        <v>0</v>
      </c>
      <c r="L3674">
        <v>1</v>
      </c>
      <c r="M3674" t="b">
        <v>0</v>
      </c>
      <c r="N3674" t="s">
        <v>8289</v>
      </c>
      <c r="O3674">
        <f t="shared" si="285"/>
        <v>0</v>
      </c>
      <c r="P3674">
        <f t="shared" si="286"/>
        <v>1</v>
      </c>
      <c r="Q3674" s="12" t="s">
        <v>8313</v>
      </c>
      <c r="R3674" t="s">
        <v>8351</v>
      </c>
      <c r="S3674" s="17">
        <f t="shared" si="287"/>
        <v>41956.950983796298</v>
      </c>
      <c r="T3674" s="17">
        <f t="shared" si="288"/>
        <v>41986.950983796298</v>
      </c>
      <c r="U3674">
        <f t="shared" si="289"/>
        <v>2014</v>
      </c>
    </row>
    <row r="3675" spans="1:21" ht="43.2" x14ac:dyDescent="0.3">
      <c r="A3675">
        <v>1545</v>
      </c>
      <c r="B3675" s="9" t="s">
        <v>1546</v>
      </c>
      <c r="C3675" s="3" t="s">
        <v>5655</v>
      </c>
      <c r="D3675" s="5">
        <v>3000</v>
      </c>
      <c r="E3675" s="7">
        <v>1</v>
      </c>
      <c r="F3675" t="s">
        <v>8220</v>
      </c>
      <c r="G3675" t="s">
        <v>8223</v>
      </c>
      <c r="H3675" t="s">
        <v>8245</v>
      </c>
      <c r="I3675">
        <v>1425330960</v>
      </c>
      <c r="J3675">
        <v>1422393234</v>
      </c>
      <c r="K3675" t="b">
        <v>0</v>
      </c>
      <c r="L3675">
        <v>1</v>
      </c>
      <c r="M3675" t="b">
        <v>0</v>
      </c>
      <c r="N3675" t="s">
        <v>8287</v>
      </c>
      <c r="O3675">
        <f t="shared" si="285"/>
        <v>0</v>
      </c>
      <c r="P3675">
        <f t="shared" si="286"/>
        <v>1</v>
      </c>
      <c r="Q3675" s="12" t="s">
        <v>8313</v>
      </c>
      <c r="R3675" t="s">
        <v>8355</v>
      </c>
      <c r="S3675" s="17">
        <f t="shared" si="287"/>
        <v>42031.884652777779</v>
      </c>
      <c r="T3675" s="17">
        <f t="shared" si="288"/>
        <v>42065.886111111111</v>
      </c>
      <c r="U3675">
        <f t="shared" si="289"/>
        <v>2015</v>
      </c>
    </row>
    <row r="3676" spans="1:21" ht="43.2" x14ac:dyDescent="0.3">
      <c r="A3676">
        <v>1497</v>
      </c>
      <c r="B3676" s="9" t="s">
        <v>1498</v>
      </c>
      <c r="C3676" s="3" t="s">
        <v>5607</v>
      </c>
      <c r="D3676" s="5">
        <v>15000</v>
      </c>
      <c r="E3676" s="7">
        <v>1</v>
      </c>
      <c r="F3676" t="s">
        <v>8220</v>
      </c>
      <c r="G3676" t="s">
        <v>8223</v>
      </c>
      <c r="H3676" t="s">
        <v>8245</v>
      </c>
      <c r="I3676">
        <v>1375299780</v>
      </c>
      <c r="J3676">
        <v>1371655522</v>
      </c>
      <c r="K3676" t="b">
        <v>0</v>
      </c>
      <c r="L3676">
        <v>1</v>
      </c>
      <c r="M3676" t="b">
        <v>0</v>
      </c>
      <c r="N3676" t="s">
        <v>8273</v>
      </c>
      <c r="O3676">
        <f t="shared" si="285"/>
        <v>0</v>
      </c>
      <c r="P3676">
        <f t="shared" si="286"/>
        <v>1</v>
      </c>
      <c r="Q3676" s="12" t="s">
        <v>8311</v>
      </c>
      <c r="R3676" t="s">
        <v>8352</v>
      </c>
      <c r="S3676" s="17">
        <f t="shared" si="287"/>
        <v>41444.64261574074</v>
      </c>
      <c r="T3676" s="17">
        <f t="shared" si="288"/>
        <v>41486.821527777778</v>
      </c>
      <c r="U3676">
        <f t="shared" si="289"/>
        <v>2013</v>
      </c>
    </row>
    <row r="3677" spans="1:21" ht="57.6" x14ac:dyDescent="0.3">
      <c r="A3677">
        <v>1450</v>
      </c>
      <c r="B3677" s="9" t="s">
        <v>1451</v>
      </c>
      <c r="C3677" s="3" t="s">
        <v>5560</v>
      </c>
      <c r="D3677" s="5">
        <v>100000</v>
      </c>
      <c r="E3677" s="7">
        <v>1</v>
      </c>
      <c r="F3677" t="s">
        <v>8220</v>
      </c>
      <c r="G3677" t="s">
        <v>8223</v>
      </c>
      <c r="H3677" t="s">
        <v>8245</v>
      </c>
      <c r="I3677">
        <v>1455941197</v>
      </c>
      <c r="J3677">
        <v>1453349197</v>
      </c>
      <c r="K3677" t="b">
        <v>0</v>
      </c>
      <c r="L3677">
        <v>1</v>
      </c>
      <c r="M3677" t="b">
        <v>0</v>
      </c>
      <c r="N3677" t="s">
        <v>8285</v>
      </c>
      <c r="O3677">
        <f t="shared" si="285"/>
        <v>0</v>
      </c>
      <c r="P3677">
        <f t="shared" si="286"/>
        <v>1</v>
      </c>
      <c r="Q3677" s="12" t="s">
        <v>8311</v>
      </c>
      <c r="R3677" t="s">
        <v>8348</v>
      </c>
      <c r="S3677" s="17">
        <f t="shared" si="287"/>
        <v>42390.171261574069</v>
      </c>
      <c r="T3677" s="17">
        <f t="shared" si="288"/>
        <v>42420.171261574069</v>
      </c>
      <c r="U3677">
        <f t="shared" si="289"/>
        <v>2016</v>
      </c>
    </row>
    <row r="3678" spans="1:21" ht="43.2" x14ac:dyDescent="0.3">
      <c r="A3678">
        <v>1440</v>
      </c>
      <c r="B3678" s="9" t="s">
        <v>1441</v>
      </c>
      <c r="C3678" s="3" t="s">
        <v>5550</v>
      </c>
      <c r="D3678" s="5">
        <v>13000</v>
      </c>
      <c r="E3678" s="7">
        <v>1</v>
      </c>
      <c r="F3678" t="s">
        <v>8220</v>
      </c>
      <c r="G3678" t="s">
        <v>8236</v>
      </c>
      <c r="H3678" t="s">
        <v>8248</v>
      </c>
      <c r="I3678">
        <v>1464285463</v>
      </c>
      <c r="J3678">
        <v>1461693463</v>
      </c>
      <c r="K3678" t="b">
        <v>0</v>
      </c>
      <c r="L3678">
        <v>1</v>
      </c>
      <c r="M3678" t="b">
        <v>0</v>
      </c>
      <c r="N3678" t="s">
        <v>8285</v>
      </c>
      <c r="O3678">
        <f t="shared" si="285"/>
        <v>0</v>
      </c>
      <c r="P3678">
        <f t="shared" si="286"/>
        <v>1</v>
      </c>
      <c r="Q3678" s="12" t="s">
        <v>8311</v>
      </c>
      <c r="R3678" t="s">
        <v>8348</v>
      </c>
      <c r="S3678" s="17">
        <f t="shared" si="287"/>
        <v>42486.748414351852</v>
      </c>
      <c r="T3678" s="17">
        <f t="shared" si="288"/>
        <v>42516.748414351852</v>
      </c>
      <c r="U3678">
        <f t="shared" si="289"/>
        <v>2016</v>
      </c>
    </row>
    <row r="3679" spans="1:21" ht="43.2" x14ac:dyDescent="0.3">
      <c r="A3679">
        <v>1414</v>
      </c>
      <c r="B3679" s="9" t="s">
        <v>1415</v>
      </c>
      <c r="C3679" s="3" t="s">
        <v>5524</v>
      </c>
      <c r="D3679" s="5">
        <v>500</v>
      </c>
      <c r="E3679" s="7">
        <v>1</v>
      </c>
      <c r="F3679" t="s">
        <v>8220</v>
      </c>
      <c r="G3679" t="s">
        <v>8223</v>
      </c>
      <c r="H3679" t="s">
        <v>8245</v>
      </c>
      <c r="I3679">
        <v>1483423467</v>
      </c>
      <c r="J3679">
        <v>1480831467</v>
      </c>
      <c r="K3679" t="b">
        <v>0</v>
      </c>
      <c r="L3679">
        <v>1</v>
      </c>
      <c r="M3679" t="b">
        <v>0</v>
      </c>
      <c r="N3679" t="s">
        <v>8285</v>
      </c>
      <c r="O3679">
        <f t="shared" si="285"/>
        <v>0</v>
      </c>
      <c r="P3679">
        <f t="shared" si="286"/>
        <v>1</v>
      </c>
      <c r="Q3679" s="12" t="s">
        <v>8311</v>
      </c>
      <c r="R3679" t="s">
        <v>8348</v>
      </c>
      <c r="S3679" s="17">
        <f t="shared" si="287"/>
        <v>42708.25309027778</v>
      </c>
      <c r="T3679" s="17">
        <f t="shared" si="288"/>
        <v>42738.25309027778</v>
      </c>
      <c r="U3679">
        <f t="shared" si="289"/>
        <v>2016</v>
      </c>
    </row>
    <row r="3680" spans="1:21" ht="43.2" x14ac:dyDescent="0.3">
      <c r="A3680">
        <v>1410</v>
      </c>
      <c r="B3680" s="9" t="s">
        <v>1411</v>
      </c>
      <c r="C3680" s="3" t="s">
        <v>5520</v>
      </c>
      <c r="D3680" s="5">
        <v>6000</v>
      </c>
      <c r="E3680" s="7">
        <v>1</v>
      </c>
      <c r="F3680" t="s">
        <v>8220</v>
      </c>
      <c r="G3680" t="s">
        <v>8236</v>
      </c>
      <c r="H3680" t="s">
        <v>8248</v>
      </c>
      <c r="I3680">
        <v>1464939520</v>
      </c>
      <c r="J3680">
        <v>1461051520</v>
      </c>
      <c r="K3680" t="b">
        <v>0</v>
      </c>
      <c r="L3680">
        <v>1</v>
      </c>
      <c r="M3680" t="b">
        <v>0</v>
      </c>
      <c r="N3680" t="s">
        <v>8285</v>
      </c>
      <c r="O3680">
        <f t="shared" si="285"/>
        <v>0</v>
      </c>
      <c r="P3680">
        <f t="shared" si="286"/>
        <v>1</v>
      </c>
      <c r="Q3680" s="12" t="s">
        <v>8311</v>
      </c>
      <c r="R3680" t="s">
        <v>8348</v>
      </c>
      <c r="S3680" s="17">
        <f t="shared" si="287"/>
        <v>42479.318518518514</v>
      </c>
      <c r="T3680" s="17">
        <f t="shared" si="288"/>
        <v>42524.318518518514</v>
      </c>
      <c r="U3680">
        <f t="shared" si="289"/>
        <v>2016</v>
      </c>
    </row>
    <row r="3681" spans="1:21" ht="43.2" x14ac:dyDescent="0.3">
      <c r="A3681">
        <v>1316</v>
      </c>
      <c r="B3681" s="9" t="s">
        <v>1317</v>
      </c>
      <c r="C3681" s="3" t="s">
        <v>5426</v>
      </c>
      <c r="D3681" s="5">
        <v>75000</v>
      </c>
      <c r="E3681" s="7">
        <v>1</v>
      </c>
      <c r="F3681" t="s">
        <v>8219</v>
      </c>
      <c r="G3681" t="s">
        <v>8223</v>
      </c>
      <c r="H3681" t="s">
        <v>8245</v>
      </c>
      <c r="I3681">
        <v>1456700709</v>
      </c>
      <c r="J3681">
        <v>1453676709</v>
      </c>
      <c r="K3681" t="b">
        <v>0</v>
      </c>
      <c r="L3681">
        <v>1</v>
      </c>
      <c r="M3681" t="b">
        <v>0</v>
      </c>
      <c r="N3681" t="s">
        <v>8271</v>
      </c>
      <c r="O3681">
        <f t="shared" si="285"/>
        <v>0</v>
      </c>
      <c r="P3681">
        <f t="shared" si="286"/>
        <v>1</v>
      </c>
      <c r="Q3681" s="12" t="s">
        <v>8308</v>
      </c>
      <c r="R3681" t="s">
        <v>8310</v>
      </c>
      <c r="S3681" s="17">
        <f t="shared" si="287"/>
        <v>42393.961909722217</v>
      </c>
      <c r="T3681" s="17">
        <f t="shared" si="288"/>
        <v>42428.961909722217</v>
      </c>
      <c r="U3681">
        <f t="shared" si="289"/>
        <v>2016</v>
      </c>
    </row>
    <row r="3682" spans="1:21" ht="43.2" x14ac:dyDescent="0.3">
      <c r="A3682">
        <v>1134</v>
      </c>
      <c r="B3682" s="9" t="s">
        <v>1135</v>
      </c>
      <c r="C3682" s="3" t="s">
        <v>5244</v>
      </c>
      <c r="D3682" s="5">
        <v>25000</v>
      </c>
      <c r="E3682" s="7">
        <v>1</v>
      </c>
      <c r="F3682" t="s">
        <v>8220</v>
      </c>
      <c r="G3682" t="s">
        <v>8225</v>
      </c>
      <c r="H3682" t="s">
        <v>8247</v>
      </c>
      <c r="I3682">
        <v>1417235580</v>
      </c>
      <c r="J3682">
        <v>1416034228</v>
      </c>
      <c r="K3682" t="b">
        <v>0</v>
      </c>
      <c r="L3682">
        <v>1</v>
      </c>
      <c r="M3682" t="b">
        <v>0</v>
      </c>
      <c r="N3682" t="s">
        <v>8281</v>
      </c>
      <c r="O3682">
        <f t="shared" si="285"/>
        <v>0</v>
      </c>
      <c r="P3682">
        <f t="shared" si="286"/>
        <v>1</v>
      </c>
      <c r="Q3682" s="12" t="s">
        <v>8316</v>
      </c>
      <c r="R3682" t="s">
        <v>8344</v>
      </c>
      <c r="S3682" s="17">
        <f t="shared" si="287"/>
        <v>41958.285046296296</v>
      </c>
      <c r="T3682" s="17">
        <f t="shared" si="288"/>
        <v>41972.189583333333</v>
      </c>
      <c r="U3682">
        <f t="shared" si="289"/>
        <v>2014</v>
      </c>
    </row>
    <row r="3683" spans="1:21" x14ac:dyDescent="0.3">
      <c r="A3683">
        <v>1128</v>
      </c>
      <c r="B3683" s="9" t="s">
        <v>1129</v>
      </c>
      <c r="C3683" s="3" t="s">
        <v>5238</v>
      </c>
      <c r="D3683" s="5">
        <v>1000</v>
      </c>
      <c r="E3683" s="7">
        <v>1</v>
      </c>
      <c r="F3683" t="s">
        <v>8220</v>
      </c>
      <c r="G3683" t="s">
        <v>8224</v>
      </c>
      <c r="H3683" t="s">
        <v>8246</v>
      </c>
      <c r="I3683">
        <v>1407425717</v>
      </c>
      <c r="J3683">
        <v>1404833717</v>
      </c>
      <c r="K3683" t="b">
        <v>0</v>
      </c>
      <c r="L3683">
        <v>1</v>
      </c>
      <c r="M3683" t="b">
        <v>0</v>
      </c>
      <c r="N3683" t="s">
        <v>8281</v>
      </c>
      <c r="O3683">
        <f t="shared" si="285"/>
        <v>0</v>
      </c>
      <c r="P3683">
        <f t="shared" si="286"/>
        <v>1</v>
      </c>
      <c r="Q3683" s="12" t="s">
        <v>8316</v>
      </c>
      <c r="R3683" t="s">
        <v>8344</v>
      </c>
      <c r="S3683" s="17">
        <f t="shared" si="287"/>
        <v>41828.649502314816</v>
      </c>
      <c r="T3683" s="17">
        <f t="shared" si="288"/>
        <v>41858.649502314816</v>
      </c>
      <c r="U3683">
        <f t="shared" si="289"/>
        <v>2014</v>
      </c>
    </row>
    <row r="3684" spans="1:21" ht="43.2" x14ac:dyDescent="0.3">
      <c r="A3684">
        <v>1111</v>
      </c>
      <c r="B3684" s="9" t="s">
        <v>1112</v>
      </c>
      <c r="C3684" s="3" t="s">
        <v>5221</v>
      </c>
      <c r="D3684" s="5">
        <v>2500</v>
      </c>
      <c r="E3684" s="7">
        <v>1</v>
      </c>
      <c r="F3684" t="s">
        <v>8220</v>
      </c>
      <c r="G3684" t="s">
        <v>8223</v>
      </c>
      <c r="H3684" t="s">
        <v>8245</v>
      </c>
      <c r="I3684">
        <v>1452228790</v>
      </c>
      <c r="J3684">
        <v>1449636790</v>
      </c>
      <c r="K3684" t="b">
        <v>0</v>
      </c>
      <c r="L3684">
        <v>1</v>
      </c>
      <c r="M3684" t="b">
        <v>0</v>
      </c>
      <c r="N3684" t="s">
        <v>8280</v>
      </c>
      <c r="O3684">
        <f t="shared" si="285"/>
        <v>0</v>
      </c>
      <c r="P3684">
        <f t="shared" si="286"/>
        <v>1</v>
      </c>
      <c r="Q3684" s="12" t="s">
        <v>8316</v>
      </c>
      <c r="R3684" t="s">
        <v>8334</v>
      </c>
      <c r="S3684" s="17">
        <f t="shared" si="287"/>
        <v>42347.203587962969</v>
      </c>
      <c r="T3684" s="17">
        <f t="shared" si="288"/>
        <v>42377.203587962969</v>
      </c>
      <c r="U3684">
        <f t="shared" si="289"/>
        <v>2015</v>
      </c>
    </row>
    <row r="3685" spans="1:21" ht="43.2" x14ac:dyDescent="0.3">
      <c r="A3685">
        <v>1047</v>
      </c>
      <c r="B3685" s="9" t="s">
        <v>1048</v>
      </c>
      <c r="C3685" s="3" t="s">
        <v>5157</v>
      </c>
      <c r="D3685" s="5">
        <v>2000</v>
      </c>
      <c r="E3685" s="7">
        <v>1</v>
      </c>
      <c r="F3685" t="s">
        <v>8219</v>
      </c>
      <c r="G3685" t="s">
        <v>8223</v>
      </c>
      <c r="H3685" t="s">
        <v>8245</v>
      </c>
      <c r="I3685">
        <v>1415219915</v>
      </c>
      <c r="J3685">
        <v>1412624315</v>
      </c>
      <c r="K3685" t="b">
        <v>0</v>
      </c>
      <c r="L3685">
        <v>1</v>
      </c>
      <c r="M3685" t="b">
        <v>0</v>
      </c>
      <c r="N3685" t="s">
        <v>8279</v>
      </c>
      <c r="O3685">
        <f t="shared" si="285"/>
        <v>0</v>
      </c>
      <c r="P3685">
        <f t="shared" si="286"/>
        <v>1</v>
      </c>
      <c r="Q3685" s="12" t="s">
        <v>8346</v>
      </c>
      <c r="R3685" t="s">
        <v>8347</v>
      </c>
      <c r="S3685" s="17">
        <f t="shared" si="287"/>
        <v>41918.818460648145</v>
      </c>
      <c r="T3685" s="17">
        <f t="shared" si="288"/>
        <v>41948.860127314816</v>
      </c>
      <c r="U3685">
        <f t="shared" si="289"/>
        <v>2014</v>
      </c>
    </row>
    <row r="3686" spans="1:21" ht="28.8" x14ac:dyDescent="0.3">
      <c r="A3686">
        <v>696</v>
      </c>
      <c r="B3686" s="9" t="s">
        <v>697</v>
      </c>
      <c r="C3686" s="3" t="s">
        <v>4806</v>
      </c>
      <c r="D3686" s="5">
        <v>175000</v>
      </c>
      <c r="E3686" s="7">
        <v>1</v>
      </c>
      <c r="F3686" t="s">
        <v>8220</v>
      </c>
      <c r="G3686" t="s">
        <v>8232</v>
      </c>
      <c r="H3686" t="s">
        <v>8248</v>
      </c>
      <c r="I3686">
        <v>1406326502</v>
      </c>
      <c r="J3686">
        <v>1403734502</v>
      </c>
      <c r="K3686" t="b">
        <v>0</v>
      </c>
      <c r="L3686">
        <v>1</v>
      </c>
      <c r="M3686" t="b">
        <v>0</v>
      </c>
      <c r="N3686" t="s">
        <v>8271</v>
      </c>
      <c r="O3686">
        <f t="shared" si="285"/>
        <v>0</v>
      </c>
      <c r="P3686">
        <f t="shared" si="286"/>
        <v>1</v>
      </c>
      <c r="Q3686" s="12" t="s">
        <v>8308</v>
      </c>
      <c r="R3686" t="s">
        <v>8310</v>
      </c>
      <c r="S3686" s="17">
        <f t="shared" si="287"/>
        <v>41815.927106481482</v>
      </c>
      <c r="T3686" s="17">
        <f t="shared" si="288"/>
        <v>41845.927106481482</v>
      </c>
      <c r="U3686">
        <f t="shared" si="289"/>
        <v>2014</v>
      </c>
    </row>
    <row r="3687" spans="1:21" ht="43.2" x14ac:dyDescent="0.3">
      <c r="A3687">
        <v>681</v>
      </c>
      <c r="B3687" s="9" t="s">
        <v>682</v>
      </c>
      <c r="C3687" s="3" t="s">
        <v>4791</v>
      </c>
      <c r="D3687" s="5">
        <v>2500</v>
      </c>
      <c r="E3687" s="7">
        <v>1</v>
      </c>
      <c r="F3687" t="s">
        <v>8220</v>
      </c>
      <c r="G3687" t="s">
        <v>8223</v>
      </c>
      <c r="H3687" t="s">
        <v>8245</v>
      </c>
      <c r="I3687">
        <v>1477509604</v>
      </c>
      <c r="J3687">
        <v>1474917604</v>
      </c>
      <c r="K3687" t="b">
        <v>0</v>
      </c>
      <c r="L3687">
        <v>1</v>
      </c>
      <c r="M3687" t="b">
        <v>0</v>
      </c>
      <c r="N3687" t="s">
        <v>8271</v>
      </c>
      <c r="O3687">
        <f t="shared" si="285"/>
        <v>0</v>
      </c>
      <c r="P3687">
        <f t="shared" si="286"/>
        <v>1</v>
      </c>
      <c r="Q3687" s="12" t="s">
        <v>8308</v>
      </c>
      <c r="R3687" t="s">
        <v>8310</v>
      </c>
      <c r="S3687" s="17">
        <f t="shared" si="287"/>
        <v>42639.805601851855</v>
      </c>
      <c r="T3687" s="17">
        <f t="shared" si="288"/>
        <v>42669.805601851855</v>
      </c>
      <c r="U3687">
        <f t="shared" si="289"/>
        <v>2016</v>
      </c>
    </row>
    <row r="3688" spans="1:21" ht="28.8" x14ac:dyDescent="0.3">
      <c r="A3688">
        <v>639</v>
      </c>
      <c r="B3688" s="9" t="s">
        <v>640</v>
      </c>
      <c r="C3688" s="3" t="s">
        <v>4749</v>
      </c>
      <c r="D3688" s="5">
        <v>1000000</v>
      </c>
      <c r="E3688" s="7">
        <v>1</v>
      </c>
      <c r="F3688" t="s">
        <v>8219</v>
      </c>
      <c r="G3688" t="s">
        <v>8223</v>
      </c>
      <c r="H3688" t="s">
        <v>8245</v>
      </c>
      <c r="I3688">
        <v>1413208795</v>
      </c>
      <c r="J3688">
        <v>1408024795</v>
      </c>
      <c r="K3688" t="b">
        <v>0</v>
      </c>
      <c r="L3688">
        <v>1</v>
      </c>
      <c r="M3688" t="b">
        <v>0</v>
      </c>
      <c r="N3688" t="s">
        <v>8270</v>
      </c>
      <c r="O3688">
        <f t="shared" si="285"/>
        <v>0</v>
      </c>
      <c r="P3688">
        <f t="shared" si="286"/>
        <v>1</v>
      </c>
      <c r="Q3688" s="12" t="s">
        <v>8308</v>
      </c>
      <c r="R3688" t="s">
        <v>8342</v>
      </c>
      <c r="S3688" s="17">
        <f t="shared" si="287"/>
        <v>41865.583275462966</v>
      </c>
      <c r="T3688" s="17">
        <f t="shared" si="288"/>
        <v>41925.583275462966</v>
      </c>
      <c r="U3688">
        <f t="shared" si="289"/>
        <v>2014</v>
      </c>
    </row>
    <row r="3689" spans="1:21" ht="28.8" x14ac:dyDescent="0.3">
      <c r="A3689">
        <v>634</v>
      </c>
      <c r="B3689" s="9" t="s">
        <v>635</v>
      </c>
      <c r="C3689" s="3" t="s">
        <v>4744</v>
      </c>
      <c r="D3689" s="5">
        <v>5000</v>
      </c>
      <c r="E3689" s="7">
        <v>1</v>
      </c>
      <c r="F3689" t="s">
        <v>8219</v>
      </c>
      <c r="G3689" t="s">
        <v>8223</v>
      </c>
      <c r="H3689" t="s">
        <v>8245</v>
      </c>
      <c r="I3689">
        <v>1424989029</v>
      </c>
      <c r="J3689">
        <v>1422397029</v>
      </c>
      <c r="K3689" t="b">
        <v>0</v>
      </c>
      <c r="L3689">
        <v>1</v>
      </c>
      <c r="M3689" t="b">
        <v>0</v>
      </c>
      <c r="N3689" t="s">
        <v>8270</v>
      </c>
      <c r="O3689">
        <f t="shared" si="285"/>
        <v>0</v>
      </c>
      <c r="P3689">
        <f t="shared" si="286"/>
        <v>1</v>
      </c>
      <c r="Q3689" s="12" t="s">
        <v>8308</v>
      </c>
      <c r="R3689" t="s">
        <v>8342</v>
      </c>
      <c r="S3689" s="17">
        <f t="shared" si="287"/>
        <v>42031.928576388891</v>
      </c>
      <c r="T3689" s="17">
        <f t="shared" si="288"/>
        <v>42061.928576388891</v>
      </c>
      <c r="U3689">
        <f t="shared" si="289"/>
        <v>2015</v>
      </c>
    </row>
    <row r="3690" spans="1:21" ht="28.8" x14ac:dyDescent="0.3">
      <c r="A3690">
        <v>619</v>
      </c>
      <c r="B3690" s="9" t="s">
        <v>620</v>
      </c>
      <c r="C3690" s="3" t="s">
        <v>4729</v>
      </c>
      <c r="D3690" s="5">
        <v>2500000</v>
      </c>
      <c r="E3690" s="7">
        <v>1</v>
      </c>
      <c r="F3690" t="s">
        <v>8219</v>
      </c>
      <c r="G3690" t="s">
        <v>8223</v>
      </c>
      <c r="H3690" t="s">
        <v>8245</v>
      </c>
      <c r="I3690">
        <v>1416933390</v>
      </c>
      <c r="J3690">
        <v>1411745790</v>
      </c>
      <c r="K3690" t="b">
        <v>0</v>
      </c>
      <c r="L3690">
        <v>1</v>
      </c>
      <c r="M3690" t="b">
        <v>0</v>
      </c>
      <c r="N3690" t="s">
        <v>8270</v>
      </c>
      <c r="O3690">
        <f t="shared" si="285"/>
        <v>0</v>
      </c>
      <c r="P3690">
        <f t="shared" si="286"/>
        <v>1</v>
      </c>
      <c r="Q3690" s="12" t="s">
        <v>8308</v>
      </c>
      <c r="R3690" t="s">
        <v>8342</v>
      </c>
      <c r="S3690" s="17">
        <f t="shared" si="287"/>
        <v>41908.650347222225</v>
      </c>
      <c r="T3690" s="17">
        <f t="shared" si="288"/>
        <v>41968.692013888889</v>
      </c>
      <c r="U3690">
        <f t="shared" si="289"/>
        <v>2014</v>
      </c>
    </row>
    <row r="3691" spans="1:21" x14ac:dyDescent="0.3">
      <c r="A3691">
        <v>589</v>
      </c>
      <c r="B3691" s="9" t="s">
        <v>590</v>
      </c>
      <c r="C3691" s="3" t="s">
        <v>4699</v>
      </c>
      <c r="D3691" s="5">
        <v>7500</v>
      </c>
      <c r="E3691" s="7">
        <v>1</v>
      </c>
      <c r="F3691" t="s">
        <v>8220</v>
      </c>
      <c r="G3691" t="s">
        <v>8223</v>
      </c>
      <c r="H3691" t="s">
        <v>8245</v>
      </c>
      <c r="I3691">
        <v>1436366699</v>
      </c>
      <c r="J3691">
        <v>1435070699</v>
      </c>
      <c r="K3691" t="b">
        <v>0</v>
      </c>
      <c r="L3691">
        <v>1</v>
      </c>
      <c r="M3691" t="b">
        <v>0</v>
      </c>
      <c r="N3691" t="s">
        <v>8270</v>
      </c>
      <c r="O3691">
        <f t="shared" si="285"/>
        <v>0</v>
      </c>
      <c r="P3691">
        <f t="shared" si="286"/>
        <v>1</v>
      </c>
      <c r="Q3691" s="12" t="s">
        <v>8308</v>
      </c>
      <c r="R3691" t="s">
        <v>8342</v>
      </c>
      <c r="S3691" s="17">
        <f t="shared" si="287"/>
        <v>42178.614571759259</v>
      </c>
      <c r="T3691" s="17">
        <f t="shared" si="288"/>
        <v>42193.614571759259</v>
      </c>
      <c r="U3691">
        <f t="shared" si="289"/>
        <v>2015</v>
      </c>
    </row>
    <row r="3692" spans="1:21" ht="43.2" x14ac:dyDescent="0.3">
      <c r="A3692">
        <v>583</v>
      </c>
      <c r="B3692" s="9" t="s">
        <v>584</v>
      </c>
      <c r="C3692" s="3" t="s">
        <v>4693</v>
      </c>
      <c r="D3692" s="5">
        <v>9000</v>
      </c>
      <c r="E3692" s="7">
        <v>1</v>
      </c>
      <c r="F3692" t="s">
        <v>8220</v>
      </c>
      <c r="G3692" t="s">
        <v>8223</v>
      </c>
      <c r="H3692" t="s">
        <v>8245</v>
      </c>
      <c r="I3692">
        <v>1426800687</v>
      </c>
      <c r="J3692">
        <v>1424212287</v>
      </c>
      <c r="K3692" t="b">
        <v>0</v>
      </c>
      <c r="L3692">
        <v>1</v>
      </c>
      <c r="M3692" t="b">
        <v>0</v>
      </c>
      <c r="N3692" t="s">
        <v>8270</v>
      </c>
      <c r="O3692">
        <f t="shared" si="285"/>
        <v>0</v>
      </c>
      <c r="P3692">
        <f t="shared" si="286"/>
        <v>1</v>
      </c>
      <c r="Q3692" s="12" t="s">
        <v>8308</v>
      </c>
      <c r="R3692" t="s">
        <v>8342</v>
      </c>
      <c r="S3692" s="17">
        <f t="shared" si="287"/>
        <v>42052.93850694444</v>
      </c>
      <c r="T3692" s="17">
        <f t="shared" si="288"/>
        <v>42082.896840277783</v>
      </c>
      <c r="U3692">
        <f t="shared" si="289"/>
        <v>2015</v>
      </c>
    </row>
    <row r="3693" spans="1:21" ht="43.2" x14ac:dyDescent="0.3">
      <c r="A3693">
        <v>580</v>
      </c>
      <c r="B3693" s="9" t="s">
        <v>581</v>
      </c>
      <c r="C3693" s="3" t="s">
        <v>4690</v>
      </c>
      <c r="D3693" s="5">
        <v>3000</v>
      </c>
      <c r="E3693" s="7">
        <v>1</v>
      </c>
      <c r="F3693" t="s">
        <v>8220</v>
      </c>
      <c r="G3693" t="s">
        <v>8223</v>
      </c>
      <c r="H3693" t="s">
        <v>8245</v>
      </c>
      <c r="I3693">
        <v>1474580867</v>
      </c>
      <c r="J3693">
        <v>1471988867</v>
      </c>
      <c r="K3693" t="b">
        <v>0</v>
      </c>
      <c r="L3693">
        <v>1</v>
      </c>
      <c r="M3693" t="b">
        <v>0</v>
      </c>
      <c r="N3693" t="s">
        <v>8270</v>
      </c>
      <c r="O3693">
        <f t="shared" si="285"/>
        <v>0</v>
      </c>
      <c r="P3693">
        <f t="shared" si="286"/>
        <v>1</v>
      </c>
      <c r="Q3693" s="12" t="s">
        <v>8308</v>
      </c>
      <c r="R3693" t="s">
        <v>8342</v>
      </c>
      <c r="S3693" s="17">
        <f t="shared" si="287"/>
        <v>42605.908182870371</v>
      </c>
      <c r="T3693" s="17">
        <f t="shared" si="288"/>
        <v>42635.908182870371</v>
      </c>
      <c r="U3693">
        <f t="shared" si="289"/>
        <v>2016</v>
      </c>
    </row>
    <row r="3694" spans="1:21" ht="43.2" x14ac:dyDescent="0.3">
      <c r="A3694">
        <v>576</v>
      </c>
      <c r="B3694" s="9" t="s">
        <v>577</v>
      </c>
      <c r="C3694" s="3" t="s">
        <v>4686</v>
      </c>
      <c r="D3694" s="5">
        <v>80000</v>
      </c>
      <c r="E3694" s="7">
        <v>1</v>
      </c>
      <c r="F3694" t="s">
        <v>8220</v>
      </c>
      <c r="G3694" t="s">
        <v>8223</v>
      </c>
      <c r="H3694" t="s">
        <v>8245</v>
      </c>
      <c r="I3694">
        <v>1427537952</v>
      </c>
      <c r="J3694">
        <v>1422357552</v>
      </c>
      <c r="K3694" t="b">
        <v>0</v>
      </c>
      <c r="L3694">
        <v>1</v>
      </c>
      <c r="M3694" t="b">
        <v>0</v>
      </c>
      <c r="N3694" t="s">
        <v>8270</v>
      </c>
      <c r="O3694">
        <f t="shared" si="285"/>
        <v>0</v>
      </c>
      <c r="P3694">
        <f t="shared" si="286"/>
        <v>1</v>
      </c>
      <c r="Q3694" s="12" t="s">
        <v>8308</v>
      </c>
      <c r="R3694" t="s">
        <v>8342</v>
      </c>
      <c r="S3694" s="17">
        <f t="shared" si="287"/>
        <v>42031.471666666665</v>
      </c>
      <c r="T3694" s="17">
        <f t="shared" si="288"/>
        <v>42091.43</v>
      </c>
      <c r="U3694">
        <f t="shared" si="289"/>
        <v>2015</v>
      </c>
    </row>
    <row r="3695" spans="1:21" ht="43.2" x14ac:dyDescent="0.3">
      <c r="A3695">
        <v>566</v>
      </c>
      <c r="B3695" s="9" t="s">
        <v>567</v>
      </c>
      <c r="C3695" s="3" t="s">
        <v>4676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1468513533</v>
      </c>
      <c r="J3695">
        <v>1465921533</v>
      </c>
      <c r="K3695" t="b">
        <v>0</v>
      </c>
      <c r="L3695">
        <v>1</v>
      </c>
      <c r="M3695" t="b">
        <v>0</v>
      </c>
      <c r="N3695" t="s">
        <v>8270</v>
      </c>
      <c r="O3695">
        <f t="shared" si="285"/>
        <v>0</v>
      </c>
      <c r="P3695">
        <f t="shared" si="286"/>
        <v>1</v>
      </c>
      <c r="Q3695" s="12" t="s">
        <v>8308</v>
      </c>
      <c r="R3695" t="s">
        <v>8342</v>
      </c>
      <c r="S3695" s="17">
        <f t="shared" si="287"/>
        <v>42535.68440972222</v>
      </c>
      <c r="T3695" s="17">
        <f t="shared" si="288"/>
        <v>42565.68440972222</v>
      </c>
      <c r="U3695">
        <f t="shared" si="289"/>
        <v>2016</v>
      </c>
    </row>
    <row r="3696" spans="1:21" ht="57.6" x14ac:dyDescent="0.3">
      <c r="A3696">
        <v>564</v>
      </c>
      <c r="B3696" s="9" t="s">
        <v>565</v>
      </c>
      <c r="C3696" s="3" t="s">
        <v>4674</v>
      </c>
      <c r="D3696" s="5">
        <v>18000</v>
      </c>
      <c r="E3696" s="7">
        <v>1</v>
      </c>
      <c r="F3696" t="s">
        <v>8220</v>
      </c>
      <c r="G3696" t="s">
        <v>8229</v>
      </c>
      <c r="H3696" t="s">
        <v>8248</v>
      </c>
      <c r="I3696">
        <v>1457822275</v>
      </c>
      <c r="J3696">
        <v>1455230275</v>
      </c>
      <c r="K3696" t="b">
        <v>0</v>
      </c>
      <c r="L3696">
        <v>1</v>
      </c>
      <c r="M3696" t="b">
        <v>0</v>
      </c>
      <c r="N3696" t="s">
        <v>8270</v>
      </c>
      <c r="O3696">
        <f t="shared" si="285"/>
        <v>0</v>
      </c>
      <c r="P3696">
        <f t="shared" si="286"/>
        <v>1</v>
      </c>
      <c r="Q3696" s="12" t="s">
        <v>8308</v>
      </c>
      <c r="R3696" t="s">
        <v>8342</v>
      </c>
      <c r="S3696" s="17">
        <f t="shared" si="287"/>
        <v>42411.942997685182</v>
      </c>
      <c r="T3696" s="17">
        <f t="shared" si="288"/>
        <v>42441.942997685182</v>
      </c>
      <c r="U3696">
        <f t="shared" si="289"/>
        <v>2016</v>
      </c>
    </row>
    <row r="3697" spans="1:21" ht="43.2" x14ac:dyDescent="0.3">
      <c r="A3697">
        <v>542</v>
      </c>
      <c r="B3697" s="9" t="s">
        <v>543</v>
      </c>
      <c r="C3697" s="3" t="s">
        <v>4652</v>
      </c>
      <c r="D3697" s="5">
        <v>250000</v>
      </c>
      <c r="E3697" s="7">
        <v>1</v>
      </c>
      <c r="F3697" t="s">
        <v>8220</v>
      </c>
      <c r="G3697" t="s">
        <v>8223</v>
      </c>
      <c r="H3697" t="s">
        <v>8245</v>
      </c>
      <c r="I3697">
        <v>1462293716</v>
      </c>
      <c r="J3697">
        <v>1457113316</v>
      </c>
      <c r="K3697" t="b">
        <v>0</v>
      </c>
      <c r="L3697">
        <v>1</v>
      </c>
      <c r="M3697" t="b">
        <v>0</v>
      </c>
      <c r="N3697" t="s">
        <v>8270</v>
      </c>
      <c r="O3697">
        <f t="shared" si="285"/>
        <v>0</v>
      </c>
      <c r="P3697">
        <f t="shared" si="286"/>
        <v>1</v>
      </c>
      <c r="Q3697" s="12" t="s">
        <v>8308</v>
      </c>
      <c r="R3697" t="s">
        <v>8342</v>
      </c>
      <c r="S3697" s="17">
        <f t="shared" si="287"/>
        <v>42433.737453703703</v>
      </c>
      <c r="T3697" s="17">
        <f t="shared" si="288"/>
        <v>42493.695787037039</v>
      </c>
      <c r="U3697">
        <f t="shared" si="289"/>
        <v>2016</v>
      </c>
    </row>
    <row r="3698" spans="1:21" ht="57.6" x14ac:dyDescent="0.3">
      <c r="A3698">
        <v>540</v>
      </c>
      <c r="B3698" s="9" t="s">
        <v>541</v>
      </c>
      <c r="C3698" s="3" t="s">
        <v>4650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1423078606</v>
      </c>
      <c r="J3698">
        <v>1420486606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2" t="s">
        <v>8308</v>
      </c>
      <c r="R3698" t="s">
        <v>8342</v>
      </c>
      <c r="S3698" s="17">
        <f t="shared" si="287"/>
        <v>42009.817199074074</v>
      </c>
      <c r="T3698" s="17">
        <f t="shared" si="288"/>
        <v>42039.817199074074</v>
      </c>
      <c r="U3698">
        <f t="shared" si="289"/>
        <v>2015</v>
      </c>
    </row>
    <row r="3699" spans="1:21" ht="28.8" x14ac:dyDescent="0.3">
      <c r="A3699">
        <v>496</v>
      </c>
      <c r="B3699" s="9" t="s">
        <v>497</v>
      </c>
      <c r="C3699" s="3" t="s">
        <v>4606</v>
      </c>
      <c r="D3699" s="5">
        <v>60000</v>
      </c>
      <c r="E3699" s="7">
        <v>1</v>
      </c>
      <c r="F3699" t="s">
        <v>8220</v>
      </c>
      <c r="G3699" t="s">
        <v>8223</v>
      </c>
      <c r="H3699" t="s">
        <v>8245</v>
      </c>
      <c r="I3699">
        <v>1392070874</v>
      </c>
      <c r="J3699">
        <v>1386886874</v>
      </c>
      <c r="K3699" t="b">
        <v>0</v>
      </c>
      <c r="L3699">
        <v>1</v>
      </c>
      <c r="M3699" t="b">
        <v>0</v>
      </c>
      <c r="N3699" t="s">
        <v>8268</v>
      </c>
      <c r="O3699">
        <f t="shared" si="285"/>
        <v>0</v>
      </c>
      <c r="P3699">
        <f t="shared" si="286"/>
        <v>1</v>
      </c>
      <c r="Q3699" s="12" t="s">
        <v>8321</v>
      </c>
      <c r="R3699" t="s">
        <v>8339</v>
      </c>
      <c r="S3699" s="17">
        <f t="shared" si="287"/>
        <v>41620.93141203704</v>
      </c>
      <c r="T3699" s="17">
        <f t="shared" si="288"/>
        <v>41680.93141203704</v>
      </c>
      <c r="U3699">
        <f t="shared" si="289"/>
        <v>2013</v>
      </c>
    </row>
    <row r="3700" spans="1:21" ht="43.2" x14ac:dyDescent="0.3">
      <c r="A3700">
        <v>474</v>
      </c>
      <c r="B3700" s="9" t="s">
        <v>475</v>
      </c>
      <c r="C3700" s="3" t="s">
        <v>4584</v>
      </c>
      <c r="D3700" s="5">
        <v>3300</v>
      </c>
      <c r="E3700" s="7">
        <v>1</v>
      </c>
      <c r="F3700" t="s">
        <v>8220</v>
      </c>
      <c r="G3700" t="s">
        <v>8223</v>
      </c>
      <c r="H3700" t="s">
        <v>8245</v>
      </c>
      <c r="I3700">
        <v>1487318029</v>
      </c>
      <c r="J3700">
        <v>1484726029</v>
      </c>
      <c r="K3700" t="b">
        <v>0</v>
      </c>
      <c r="L3700">
        <v>1</v>
      </c>
      <c r="M3700" t="b">
        <v>0</v>
      </c>
      <c r="N3700" t="s">
        <v>8268</v>
      </c>
      <c r="O3700">
        <f t="shared" si="285"/>
        <v>0</v>
      </c>
      <c r="P3700">
        <f t="shared" si="286"/>
        <v>1</v>
      </c>
      <c r="Q3700" s="12" t="s">
        <v>8321</v>
      </c>
      <c r="R3700" t="s">
        <v>8339</v>
      </c>
      <c r="S3700" s="17">
        <f t="shared" si="287"/>
        <v>42753.329039351855</v>
      </c>
      <c r="T3700" s="17">
        <f t="shared" si="288"/>
        <v>42783.329039351855</v>
      </c>
      <c r="U3700">
        <f t="shared" si="289"/>
        <v>2017</v>
      </c>
    </row>
    <row r="3701" spans="1:21" ht="28.8" x14ac:dyDescent="0.3">
      <c r="A3701">
        <v>464</v>
      </c>
      <c r="B3701" s="9" t="s">
        <v>465</v>
      </c>
      <c r="C3701" s="3" t="s">
        <v>4574</v>
      </c>
      <c r="D3701" s="5">
        <v>1010</v>
      </c>
      <c r="E3701" s="7">
        <v>1</v>
      </c>
      <c r="F3701" t="s">
        <v>8220</v>
      </c>
      <c r="G3701" t="s">
        <v>8235</v>
      </c>
      <c r="H3701" t="s">
        <v>8248</v>
      </c>
      <c r="I3701">
        <v>1463602935</v>
      </c>
      <c r="J3701">
        <v>1461874935</v>
      </c>
      <c r="K3701" t="b">
        <v>0</v>
      </c>
      <c r="L3701">
        <v>1</v>
      </c>
      <c r="M3701" t="b">
        <v>0</v>
      </c>
      <c r="N3701" t="s">
        <v>8268</v>
      </c>
      <c r="O3701">
        <f t="shared" si="285"/>
        <v>0</v>
      </c>
      <c r="P3701">
        <f t="shared" si="286"/>
        <v>1</v>
      </c>
      <c r="Q3701" s="12" t="s">
        <v>8321</v>
      </c>
      <c r="R3701" t="s">
        <v>8339</v>
      </c>
      <c r="S3701" s="17">
        <f t="shared" si="287"/>
        <v>42488.848784722228</v>
      </c>
      <c r="T3701" s="17">
        <f t="shared" si="288"/>
        <v>42508.848784722228</v>
      </c>
      <c r="U3701">
        <f t="shared" si="289"/>
        <v>2016</v>
      </c>
    </row>
    <row r="3702" spans="1:21" ht="43.2" x14ac:dyDescent="0.3">
      <c r="A3702">
        <v>214</v>
      </c>
      <c r="B3702" s="9" t="s">
        <v>216</v>
      </c>
      <c r="C3702" s="3" t="s">
        <v>4324</v>
      </c>
      <c r="D3702" s="5">
        <v>12500</v>
      </c>
      <c r="E3702" s="7">
        <v>1</v>
      </c>
      <c r="F3702" t="s">
        <v>8220</v>
      </c>
      <c r="G3702" t="s">
        <v>8223</v>
      </c>
      <c r="H3702" t="s">
        <v>8245</v>
      </c>
      <c r="I3702">
        <v>1425655349</v>
      </c>
      <c r="J3702">
        <v>1420471349</v>
      </c>
      <c r="K3702" t="b">
        <v>0</v>
      </c>
      <c r="L3702">
        <v>1</v>
      </c>
      <c r="M3702" t="b">
        <v>0</v>
      </c>
      <c r="N3702" t="s">
        <v>8266</v>
      </c>
      <c r="O3702">
        <f t="shared" si="285"/>
        <v>0</v>
      </c>
      <c r="P3702">
        <f t="shared" si="286"/>
        <v>1</v>
      </c>
      <c r="Q3702" s="12" t="s">
        <v>8321</v>
      </c>
      <c r="R3702" t="s">
        <v>8325</v>
      </c>
      <c r="S3702" s="17">
        <f t="shared" si="287"/>
        <v>42009.64061342593</v>
      </c>
      <c r="T3702" s="17">
        <f t="shared" si="288"/>
        <v>42069.64061342593</v>
      </c>
      <c r="U3702">
        <f t="shared" si="289"/>
        <v>2015</v>
      </c>
    </row>
    <row r="3703" spans="1:21" ht="28.8" x14ac:dyDescent="0.3">
      <c r="A3703">
        <v>212</v>
      </c>
      <c r="B3703" s="9" t="s">
        <v>214</v>
      </c>
      <c r="C3703" s="3" t="s">
        <v>4322</v>
      </c>
      <c r="D3703" s="5">
        <v>6300</v>
      </c>
      <c r="E3703" s="7">
        <v>1</v>
      </c>
      <c r="F3703" t="s">
        <v>8220</v>
      </c>
      <c r="G3703" t="s">
        <v>8223</v>
      </c>
      <c r="H3703" t="s">
        <v>8245</v>
      </c>
      <c r="I3703">
        <v>1460837320</v>
      </c>
      <c r="J3703">
        <v>1455656920</v>
      </c>
      <c r="K3703" t="b">
        <v>0</v>
      </c>
      <c r="L3703">
        <v>1</v>
      </c>
      <c r="M3703" t="b">
        <v>0</v>
      </c>
      <c r="N3703" t="s">
        <v>8266</v>
      </c>
      <c r="O3703">
        <f t="shared" si="285"/>
        <v>0</v>
      </c>
      <c r="P3703">
        <f t="shared" si="286"/>
        <v>1</v>
      </c>
      <c r="Q3703" s="12" t="s">
        <v>8321</v>
      </c>
      <c r="R3703" t="s">
        <v>8325</v>
      </c>
      <c r="S3703" s="17">
        <f t="shared" si="287"/>
        <v>42416.881018518514</v>
      </c>
      <c r="T3703" s="17">
        <f t="shared" si="288"/>
        <v>42476.839351851857</v>
      </c>
      <c r="U3703">
        <f t="shared" si="289"/>
        <v>2016</v>
      </c>
    </row>
    <row r="3704" spans="1:21" ht="43.2" x14ac:dyDescent="0.3">
      <c r="A3704">
        <v>171</v>
      </c>
      <c r="B3704" s="9" t="s">
        <v>173</v>
      </c>
      <c r="C3704" s="3" t="s">
        <v>4281</v>
      </c>
      <c r="D3704" s="5">
        <v>50000</v>
      </c>
      <c r="E3704" s="7">
        <v>1</v>
      </c>
      <c r="F3704" t="s">
        <v>8220</v>
      </c>
      <c r="G3704" t="s">
        <v>8223</v>
      </c>
      <c r="H3704" t="s">
        <v>8245</v>
      </c>
      <c r="I3704">
        <v>1470975614</v>
      </c>
      <c r="J3704">
        <v>1465791614</v>
      </c>
      <c r="K3704" t="b">
        <v>0</v>
      </c>
      <c r="L3704">
        <v>1</v>
      </c>
      <c r="M3704" t="b">
        <v>0</v>
      </c>
      <c r="N3704" t="s">
        <v>8266</v>
      </c>
      <c r="O3704">
        <f t="shared" si="285"/>
        <v>0</v>
      </c>
      <c r="P3704">
        <f t="shared" si="286"/>
        <v>1</v>
      </c>
      <c r="Q3704" s="12" t="s">
        <v>8321</v>
      </c>
      <c r="R3704" t="s">
        <v>8325</v>
      </c>
      <c r="S3704" s="17">
        <f t="shared" si="287"/>
        <v>42534.180717592593</v>
      </c>
      <c r="T3704" s="17">
        <f t="shared" si="288"/>
        <v>42594.180717592593</v>
      </c>
      <c r="U3704">
        <f t="shared" si="289"/>
        <v>2016</v>
      </c>
    </row>
    <row r="3705" spans="1:21" ht="57.6" x14ac:dyDescent="0.3">
      <c r="A3705">
        <v>121</v>
      </c>
      <c r="B3705" s="9" t="s">
        <v>123</v>
      </c>
      <c r="C3705" s="3" t="s">
        <v>4232</v>
      </c>
      <c r="D3705" s="5">
        <v>3000</v>
      </c>
      <c r="E3705" s="7">
        <v>1</v>
      </c>
      <c r="F3705" t="s">
        <v>8219</v>
      </c>
      <c r="G3705" t="s">
        <v>8223</v>
      </c>
      <c r="H3705" t="s">
        <v>8245</v>
      </c>
      <c r="I3705">
        <v>1429352160</v>
      </c>
      <c r="J3705">
        <v>1427993710</v>
      </c>
      <c r="K3705" t="b">
        <v>0</v>
      </c>
      <c r="L3705">
        <v>1</v>
      </c>
      <c r="M3705" t="b">
        <v>0</v>
      </c>
      <c r="N3705" t="s">
        <v>8265</v>
      </c>
      <c r="O3705">
        <f t="shared" si="285"/>
        <v>0</v>
      </c>
      <c r="P3705">
        <f t="shared" si="286"/>
        <v>1</v>
      </c>
      <c r="Q3705" s="12" t="s">
        <v>8321</v>
      </c>
      <c r="R3705" t="s">
        <v>8337</v>
      </c>
      <c r="S3705" s="17">
        <f t="shared" si="287"/>
        <v>42096.704976851848</v>
      </c>
      <c r="T3705" s="17">
        <f t="shared" si="288"/>
        <v>42112.427777777775</v>
      </c>
      <c r="U3705">
        <f t="shared" si="289"/>
        <v>2015</v>
      </c>
    </row>
    <row r="3706" spans="1:21" ht="43.2" x14ac:dyDescent="0.3">
      <c r="A3706">
        <v>4109</v>
      </c>
      <c r="B3706" s="9" t="s">
        <v>4105</v>
      </c>
      <c r="C3706" s="3" t="s">
        <v>8212</v>
      </c>
      <c r="D3706" s="5">
        <v>500</v>
      </c>
      <c r="E3706" s="7">
        <v>0</v>
      </c>
      <c r="F3706" t="s">
        <v>8220</v>
      </c>
      <c r="G3706" t="s">
        <v>8224</v>
      </c>
      <c r="H3706" t="s">
        <v>8246</v>
      </c>
      <c r="I3706">
        <v>1448805404</v>
      </c>
      <c r="J3706">
        <v>1446209804</v>
      </c>
      <c r="K3706" t="b">
        <v>0</v>
      </c>
      <c r="L3706">
        <v>0</v>
      </c>
      <c r="M3706" t="b">
        <v>0</v>
      </c>
      <c r="N3706" t="s">
        <v>8269</v>
      </c>
      <c r="O3706">
        <f t="shared" si="285"/>
        <v>0</v>
      </c>
      <c r="P3706">
        <f t="shared" si="286"/>
        <v>0</v>
      </c>
      <c r="Q3706" s="12" t="s">
        <v>8323</v>
      </c>
      <c r="R3706" t="s">
        <v>8326</v>
      </c>
      <c r="S3706" s="17">
        <f t="shared" si="287"/>
        <v>42307.539398148147</v>
      </c>
      <c r="T3706" s="17">
        <f t="shared" si="288"/>
        <v>42337.581064814818</v>
      </c>
      <c r="U3706">
        <f t="shared" si="289"/>
        <v>2015</v>
      </c>
    </row>
    <row r="3707" spans="1:21" ht="43.2" x14ac:dyDescent="0.3">
      <c r="A3707">
        <v>4101</v>
      </c>
      <c r="B3707" s="9" t="s">
        <v>4097</v>
      </c>
      <c r="C3707" s="3" t="s">
        <v>8204</v>
      </c>
      <c r="D3707" s="5">
        <v>600</v>
      </c>
      <c r="E3707" s="7">
        <v>0</v>
      </c>
      <c r="F3707" t="s">
        <v>8220</v>
      </c>
      <c r="G3707" t="s">
        <v>8223</v>
      </c>
      <c r="H3707" t="s">
        <v>8245</v>
      </c>
      <c r="I3707">
        <v>1485380482</v>
      </c>
      <c r="J3707">
        <v>1482788482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s="12" t="s">
        <v>8323</v>
      </c>
      <c r="R3707" t="s">
        <v>8326</v>
      </c>
      <c r="S3707" s="17">
        <f t="shared" si="287"/>
        <v>42730.903726851851</v>
      </c>
      <c r="T3707" s="17">
        <f t="shared" si="288"/>
        <v>42760.903726851851</v>
      </c>
      <c r="U3707">
        <f t="shared" si="289"/>
        <v>2016</v>
      </c>
    </row>
    <row r="3708" spans="1:21" ht="43.2" x14ac:dyDescent="0.3">
      <c r="A3708">
        <v>4100</v>
      </c>
      <c r="B3708" s="9" t="s">
        <v>4096</v>
      </c>
      <c r="C3708" s="3" t="s">
        <v>8203</v>
      </c>
      <c r="D3708" s="5">
        <v>270</v>
      </c>
      <c r="E3708" s="7">
        <v>0</v>
      </c>
      <c r="F3708" t="s">
        <v>8220</v>
      </c>
      <c r="G3708" t="s">
        <v>8223</v>
      </c>
      <c r="H3708" t="s">
        <v>8245</v>
      </c>
      <c r="I3708">
        <v>1414205990</v>
      </c>
      <c r="J3708">
        <v>1413341990</v>
      </c>
      <c r="K3708" t="b">
        <v>0</v>
      </c>
      <c r="L3708">
        <v>0</v>
      </c>
      <c r="M3708" t="b">
        <v>0</v>
      </c>
      <c r="N3708" t="s">
        <v>8269</v>
      </c>
      <c r="O3708">
        <f t="shared" si="285"/>
        <v>0</v>
      </c>
      <c r="P3708">
        <f t="shared" si="286"/>
        <v>0</v>
      </c>
      <c r="Q3708" s="12" t="s">
        <v>8323</v>
      </c>
      <c r="R3708" t="s">
        <v>8326</v>
      </c>
      <c r="S3708" s="17">
        <f t="shared" si="287"/>
        <v>41927.124884259261</v>
      </c>
      <c r="T3708" s="17">
        <f t="shared" si="288"/>
        <v>41937.124884259261</v>
      </c>
      <c r="U3708">
        <f t="shared" si="289"/>
        <v>2014</v>
      </c>
    </row>
    <row r="3709" spans="1:21" ht="43.2" x14ac:dyDescent="0.3">
      <c r="A3709">
        <v>4098</v>
      </c>
      <c r="B3709" s="9" t="s">
        <v>4094</v>
      </c>
      <c r="C3709" s="3" t="s">
        <v>8201</v>
      </c>
      <c r="D3709" s="5">
        <v>75000</v>
      </c>
      <c r="E3709" s="7">
        <v>0</v>
      </c>
      <c r="F3709" t="s">
        <v>8220</v>
      </c>
      <c r="G3709" t="s">
        <v>8223</v>
      </c>
      <c r="H3709" t="s">
        <v>8245</v>
      </c>
      <c r="I3709">
        <v>1465060797</v>
      </c>
      <c r="J3709">
        <v>1462468797</v>
      </c>
      <c r="K3709" t="b">
        <v>0</v>
      </c>
      <c r="L3709">
        <v>0</v>
      </c>
      <c r="M3709" t="b">
        <v>0</v>
      </c>
      <c r="N3709" t="s">
        <v>8269</v>
      </c>
      <c r="O3709">
        <f t="shared" si="285"/>
        <v>0</v>
      </c>
      <c r="P3709">
        <f t="shared" si="286"/>
        <v>0</v>
      </c>
      <c r="Q3709" s="12" t="s">
        <v>8323</v>
      </c>
      <c r="R3709" t="s">
        <v>8326</v>
      </c>
      <c r="S3709" s="17">
        <f t="shared" si="287"/>
        <v>42495.722187499996</v>
      </c>
      <c r="T3709" s="17">
        <f t="shared" si="288"/>
        <v>42525.722187499996</v>
      </c>
      <c r="U3709">
        <f t="shared" si="289"/>
        <v>2016</v>
      </c>
    </row>
    <row r="3710" spans="1:21" ht="43.2" x14ac:dyDescent="0.3">
      <c r="A3710">
        <v>4097</v>
      </c>
      <c r="B3710" s="9" t="s">
        <v>4093</v>
      </c>
      <c r="C3710" s="3" t="s">
        <v>8200</v>
      </c>
      <c r="D3710" s="5">
        <v>10000</v>
      </c>
      <c r="E3710" s="7">
        <v>0</v>
      </c>
      <c r="F3710" t="s">
        <v>8220</v>
      </c>
      <c r="G3710" t="s">
        <v>8224</v>
      </c>
      <c r="H3710" t="s">
        <v>8246</v>
      </c>
      <c r="I3710">
        <v>1454284500</v>
      </c>
      <c r="J3710">
        <v>1449431237</v>
      </c>
      <c r="K3710" t="b">
        <v>0</v>
      </c>
      <c r="L3710">
        <v>0</v>
      </c>
      <c r="M3710" t="b">
        <v>0</v>
      </c>
      <c r="N3710" t="s">
        <v>8269</v>
      </c>
      <c r="O3710">
        <f t="shared" si="285"/>
        <v>0</v>
      </c>
      <c r="P3710">
        <f t="shared" si="286"/>
        <v>0</v>
      </c>
      <c r="Q3710" s="12" t="s">
        <v>8323</v>
      </c>
      <c r="R3710" t="s">
        <v>8326</v>
      </c>
      <c r="S3710" s="17">
        <f t="shared" si="287"/>
        <v>42344.824502314819</v>
      </c>
      <c r="T3710" s="17">
        <f t="shared" si="288"/>
        <v>42400.996527777781</v>
      </c>
      <c r="U3710">
        <f t="shared" si="289"/>
        <v>2015</v>
      </c>
    </row>
    <row r="3711" spans="1:21" x14ac:dyDescent="0.3">
      <c r="A3711">
        <v>4087</v>
      </c>
      <c r="B3711" s="9" t="s">
        <v>4083</v>
      </c>
      <c r="C3711" s="3" t="s">
        <v>8190</v>
      </c>
      <c r="D3711" s="5">
        <v>9600</v>
      </c>
      <c r="E3711" s="7">
        <v>0</v>
      </c>
      <c r="F3711" t="s">
        <v>8220</v>
      </c>
      <c r="G3711" t="s">
        <v>8223</v>
      </c>
      <c r="H3711" t="s">
        <v>8245</v>
      </c>
      <c r="I3711">
        <v>1468777786</v>
      </c>
      <c r="J3711">
        <v>1466185786</v>
      </c>
      <c r="K3711" t="b">
        <v>0</v>
      </c>
      <c r="L3711">
        <v>0</v>
      </c>
      <c r="M3711" t="b">
        <v>0</v>
      </c>
      <c r="N3711" t="s">
        <v>8269</v>
      </c>
      <c r="O3711">
        <f t="shared" si="285"/>
        <v>0</v>
      </c>
      <c r="P3711">
        <f t="shared" si="286"/>
        <v>0</v>
      </c>
      <c r="Q3711" s="12" t="s">
        <v>8323</v>
      </c>
      <c r="R3711" t="s">
        <v>8326</v>
      </c>
      <c r="S3711" s="17">
        <f t="shared" si="287"/>
        <v>42538.742893518516</v>
      </c>
      <c r="T3711" s="17">
        <f t="shared" si="288"/>
        <v>42568.742893518516</v>
      </c>
      <c r="U3711">
        <f t="shared" si="289"/>
        <v>2016</v>
      </c>
    </row>
    <row r="3712" spans="1:21" ht="43.2" x14ac:dyDescent="0.3">
      <c r="A3712">
        <v>4080</v>
      </c>
      <c r="B3712" s="9" t="s">
        <v>4076</v>
      </c>
      <c r="C3712" s="3" t="s">
        <v>8183</v>
      </c>
      <c r="D3712" s="5">
        <v>3000</v>
      </c>
      <c r="E3712" s="7">
        <v>0</v>
      </c>
      <c r="F3712" t="s">
        <v>8220</v>
      </c>
      <c r="G3712" t="s">
        <v>8223</v>
      </c>
      <c r="H3712" t="s">
        <v>8245</v>
      </c>
      <c r="I3712">
        <v>1465930440</v>
      </c>
      <c r="J3712">
        <v>1463849116</v>
      </c>
      <c r="K3712" t="b">
        <v>0</v>
      </c>
      <c r="L3712">
        <v>0</v>
      </c>
      <c r="M3712" t="b">
        <v>0</v>
      </c>
      <c r="N3712" t="s">
        <v>8269</v>
      </c>
      <c r="O3712">
        <f t="shared" si="285"/>
        <v>0</v>
      </c>
      <c r="P3712">
        <f t="shared" si="286"/>
        <v>0</v>
      </c>
      <c r="Q3712" s="12" t="s">
        <v>8323</v>
      </c>
      <c r="R3712" t="s">
        <v>8326</v>
      </c>
      <c r="S3712" s="17">
        <f t="shared" si="287"/>
        <v>42511.698101851856</v>
      </c>
      <c r="T3712" s="17">
        <f t="shared" si="288"/>
        <v>42535.787500000006</v>
      </c>
      <c r="U3712">
        <f t="shared" si="289"/>
        <v>2016</v>
      </c>
    </row>
    <row r="3713" spans="1:21" ht="43.2" x14ac:dyDescent="0.3">
      <c r="A3713">
        <v>4078</v>
      </c>
      <c r="B3713" s="9" t="s">
        <v>4074</v>
      </c>
      <c r="C3713" s="3" t="s">
        <v>8181</v>
      </c>
      <c r="D3713" s="5">
        <v>250</v>
      </c>
      <c r="E3713" s="7">
        <v>0</v>
      </c>
      <c r="F3713" t="s">
        <v>8220</v>
      </c>
      <c r="G3713" t="s">
        <v>8224</v>
      </c>
      <c r="H3713" t="s">
        <v>8246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N3713" t="s">
        <v>8269</v>
      </c>
      <c r="O3713">
        <f t="shared" si="285"/>
        <v>0</v>
      </c>
      <c r="P3713">
        <f t="shared" si="286"/>
        <v>0</v>
      </c>
      <c r="Q3713" s="12" t="s">
        <v>8323</v>
      </c>
      <c r="R3713" t="s">
        <v>8326</v>
      </c>
      <c r="S3713" s="17">
        <f t="shared" si="287"/>
        <v>42732.787523148145</v>
      </c>
      <c r="T3713" s="17">
        <f t="shared" si="288"/>
        <v>42762.787523148145</v>
      </c>
      <c r="U3713">
        <f t="shared" si="289"/>
        <v>2016</v>
      </c>
    </row>
    <row r="3714" spans="1:21" ht="43.2" x14ac:dyDescent="0.3">
      <c r="A3714">
        <v>4076</v>
      </c>
      <c r="B3714" s="9" t="s">
        <v>4072</v>
      </c>
      <c r="C3714" s="3" t="s">
        <v>8179</v>
      </c>
      <c r="D3714" s="5">
        <v>700</v>
      </c>
      <c r="E3714" s="7">
        <v>0</v>
      </c>
      <c r="F3714" t="s">
        <v>8220</v>
      </c>
      <c r="G3714" t="s">
        <v>8223</v>
      </c>
      <c r="H3714" t="s">
        <v>8245</v>
      </c>
      <c r="I3714">
        <v>1413921060</v>
      </c>
      <c r="J3714">
        <v>1411499149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si="286"/>
        <v>0</v>
      </c>
      <c r="Q3714" s="12" t="s">
        <v>8323</v>
      </c>
      <c r="R3714" t="s">
        <v>8326</v>
      </c>
      <c r="S3714" s="17">
        <f t="shared" si="287"/>
        <v>41905.795706018522</v>
      </c>
      <c r="T3714" s="17">
        <f t="shared" si="288"/>
        <v>41933.82708333333</v>
      </c>
      <c r="U3714">
        <f t="shared" si="289"/>
        <v>2014</v>
      </c>
    </row>
    <row r="3715" spans="1:21" ht="57.6" x14ac:dyDescent="0.3">
      <c r="A3715">
        <v>4071</v>
      </c>
      <c r="B3715" s="9" t="s">
        <v>4067</v>
      </c>
      <c r="C3715" s="3" t="s">
        <v>8174</v>
      </c>
      <c r="D3715" s="5">
        <v>20000</v>
      </c>
      <c r="E3715" s="7">
        <v>0</v>
      </c>
      <c r="F3715" t="s">
        <v>8220</v>
      </c>
      <c r="G3715" t="s">
        <v>8237</v>
      </c>
      <c r="H3715" t="s">
        <v>8255</v>
      </c>
      <c r="I3715">
        <v>1482779931</v>
      </c>
      <c r="J3715">
        <v>1480187931</v>
      </c>
      <c r="K3715" t="b">
        <v>0</v>
      </c>
      <c r="L3715">
        <v>0</v>
      </c>
      <c r="M3715" t="b">
        <v>0</v>
      </c>
      <c r="N3715" t="s">
        <v>8269</v>
      </c>
      <c r="O3715">
        <f t="shared" si="290"/>
        <v>0</v>
      </c>
      <c r="P3715">
        <f t="shared" ref="P3715:P3778" si="291">IFERROR(ROUND(E3715/L3715,2),0)</f>
        <v>0</v>
      </c>
      <c r="Q3715" s="12" t="s">
        <v>8323</v>
      </c>
      <c r="R3715" t="s">
        <v>8326</v>
      </c>
      <c r="S3715" s="17">
        <f t="shared" ref="S3715:S3778" si="292">(((J3715/60)/60)/24)+DATE(1970,1,1)</f>
        <v>42700.804756944446</v>
      </c>
      <c r="T3715" s="17">
        <f t="shared" ref="T3715:T3778" si="293">(((I3715/60)/60)/24)+DATE(1970,1,1)</f>
        <v>42730.804756944446</v>
      </c>
      <c r="U3715">
        <f t="shared" ref="U3715:U3778" si="294">YEAR(S3715)</f>
        <v>2016</v>
      </c>
    </row>
    <row r="3716" spans="1:21" ht="43.2" x14ac:dyDescent="0.3">
      <c r="A3716">
        <v>4061</v>
      </c>
      <c r="B3716" s="9" t="s">
        <v>4057</v>
      </c>
      <c r="C3716" s="3" t="s">
        <v>8165</v>
      </c>
      <c r="D3716" s="5">
        <v>525</v>
      </c>
      <c r="E3716" s="7">
        <v>0</v>
      </c>
      <c r="F3716" t="s">
        <v>8220</v>
      </c>
      <c r="G3716" t="s">
        <v>8223</v>
      </c>
      <c r="H3716" t="s">
        <v>8245</v>
      </c>
      <c r="I3716">
        <v>1461205423</v>
      </c>
      <c r="J3716">
        <v>1456025023</v>
      </c>
      <c r="K3716" t="b">
        <v>0</v>
      </c>
      <c r="L3716">
        <v>0</v>
      </c>
      <c r="M3716" t="b">
        <v>0</v>
      </c>
      <c r="N3716" t="s">
        <v>8269</v>
      </c>
      <c r="O3716">
        <f t="shared" si="290"/>
        <v>0</v>
      </c>
      <c r="P3716">
        <f t="shared" si="291"/>
        <v>0</v>
      </c>
      <c r="Q3716" s="12" t="s">
        <v>8323</v>
      </c>
      <c r="R3716" t="s">
        <v>8326</v>
      </c>
      <c r="S3716" s="17">
        <f t="shared" si="292"/>
        <v>42421.141469907408</v>
      </c>
      <c r="T3716" s="17">
        <f t="shared" si="293"/>
        <v>42481.099803240737</v>
      </c>
      <c r="U3716">
        <f t="shared" si="294"/>
        <v>2016</v>
      </c>
    </row>
    <row r="3717" spans="1:21" ht="43.2" x14ac:dyDescent="0.3">
      <c r="A3717">
        <v>4054</v>
      </c>
      <c r="B3717" s="9" t="s">
        <v>4050</v>
      </c>
      <c r="C3717" s="3" t="s">
        <v>8158</v>
      </c>
      <c r="D3717" s="5">
        <v>8880</v>
      </c>
      <c r="E3717" s="7">
        <v>0</v>
      </c>
      <c r="F3717" t="s">
        <v>8220</v>
      </c>
      <c r="G3717" t="s">
        <v>8223</v>
      </c>
      <c r="H3717" t="s">
        <v>8245</v>
      </c>
      <c r="I3717">
        <v>1475294400</v>
      </c>
      <c r="J3717">
        <v>1472674285</v>
      </c>
      <c r="K3717" t="b">
        <v>0</v>
      </c>
      <c r="L3717">
        <v>0</v>
      </c>
      <c r="M3717" t="b">
        <v>0</v>
      </c>
      <c r="N3717" t="s">
        <v>8269</v>
      </c>
      <c r="O3717">
        <f t="shared" si="290"/>
        <v>0</v>
      </c>
      <c r="P3717">
        <f t="shared" si="291"/>
        <v>0</v>
      </c>
      <c r="Q3717" s="12" t="s">
        <v>8323</v>
      </c>
      <c r="R3717" t="s">
        <v>8326</v>
      </c>
      <c r="S3717" s="17">
        <f t="shared" si="292"/>
        <v>42613.841261574074</v>
      </c>
      <c r="T3717" s="17">
        <f t="shared" si="293"/>
        <v>42644.166666666672</v>
      </c>
      <c r="U3717">
        <f t="shared" si="294"/>
        <v>2016</v>
      </c>
    </row>
    <row r="3718" spans="1:21" ht="43.2" x14ac:dyDescent="0.3">
      <c r="A3718">
        <v>4051</v>
      </c>
      <c r="B3718" s="9" t="s">
        <v>4047</v>
      </c>
      <c r="C3718" s="3" t="s">
        <v>8155</v>
      </c>
      <c r="D3718" s="5">
        <v>500</v>
      </c>
      <c r="E3718" s="7">
        <v>0</v>
      </c>
      <c r="F3718" t="s">
        <v>8220</v>
      </c>
      <c r="G3718" t="s">
        <v>8223</v>
      </c>
      <c r="H3718" t="s">
        <v>8245</v>
      </c>
      <c r="I3718">
        <v>1399618380</v>
      </c>
      <c r="J3718">
        <v>1399058797</v>
      </c>
      <c r="K3718" t="b">
        <v>0</v>
      </c>
      <c r="L3718">
        <v>0</v>
      </c>
      <c r="M3718" t="b">
        <v>0</v>
      </c>
      <c r="N3718" t="s">
        <v>8269</v>
      </c>
      <c r="O3718">
        <f t="shared" si="290"/>
        <v>0</v>
      </c>
      <c r="P3718">
        <f t="shared" si="291"/>
        <v>0</v>
      </c>
      <c r="Q3718" s="12" t="s">
        <v>8323</v>
      </c>
      <c r="R3718" t="s">
        <v>8326</v>
      </c>
      <c r="S3718" s="17">
        <f t="shared" si="292"/>
        <v>41761.810150462967</v>
      </c>
      <c r="T3718" s="17">
        <f t="shared" si="293"/>
        <v>41768.286805555559</v>
      </c>
      <c r="U3718">
        <f t="shared" si="294"/>
        <v>2014</v>
      </c>
    </row>
    <row r="3719" spans="1:21" ht="43.2" x14ac:dyDescent="0.3">
      <c r="A3719">
        <v>4043</v>
      </c>
      <c r="B3719" s="9" t="s">
        <v>4039</v>
      </c>
      <c r="C3719" s="3" t="s">
        <v>8147</v>
      </c>
      <c r="D3719" s="5">
        <v>300</v>
      </c>
      <c r="E3719" s="7">
        <v>0</v>
      </c>
      <c r="F3719" t="s">
        <v>8220</v>
      </c>
      <c r="G3719" t="s">
        <v>8228</v>
      </c>
      <c r="H3719" t="s">
        <v>8250</v>
      </c>
      <c r="I3719">
        <v>1416524325</v>
      </c>
      <c r="J3719">
        <v>1415228325</v>
      </c>
      <c r="K3719" t="b">
        <v>0</v>
      </c>
      <c r="L3719">
        <v>0</v>
      </c>
      <c r="M3719" t="b">
        <v>0</v>
      </c>
      <c r="N3719" t="s">
        <v>8269</v>
      </c>
      <c r="O3719">
        <f t="shared" si="290"/>
        <v>0</v>
      </c>
      <c r="P3719">
        <f t="shared" si="291"/>
        <v>0</v>
      </c>
      <c r="Q3719" s="12" t="s">
        <v>8323</v>
      </c>
      <c r="R3719" t="s">
        <v>8326</v>
      </c>
      <c r="S3719" s="17">
        <f t="shared" si="292"/>
        <v>41948.957465277781</v>
      </c>
      <c r="T3719" s="17">
        <f t="shared" si="293"/>
        <v>41963.957465277781</v>
      </c>
      <c r="U3719">
        <f t="shared" si="294"/>
        <v>2014</v>
      </c>
    </row>
    <row r="3720" spans="1:21" ht="43.2" x14ac:dyDescent="0.3">
      <c r="A3720">
        <v>4031</v>
      </c>
      <c r="B3720" s="9" t="s">
        <v>4027</v>
      </c>
      <c r="C3720" s="3" t="s">
        <v>8136</v>
      </c>
      <c r="D3720" s="5">
        <v>5000</v>
      </c>
      <c r="E3720" s="7">
        <v>0</v>
      </c>
      <c r="F3720" t="s">
        <v>8220</v>
      </c>
      <c r="G3720" t="s">
        <v>8223</v>
      </c>
      <c r="H3720" t="s">
        <v>8245</v>
      </c>
      <c r="I3720">
        <v>1418914964</v>
      </c>
      <c r="J3720">
        <v>1414591364</v>
      </c>
      <c r="K3720" t="b">
        <v>0</v>
      </c>
      <c r="L3720">
        <v>0</v>
      </c>
      <c r="M3720" t="b">
        <v>0</v>
      </c>
      <c r="N3720" t="s">
        <v>8269</v>
      </c>
      <c r="O3720">
        <f t="shared" si="290"/>
        <v>0</v>
      </c>
      <c r="P3720">
        <f t="shared" si="291"/>
        <v>0</v>
      </c>
      <c r="Q3720" s="12" t="s">
        <v>8323</v>
      </c>
      <c r="R3720" t="s">
        <v>8326</v>
      </c>
      <c r="S3720" s="17">
        <f t="shared" si="292"/>
        <v>41941.585231481484</v>
      </c>
      <c r="T3720" s="17">
        <f t="shared" si="293"/>
        <v>41991.626898148148</v>
      </c>
      <c r="U3720">
        <f t="shared" si="294"/>
        <v>2014</v>
      </c>
    </row>
    <row r="3721" spans="1:21" ht="43.2" x14ac:dyDescent="0.3">
      <c r="A3721">
        <v>4029</v>
      </c>
      <c r="B3721" s="9" t="s">
        <v>4025</v>
      </c>
      <c r="C3721" s="3" t="s">
        <v>8134</v>
      </c>
      <c r="D3721" s="5">
        <v>20000</v>
      </c>
      <c r="E3721" s="7">
        <v>0</v>
      </c>
      <c r="F3721" t="s">
        <v>8220</v>
      </c>
      <c r="G3721" t="s">
        <v>8223</v>
      </c>
      <c r="H3721" t="s">
        <v>8245</v>
      </c>
      <c r="I3721">
        <v>1450053370</v>
      </c>
      <c r="J3721">
        <v>1447461370</v>
      </c>
      <c r="K3721" t="b">
        <v>0</v>
      </c>
      <c r="L3721">
        <v>0</v>
      </c>
      <c r="M3721" t="b">
        <v>0</v>
      </c>
      <c r="N3721" t="s">
        <v>8269</v>
      </c>
      <c r="O3721">
        <f t="shared" si="290"/>
        <v>0</v>
      </c>
      <c r="P3721">
        <f t="shared" si="291"/>
        <v>0</v>
      </c>
      <c r="Q3721" s="12" t="s">
        <v>8323</v>
      </c>
      <c r="R3721" t="s">
        <v>8326</v>
      </c>
      <c r="S3721" s="17">
        <f t="shared" si="292"/>
        <v>42322.025115740747</v>
      </c>
      <c r="T3721" s="17">
        <f t="shared" si="293"/>
        <v>42352.025115740747</v>
      </c>
      <c r="U3721">
        <f t="shared" si="294"/>
        <v>2015</v>
      </c>
    </row>
    <row r="3722" spans="1:21" ht="43.2" x14ac:dyDescent="0.3">
      <c r="A3722">
        <v>4026</v>
      </c>
      <c r="B3722" s="9" t="s">
        <v>4022</v>
      </c>
      <c r="C3722" s="3" t="s">
        <v>8131</v>
      </c>
      <c r="D3722" s="5">
        <v>4000</v>
      </c>
      <c r="E3722" s="7">
        <v>0</v>
      </c>
      <c r="F3722" t="s">
        <v>8220</v>
      </c>
      <c r="G3722" t="s">
        <v>8223</v>
      </c>
      <c r="H3722" t="s">
        <v>8245</v>
      </c>
      <c r="I3722">
        <v>1449247439</v>
      </c>
      <c r="J3722">
        <v>1444059839</v>
      </c>
      <c r="K3722" t="b">
        <v>0</v>
      </c>
      <c r="L3722">
        <v>0</v>
      </c>
      <c r="M3722" t="b">
        <v>0</v>
      </c>
      <c r="N3722" t="s">
        <v>8269</v>
      </c>
      <c r="O3722">
        <f t="shared" si="290"/>
        <v>0</v>
      </c>
      <c r="P3722">
        <f t="shared" si="291"/>
        <v>0</v>
      </c>
      <c r="Q3722" s="12" t="s">
        <v>8323</v>
      </c>
      <c r="R3722" t="s">
        <v>8326</v>
      </c>
      <c r="S3722" s="17">
        <f t="shared" si="292"/>
        <v>42282.655543981484</v>
      </c>
      <c r="T3722" s="17">
        <f t="shared" si="293"/>
        <v>42342.697210648148</v>
      </c>
      <c r="U3722">
        <f t="shared" si="294"/>
        <v>2015</v>
      </c>
    </row>
    <row r="3723" spans="1:21" ht="43.2" x14ac:dyDescent="0.3">
      <c r="A3723">
        <v>4023</v>
      </c>
      <c r="B3723" s="9" t="s">
        <v>4019</v>
      </c>
      <c r="C3723" s="3" t="s">
        <v>8128</v>
      </c>
      <c r="D3723" s="5">
        <v>7000</v>
      </c>
      <c r="E3723" s="7">
        <v>0</v>
      </c>
      <c r="F3723" t="s">
        <v>8220</v>
      </c>
      <c r="G3723" t="s">
        <v>8223</v>
      </c>
      <c r="H3723" t="s">
        <v>8245</v>
      </c>
      <c r="I3723">
        <v>1458860363</v>
      </c>
      <c r="J3723">
        <v>1454975963</v>
      </c>
      <c r="K3723" t="b">
        <v>0</v>
      </c>
      <c r="L3723">
        <v>0</v>
      </c>
      <c r="M3723" t="b">
        <v>0</v>
      </c>
      <c r="N3723" t="s">
        <v>8269</v>
      </c>
      <c r="O3723">
        <f t="shared" si="290"/>
        <v>0</v>
      </c>
      <c r="P3723">
        <f t="shared" si="291"/>
        <v>0</v>
      </c>
      <c r="Q3723" s="12" t="s">
        <v>8323</v>
      </c>
      <c r="R3723" t="s">
        <v>8326</v>
      </c>
      <c r="S3723" s="17">
        <f t="shared" si="292"/>
        <v>42408.999571759254</v>
      </c>
      <c r="T3723" s="17">
        <f t="shared" si="293"/>
        <v>42453.957905092597</v>
      </c>
      <c r="U3723">
        <f t="shared" si="294"/>
        <v>2016</v>
      </c>
    </row>
    <row r="3724" spans="1:21" ht="43.2" x14ac:dyDescent="0.3">
      <c r="A3724">
        <v>4014</v>
      </c>
      <c r="B3724" s="9" t="s">
        <v>4010</v>
      </c>
      <c r="C3724" s="3" t="s">
        <v>8119</v>
      </c>
      <c r="D3724" s="5">
        <v>9000</v>
      </c>
      <c r="E3724" s="7">
        <v>0</v>
      </c>
      <c r="F3724" t="s">
        <v>8220</v>
      </c>
      <c r="G3724" t="s">
        <v>8223</v>
      </c>
      <c r="H3724" t="s">
        <v>8245</v>
      </c>
      <c r="I3724">
        <v>1457157269</v>
      </c>
      <c r="J3724">
        <v>1455861269</v>
      </c>
      <c r="K3724" t="b">
        <v>0</v>
      </c>
      <c r="L3724">
        <v>0</v>
      </c>
      <c r="M3724" t="b">
        <v>0</v>
      </c>
      <c r="N3724" t="s">
        <v>8269</v>
      </c>
      <c r="O3724">
        <f t="shared" si="290"/>
        <v>0</v>
      </c>
      <c r="P3724">
        <f t="shared" si="291"/>
        <v>0</v>
      </c>
      <c r="Q3724" s="12" t="s">
        <v>8323</v>
      </c>
      <c r="R3724" t="s">
        <v>8326</v>
      </c>
      <c r="S3724" s="17">
        <f t="shared" si="292"/>
        <v>42419.246168981481</v>
      </c>
      <c r="T3724" s="17">
        <f t="shared" si="293"/>
        <v>42434.246168981481</v>
      </c>
      <c r="U3724">
        <f t="shared" si="294"/>
        <v>2016</v>
      </c>
    </row>
    <row r="3725" spans="1:21" ht="57.6" x14ac:dyDescent="0.3">
      <c r="A3725">
        <v>4012</v>
      </c>
      <c r="B3725" s="9" t="s">
        <v>4008</v>
      </c>
      <c r="C3725" s="3" t="s">
        <v>8117</v>
      </c>
      <c r="D3725" s="5">
        <v>575</v>
      </c>
      <c r="E3725" s="7">
        <v>0</v>
      </c>
      <c r="F3725" t="s">
        <v>8220</v>
      </c>
      <c r="G3725" t="s">
        <v>8224</v>
      </c>
      <c r="H3725" t="s">
        <v>8246</v>
      </c>
      <c r="I3725">
        <v>1430571849</v>
      </c>
      <c r="J3725">
        <v>1427979849</v>
      </c>
      <c r="K3725" t="b">
        <v>0</v>
      </c>
      <c r="L3725">
        <v>0</v>
      </c>
      <c r="M3725" t="b">
        <v>0</v>
      </c>
      <c r="N3725" t="s">
        <v>8269</v>
      </c>
      <c r="O3725">
        <f t="shared" si="290"/>
        <v>0</v>
      </c>
      <c r="P3725">
        <f t="shared" si="291"/>
        <v>0</v>
      </c>
      <c r="Q3725" s="12" t="s">
        <v>8323</v>
      </c>
      <c r="R3725" t="s">
        <v>8326</v>
      </c>
      <c r="S3725" s="17">
        <f t="shared" si="292"/>
        <v>42096.544548611113</v>
      </c>
      <c r="T3725" s="17">
        <f t="shared" si="293"/>
        <v>42126.544548611113</v>
      </c>
      <c r="U3725">
        <f t="shared" si="294"/>
        <v>2015</v>
      </c>
    </row>
    <row r="3726" spans="1:21" ht="43.2" x14ac:dyDescent="0.3">
      <c r="A3726">
        <v>3997</v>
      </c>
      <c r="B3726" s="9" t="s">
        <v>3993</v>
      </c>
      <c r="C3726" s="3" t="s">
        <v>8103</v>
      </c>
      <c r="D3726" s="5">
        <v>3000</v>
      </c>
      <c r="E3726" s="7">
        <v>0</v>
      </c>
      <c r="F3726" t="s">
        <v>8220</v>
      </c>
      <c r="G3726" t="s">
        <v>8224</v>
      </c>
      <c r="H3726" t="s">
        <v>8246</v>
      </c>
      <c r="I3726">
        <v>1428222221</v>
      </c>
      <c r="J3726">
        <v>1425633821</v>
      </c>
      <c r="K3726" t="b">
        <v>0</v>
      </c>
      <c r="L3726">
        <v>0</v>
      </c>
      <c r="M3726" t="b">
        <v>0</v>
      </c>
      <c r="N3726" t="s">
        <v>8269</v>
      </c>
      <c r="O3726">
        <f t="shared" si="290"/>
        <v>0</v>
      </c>
      <c r="P3726">
        <f t="shared" si="291"/>
        <v>0</v>
      </c>
      <c r="Q3726" s="12" t="s">
        <v>8323</v>
      </c>
      <c r="R3726" t="s">
        <v>8326</v>
      </c>
      <c r="S3726" s="17">
        <f t="shared" si="292"/>
        <v>42069.391446759255</v>
      </c>
      <c r="T3726" s="17">
        <f t="shared" si="293"/>
        <v>42099.349780092598</v>
      </c>
      <c r="U3726">
        <f t="shared" si="294"/>
        <v>2015</v>
      </c>
    </row>
    <row r="3727" spans="1:21" ht="43.2" x14ac:dyDescent="0.3">
      <c r="A3727">
        <v>3989</v>
      </c>
      <c r="B3727" s="9" t="s">
        <v>3985</v>
      </c>
      <c r="C3727" s="3" t="s">
        <v>8095</v>
      </c>
      <c r="D3727" s="5">
        <v>3000</v>
      </c>
      <c r="E3727" s="7">
        <v>0</v>
      </c>
      <c r="F3727" t="s">
        <v>8220</v>
      </c>
      <c r="G3727" t="s">
        <v>8223</v>
      </c>
      <c r="H3727" t="s">
        <v>8245</v>
      </c>
      <c r="I3727">
        <v>1447009181</v>
      </c>
      <c r="J3727">
        <v>1444413581</v>
      </c>
      <c r="K3727" t="b">
        <v>0</v>
      </c>
      <c r="L3727">
        <v>0</v>
      </c>
      <c r="M3727" t="b">
        <v>0</v>
      </c>
      <c r="N3727" t="s">
        <v>8269</v>
      </c>
      <c r="O3727">
        <f t="shared" si="290"/>
        <v>0</v>
      </c>
      <c r="P3727">
        <f t="shared" si="291"/>
        <v>0</v>
      </c>
      <c r="Q3727" s="12" t="s">
        <v>8323</v>
      </c>
      <c r="R3727" t="s">
        <v>8326</v>
      </c>
      <c r="S3727" s="17">
        <f t="shared" si="292"/>
        <v>42286.749780092592</v>
      </c>
      <c r="T3727" s="17">
        <f t="shared" si="293"/>
        <v>42316.791446759264</v>
      </c>
      <c r="U3727">
        <f t="shared" si="294"/>
        <v>2015</v>
      </c>
    </row>
    <row r="3728" spans="1:21" ht="43.2" x14ac:dyDescent="0.3">
      <c r="A3728">
        <v>3975</v>
      </c>
      <c r="B3728" s="9" t="s">
        <v>3972</v>
      </c>
      <c r="C3728" s="3" t="s">
        <v>8082</v>
      </c>
      <c r="D3728" s="5">
        <v>678</v>
      </c>
      <c r="E3728" s="7">
        <v>0</v>
      </c>
      <c r="F3728" t="s">
        <v>8220</v>
      </c>
      <c r="G3728" t="s">
        <v>8223</v>
      </c>
      <c r="H3728" t="s">
        <v>8245</v>
      </c>
      <c r="I3728">
        <v>1468442898</v>
      </c>
      <c r="J3728">
        <v>1465850898</v>
      </c>
      <c r="K3728" t="b">
        <v>0</v>
      </c>
      <c r="L3728">
        <v>0</v>
      </c>
      <c r="M3728" t="b">
        <v>0</v>
      </c>
      <c r="N3728" t="s">
        <v>8269</v>
      </c>
      <c r="O3728">
        <f t="shared" si="290"/>
        <v>0</v>
      </c>
      <c r="P3728">
        <f t="shared" si="291"/>
        <v>0</v>
      </c>
      <c r="Q3728" s="12" t="s">
        <v>8323</v>
      </c>
      <c r="R3728" t="s">
        <v>8326</v>
      </c>
      <c r="S3728" s="17">
        <f t="shared" si="292"/>
        <v>42534.866875</v>
      </c>
      <c r="T3728" s="17">
        <f t="shared" si="293"/>
        <v>42564.866875</v>
      </c>
      <c r="U3728">
        <f t="shared" si="294"/>
        <v>2016</v>
      </c>
    </row>
    <row r="3729" spans="1:21" ht="43.2" x14ac:dyDescent="0.3">
      <c r="A3729">
        <v>3963</v>
      </c>
      <c r="B3729" s="9" t="s">
        <v>3960</v>
      </c>
      <c r="C3729" s="3" t="s">
        <v>8070</v>
      </c>
      <c r="D3729" s="5">
        <v>10000</v>
      </c>
      <c r="E3729" s="7">
        <v>0</v>
      </c>
      <c r="F3729" t="s">
        <v>8220</v>
      </c>
      <c r="G3729" t="s">
        <v>8228</v>
      </c>
      <c r="H3729" t="s">
        <v>8250</v>
      </c>
      <c r="I3729">
        <v>1447821717</v>
      </c>
      <c r="J3729">
        <v>1445226117</v>
      </c>
      <c r="K3729" t="b">
        <v>0</v>
      </c>
      <c r="L3729">
        <v>0</v>
      </c>
      <c r="M3729" t="b">
        <v>0</v>
      </c>
      <c r="N3729" t="s">
        <v>8269</v>
      </c>
      <c r="O3729">
        <f t="shared" si="290"/>
        <v>0</v>
      </c>
      <c r="P3729">
        <f t="shared" si="291"/>
        <v>0</v>
      </c>
      <c r="Q3729" s="12" t="s">
        <v>8323</v>
      </c>
      <c r="R3729" t="s">
        <v>8326</v>
      </c>
      <c r="S3729" s="17">
        <f t="shared" si="292"/>
        <v>42296.154131944444</v>
      </c>
      <c r="T3729" s="17">
        <f t="shared" si="293"/>
        <v>42326.195798611108</v>
      </c>
      <c r="U3729">
        <f t="shared" si="294"/>
        <v>2015</v>
      </c>
    </row>
    <row r="3730" spans="1:21" ht="43.2" x14ac:dyDescent="0.3">
      <c r="A3730">
        <v>3956</v>
      </c>
      <c r="B3730" s="9" t="s">
        <v>3953</v>
      </c>
      <c r="C3730" s="3" t="s">
        <v>8063</v>
      </c>
      <c r="D3730" s="5">
        <v>5500</v>
      </c>
      <c r="E3730" s="7">
        <v>0</v>
      </c>
      <c r="F3730" t="s">
        <v>8220</v>
      </c>
      <c r="G3730" t="s">
        <v>8223</v>
      </c>
      <c r="H3730" t="s">
        <v>8245</v>
      </c>
      <c r="I3730">
        <v>1461543600</v>
      </c>
      <c r="J3730">
        <v>1459203727</v>
      </c>
      <c r="K3730" t="b">
        <v>0</v>
      </c>
      <c r="L3730">
        <v>0</v>
      </c>
      <c r="M3730" t="b">
        <v>0</v>
      </c>
      <c r="N3730" t="s">
        <v>8269</v>
      </c>
      <c r="O3730">
        <f t="shared" si="290"/>
        <v>0</v>
      </c>
      <c r="P3730">
        <f t="shared" si="291"/>
        <v>0</v>
      </c>
      <c r="Q3730" s="12" t="s">
        <v>8323</v>
      </c>
      <c r="R3730" t="s">
        <v>8326</v>
      </c>
      <c r="S3730" s="17">
        <f t="shared" si="292"/>
        <v>42457.932025462964</v>
      </c>
      <c r="T3730" s="17">
        <f t="shared" si="293"/>
        <v>42485.013888888891</v>
      </c>
      <c r="U3730">
        <f t="shared" si="294"/>
        <v>2016</v>
      </c>
    </row>
    <row r="3731" spans="1:21" ht="57.6" x14ac:dyDescent="0.3">
      <c r="A3731">
        <v>3954</v>
      </c>
      <c r="B3731" s="9" t="s">
        <v>3951</v>
      </c>
      <c r="C3731" s="3" t="s">
        <v>8061</v>
      </c>
      <c r="D3731" s="5">
        <v>25000</v>
      </c>
      <c r="E3731" s="7">
        <v>0</v>
      </c>
      <c r="F3731" t="s">
        <v>8220</v>
      </c>
      <c r="G3731" t="s">
        <v>8228</v>
      </c>
      <c r="H3731" t="s">
        <v>8250</v>
      </c>
      <c r="I3731">
        <v>1405352264</v>
      </c>
      <c r="J3731">
        <v>1400168264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2" t="s">
        <v>8323</v>
      </c>
      <c r="R3731" t="s">
        <v>8326</v>
      </c>
      <c r="S3731" s="17">
        <f t="shared" si="292"/>
        <v>41774.651203703703</v>
      </c>
      <c r="T3731" s="17">
        <f t="shared" si="293"/>
        <v>41834.651203703703</v>
      </c>
      <c r="U3731">
        <f t="shared" si="294"/>
        <v>2014</v>
      </c>
    </row>
    <row r="3732" spans="1:21" ht="43.2" x14ac:dyDescent="0.3">
      <c r="A3732">
        <v>3953</v>
      </c>
      <c r="B3732" s="9" t="s">
        <v>3950</v>
      </c>
      <c r="C3732" s="3" t="s">
        <v>8060</v>
      </c>
      <c r="D3732" s="5">
        <v>17600</v>
      </c>
      <c r="E3732" s="7">
        <v>0</v>
      </c>
      <c r="F3732" t="s">
        <v>8220</v>
      </c>
      <c r="G3732" t="s">
        <v>8223</v>
      </c>
      <c r="H3732" t="s">
        <v>8245</v>
      </c>
      <c r="I3732">
        <v>1469834940</v>
      </c>
      <c r="J3732">
        <v>1467162586</v>
      </c>
      <c r="K3732" t="b">
        <v>0</v>
      </c>
      <c r="L3732">
        <v>0</v>
      </c>
      <c r="M3732" t="b">
        <v>0</v>
      </c>
      <c r="N3732" t="s">
        <v>8269</v>
      </c>
      <c r="O3732">
        <f t="shared" si="290"/>
        <v>0</v>
      </c>
      <c r="P3732">
        <f t="shared" si="291"/>
        <v>0</v>
      </c>
      <c r="Q3732" s="12" t="s">
        <v>8323</v>
      </c>
      <c r="R3732" t="s">
        <v>8326</v>
      </c>
      <c r="S3732" s="17">
        <f t="shared" si="292"/>
        <v>42550.048449074078</v>
      </c>
      <c r="T3732" s="17">
        <f t="shared" si="293"/>
        <v>42580.978472222225</v>
      </c>
      <c r="U3732">
        <f t="shared" si="294"/>
        <v>2016</v>
      </c>
    </row>
    <row r="3733" spans="1:21" ht="43.2" x14ac:dyDescent="0.3">
      <c r="A3733">
        <v>3948</v>
      </c>
      <c r="B3733" s="9" t="s">
        <v>3945</v>
      </c>
      <c r="C3733" s="3" t="s">
        <v>8056</v>
      </c>
      <c r="D3733" s="5">
        <v>30000</v>
      </c>
      <c r="E3733" s="7">
        <v>0</v>
      </c>
      <c r="F3733" t="s">
        <v>8220</v>
      </c>
      <c r="G3733" t="s">
        <v>8225</v>
      </c>
      <c r="H3733" t="s">
        <v>8247</v>
      </c>
      <c r="I3733">
        <v>1410076123</v>
      </c>
      <c r="J3733">
        <v>1404892123</v>
      </c>
      <c r="K3733" t="b">
        <v>0</v>
      </c>
      <c r="L3733">
        <v>0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2" t="s">
        <v>8323</v>
      </c>
      <c r="R3733" t="s">
        <v>8326</v>
      </c>
      <c r="S3733" s="17">
        <f t="shared" si="292"/>
        <v>41829.325497685182</v>
      </c>
      <c r="T3733" s="17">
        <f t="shared" si="293"/>
        <v>41889.325497685182</v>
      </c>
      <c r="U3733">
        <f t="shared" si="294"/>
        <v>2014</v>
      </c>
    </row>
    <row r="3734" spans="1:21" ht="57.6" x14ac:dyDescent="0.3">
      <c r="A3734">
        <v>3944</v>
      </c>
      <c r="B3734" s="9" t="s">
        <v>3941</v>
      </c>
      <c r="C3734" s="3" t="s">
        <v>8052</v>
      </c>
      <c r="D3734" s="5">
        <v>5000</v>
      </c>
      <c r="E3734" s="7">
        <v>0</v>
      </c>
      <c r="F3734" t="s">
        <v>8220</v>
      </c>
      <c r="G3734" t="s">
        <v>8223</v>
      </c>
      <c r="H3734" t="s">
        <v>8245</v>
      </c>
      <c r="I3734">
        <v>1440690875</v>
      </c>
      <c r="J3734">
        <v>1438098875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2" t="s">
        <v>8323</v>
      </c>
      <c r="R3734" t="s">
        <v>8326</v>
      </c>
      <c r="S3734" s="17">
        <f t="shared" si="292"/>
        <v>42213.662905092591</v>
      </c>
      <c r="T3734" s="17">
        <f t="shared" si="293"/>
        <v>42243.662905092591</v>
      </c>
      <c r="U3734">
        <f t="shared" si="294"/>
        <v>2015</v>
      </c>
    </row>
    <row r="3735" spans="1:21" ht="43.2" x14ac:dyDescent="0.3">
      <c r="A3735">
        <v>3942</v>
      </c>
      <c r="B3735" s="9" t="s">
        <v>3939</v>
      </c>
      <c r="C3735" s="3" t="s">
        <v>8050</v>
      </c>
      <c r="D3735" s="5">
        <v>1200</v>
      </c>
      <c r="E3735" s="7">
        <v>0</v>
      </c>
      <c r="F3735" t="s">
        <v>8220</v>
      </c>
      <c r="G3735" t="s">
        <v>8223</v>
      </c>
      <c r="H3735" t="s">
        <v>8245</v>
      </c>
      <c r="I3735">
        <v>1434490914</v>
      </c>
      <c r="J3735">
        <v>1429306914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8323</v>
      </c>
      <c r="R3735" t="s">
        <v>8326</v>
      </c>
      <c r="S3735" s="17">
        <f t="shared" si="292"/>
        <v>42111.904097222221</v>
      </c>
      <c r="T3735" s="17">
        <f t="shared" si="293"/>
        <v>42171.904097222221</v>
      </c>
      <c r="U3735">
        <f t="shared" si="294"/>
        <v>2015</v>
      </c>
    </row>
    <row r="3736" spans="1:21" ht="43.2" x14ac:dyDescent="0.3">
      <c r="A3736">
        <v>3936</v>
      </c>
      <c r="B3736" s="9" t="s">
        <v>3933</v>
      </c>
      <c r="C3736" s="3" t="s">
        <v>8044</v>
      </c>
      <c r="D3736" s="5">
        <v>20000</v>
      </c>
      <c r="E3736" s="7">
        <v>0</v>
      </c>
      <c r="F3736" t="s">
        <v>8220</v>
      </c>
      <c r="G3736" t="s">
        <v>8223</v>
      </c>
      <c r="H3736" t="s">
        <v>8245</v>
      </c>
      <c r="I3736">
        <v>1480576720</v>
      </c>
      <c r="J3736">
        <v>1477981120</v>
      </c>
      <c r="K3736" t="b">
        <v>0</v>
      </c>
      <c r="L3736">
        <v>0</v>
      </c>
      <c r="M3736" t="b">
        <v>0</v>
      </c>
      <c r="N3736" t="s">
        <v>8269</v>
      </c>
      <c r="O3736">
        <f t="shared" si="290"/>
        <v>0</v>
      </c>
      <c r="P3736">
        <f t="shared" si="291"/>
        <v>0</v>
      </c>
      <c r="Q3736" s="12" t="s">
        <v>8323</v>
      </c>
      <c r="R3736" t="s">
        <v>8326</v>
      </c>
      <c r="S3736" s="17">
        <f t="shared" si="292"/>
        <v>42675.262962962966</v>
      </c>
      <c r="T3736" s="17">
        <f t="shared" si="293"/>
        <v>42705.304629629631</v>
      </c>
      <c r="U3736">
        <f t="shared" si="294"/>
        <v>2016</v>
      </c>
    </row>
    <row r="3737" spans="1:21" ht="43.2" x14ac:dyDescent="0.3">
      <c r="A3737">
        <v>3931</v>
      </c>
      <c r="B3737" s="9" t="s">
        <v>3928</v>
      </c>
      <c r="C3737" s="3" t="s">
        <v>8039</v>
      </c>
      <c r="D3737" s="5">
        <v>8000</v>
      </c>
      <c r="E3737" s="7">
        <v>0</v>
      </c>
      <c r="F3737" t="s">
        <v>8220</v>
      </c>
      <c r="G3737" t="s">
        <v>8223</v>
      </c>
      <c r="H3737" t="s">
        <v>8245</v>
      </c>
      <c r="I3737">
        <v>1441510707</v>
      </c>
      <c r="J3737">
        <v>1439350707</v>
      </c>
      <c r="K3737" t="b">
        <v>0</v>
      </c>
      <c r="L3737">
        <v>0</v>
      </c>
      <c r="M3737" t="b">
        <v>0</v>
      </c>
      <c r="N3737" t="s">
        <v>8269</v>
      </c>
      <c r="O3737">
        <f t="shared" si="290"/>
        <v>0</v>
      </c>
      <c r="P3737">
        <f t="shared" si="291"/>
        <v>0</v>
      </c>
      <c r="Q3737" s="12" t="s">
        <v>8323</v>
      </c>
      <c r="R3737" t="s">
        <v>8326</v>
      </c>
      <c r="S3737" s="17">
        <f t="shared" si="292"/>
        <v>42228.151701388888</v>
      </c>
      <c r="T3737" s="17">
        <f t="shared" si="293"/>
        <v>42253.151701388888</v>
      </c>
      <c r="U3737">
        <f t="shared" si="294"/>
        <v>2015</v>
      </c>
    </row>
    <row r="3738" spans="1:21" ht="43.2" x14ac:dyDescent="0.3">
      <c r="A3738">
        <v>3930</v>
      </c>
      <c r="B3738" s="9" t="s">
        <v>3927</v>
      </c>
      <c r="C3738" s="3" t="s">
        <v>8038</v>
      </c>
      <c r="D3738" s="5">
        <v>10000</v>
      </c>
      <c r="E3738" s="7">
        <v>0</v>
      </c>
      <c r="F3738" t="s">
        <v>8220</v>
      </c>
      <c r="G3738" t="s">
        <v>8225</v>
      </c>
      <c r="H3738" t="s">
        <v>8247</v>
      </c>
      <c r="I3738">
        <v>1459490400</v>
      </c>
      <c r="J3738">
        <v>1457078868</v>
      </c>
      <c r="K3738" t="b">
        <v>0</v>
      </c>
      <c r="L3738">
        <v>0</v>
      </c>
      <c r="M3738" t="b">
        <v>0</v>
      </c>
      <c r="N3738" t="s">
        <v>8269</v>
      </c>
      <c r="O3738">
        <f t="shared" si="290"/>
        <v>0</v>
      </c>
      <c r="P3738">
        <f t="shared" si="291"/>
        <v>0</v>
      </c>
      <c r="Q3738" s="12" t="s">
        <v>8323</v>
      </c>
      <c r="R3738" t="s">
        <v>8326</v>
      </c>
      <c r="S3738" s="17">
        <f t="shared" si="292"/>
        <v>42433.338749999995</v>
      </c>
      <c r="T3738" s="17">
        <f t="shared" si="293"/>
        <v>42461.25</v>
      </c>
      <c r="U3738">
        <f t="shared" si="294"/>
        <v>2016</v>
      </c>
    </row>
    <row r="3739" spans="1:21" ht="43.2" x14ac:dyDescent="0.3">
      <c r="A3739">
        <v>3921</v>
      </c>
      <c r="B3739" s="9" t="s">
        <v>3918</v>
      </c>
      <c r="C3739" s="3" t="s">
        <v>8029</v>
      </c>
      <c r="D3739" s="5">
        <v>3000</v>
      </c>
      <c r="E3739" s="7">
        <v>0</v>
      </c>
      <c r="F3739" t="s">
        <v>8220</v>
      </c>
      <c r="G3739" t="s">
        <v>8224</v>
      </c>
      <c r="H3739" t="s">
        <v>8246</v>
      </c>
      <c r="I3739">
        <v>1414346400</v>
      </c>
      <c r="J3739">
        <v>1413291655</v>
      </c>
      <c r="K3739" t="b">
        <v>0</v>
      </c>
      <c r="L3739">
        <v>0</v>
      </c>
      <c r="M3739" t="b">
        <v>0</v>
      </c>
      <c r="N3739" t="s">
        <v>8269</v>
      </c>
      <c r="O3739">
        <f t="shared" si="290"/>
        <v>0</v>
      </c>
      <c r="P3739">
        <f t="shared" si="291"/>
        <v>0</v>
      </c>
      <c r="Q3739" s="12" t="s">
        <v>8323</v>
      </c>
      <c r="R3739" t="s">
        <v>8326</v>
      </c>
      <c r="S3739" s="17">
        <f t="shared" si="292"/>
        <v>41926.542303240742</v>
      </c>
      <c r="T3739" s="17">
        <f t="shared" si="293"/>
        <v>41938.75</v>
      </c>
      <c r="U3739">
        <f t="shared" si="294"/>
        <v>2014</v>
      </c>
    </row>
    <row r="3740" spans="1:21" ht="43.2" x14ac:dyDescent="0.3">
      <c r="A3740">
        <v>3916</v>
      </c>
      <c r="B3740" s="9" t="s">
        <v>3913</v>
      </c>
      <c r="C3740" s="3" t="s">
        <v>8024</v>
      </c>
      <c r="D3740" s="5">
        <v>2000</v>
      </c>
      <c r="E3740" s="7">
        <v>0</v>
      </c>
      <c r="F3740" t="s">
        <v>8220</v>
      </c>
      <c r="G3740" t="s">
        <v>8231</v>
      </c>
      <c r="H3740" t="s">
        <v>8252</v>
      </c>
      <c r="I3740">
        <v>1464952752</v>
      </c>
      <c r="J3740">
        <v>1462360752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2" t="s">
        <v>8323</v>
      </c>
      <c r="R3740" t="s">
        <v>8326</v>
      </c>
      <c r="S3740" s="17">
        <f t="shared" si="292"/>
        <v>42494.471666666665</v>
      </c>
      <c r="T3740" s="17">
        <f t="shared" si="293"/>
        <v>42524.471666666665</v>
      </c>
      <c r="U3740">
        <f t="shared" si="294"/>
        <v>2016</v>
      </c>
    </row>
    <row r="3741" spans="1:21" ht="57.6" x14ac:dyDescent="0.3">
      <c r="A3741">
        <v>3903</v>
      </c>
      <c r="B3741" s="9" t="s">
        <v>3900</v>
      </c>
      <c r="C3741" s="3" t="s">
        <v>8011</v>
      </c>
      <c r="D3741" s="5">
        <v>1500</v>
      </c>
      <c r="E3741" s="7">
        <v>0</v>
      </c>
      <c r="F3741" t="s">
        <v>8220</v>
      </c>
      <c r="G3741" t="s">
        <v>8223</v>
      </c>
      <c r="H3741" t="s">
        <v>8245</v>
      </c>
      <c r="I3741">
        <v>1439581080</v>
      </c>
      <c r="J3741">
        <v>1435709765</v>
      </c>
      <c r="K3741" t="b">
        <v>0</v>
      </c>
      <c r="L3741">
        <v>0</v>
      </c>
      <c r="M3741" t="b">
        <v>0</v>
      </c>
      <c r="N3741" t="s">
        <v>8269</v>
      </c>
      <c r="O3741">
        <f t="shared" si="290"/>
        <v>0</v>
      </c>
      <c r="P3741">
        <f t="shared" si="291"/>
        <v>0</v>
      </c>
      <c r="Q3741" s="12" t="s">
        <v>8323</v>
      </c>
      <c r="R3741" t="s">
        <v>8326</v>
      </c>
      <c r="S3741" s="17">
        <f t="shared" si="292"/>
        <v>42186.01116898148</v>
      </c>
      <c r="T3741" s="17">
        <f t="shared" si="293"/>
        <v>42230.818055555559</v>
      </c>
      <c r="U3741">
        <f t="shared" si="294"/>
        <v>2015</v>
      </c>
    </row>
    <row r="3742" spans="1:21" ht="57.6" x14ac:dyDescent="0.3">
      <c r="A3742">
        <v>3892</v>
      </c>
      <c r="B3742" s="9" t="s">
        <v>3889</v>
      </c>
      <c r="C3742" s="3" t="s">
        <v>8000</v>
      </c>
      <c r="D3742" s="5">
        <v>1000</v>
      </c>
      <c r="E3742" s="7">
        <v>0</v>
      </c>
      <c r="F3742" t="s">
        <v>8220</v>
      </c>
      <c r="G3742" t="s">
        <v>8223</v>
      </c>
      <c r="H3742" t="s">
        <v>8245</v>
      </c>
      <c r="I3742">
        <v>1408863600</v>
      </c>
      <c r="J3742">
        <v>1408203557</v>
      </c>
      <c r="K3742" t="b">
        <v>0</v>
      </c>
      <c r="L3742">
        <v>0</v>
      </c>
      <c r="M3742" t="b">
        <v>0</v>
      </c>
      <c r="N3742" t="s">
        <v>8269</v>
      </c>
      <c r="O3742">
        <f t="shared" si="290"/>
        <v>0</v>
      </c>
      <c r="P3742">
        <f t="shared" si="291"/>
        <v>0</v>
      </c>
      <c r="Q3742" s="12" t="s">
        <v>8323</v>
      </c>
      <c r="R3742" t="s">
        <v>8326</v>
      </c>
      <c r="S3742" s="17">
        <f t="shared" si="292"/>
        <v>41867.652280092596</v>
      </c>
      <c r="T3742" s="17">
        <f t="shared" si="293"/>
        <v>41875.291666666664</v>
      </c>
      <c r="U3742">
        <f t="shared" si="294"/>
        <v>2014</v>
      </c>
    </row>
    <row r="3743" spans="1:21" x14ac:dyDescent="0.3">
      <c r="A3743">
        <v>3886</v>
      </c>
      <c r="B3743" s="9" t="s">
        <v>3883</v>
      </c>
      <c r="C3743" s="3">
        <v>1</v>
      </c>
      <c r="D3743" s="5">
        <v>10000</v>
      </c>
      <c r="E3743" s="7">
        <v>0</v>
      </c>
      <c r="F3743" t="s">
        <v>8219</v>
      </c>
      <c r="G3743" t="s">
        <v>8225</v>
      </c>
      <c r="H3743" t="s">
        <v>8247</v>
      </c>
      <c r="I3743">
        <v>1418275702</v>
      </c>
      <c r="J3743">
        <v>1415683702</v>
      </c>
      <c r="K3743" t="b">
        <v>0</v>
      </c>
      <c r="L3743">
        <v>0</v>
      </c>
      <c r="M3743" t="b">
        <v>0</v>
      </c>
      <c r="N3743" t="s">
        <v>8303</v>
      </c>
      <c r="O3743">
        <f t="shared" si="290"/>
        <v>0</v>
      </c>
      <c r="P3743">
        <f t="shared" si="291"/>
        <v>0</v>
      </c>
      <c r="Q3743" s="12" t="s">
        <v>8323</v>
      </c>
      <c r="R3743" t="s">
        <v>8335</v>
      </c>
      <c r="S3743" s="17">
        <f t="shared" si="292"/>
        <v>41954.228032407409</v>
      </c>
      <c r="T3743" s="17">
        <f t="shared" si="293"/>
        <v>41984.228032407409</v>
      </c>
      <c r="U3743">
        <f t="shared" si="294"/>
        <v>2014</v>
      </c>
    </row>
    <row r="3744" spans="1:21" ht="43.2" x14ac:dyDescent="0.3">
      <c r="A3744">
        <v>3885</v>
      </c>
      <c r="B3744" s="9" t="s">
        <v>3882</v>
      </c>
      <c r="C3744" s="3" t="s">
        <v>7994</v>
      </c>
      <c r="D3744" s="5">
        <v>375000</v>
      </c>
      <c r="E3744" s="7">
        <v>0</v>
      </c>
      <c r="F3744" t="s">
        <v>8219</v>
      </c>
      <c r="G3744" t="s">
        <v>8223</v>
      </c>
      <c r="H3744" t="s">
        <v>8245</v>
      </c>
      <c r="I3744">
        <v>1462834191</v>
      </c>
      <c r="J3744">
        <v>1460242191</v>
      </c>
      <c r="K3744" t="b">
        <v>0</v>
      </c>
      <c r="L3744">
        <v>0</v>
      </c>
      <c r="M3744" t="b">
        <v>0</v>
      </c>
      <c r="N3744" t="s">
        <v>8303</v>
      </c>
      <c r="O3744">
        <f t="shared" si="290"/>
        <v>0</v>
      </c>
      <c r="P3744">
        <f t="shared" si="291"/>
        <v>0</v>
      </c>
      <c r="Q3744" s="12" t="s">
        <v>8323</v>
      </c>
      <c r="R3744" t="s">
        <v>8335</v>
      </c>
      <c r="S3744" s="17">
        <f t="shared" si="292"/>
        <v>42469.951284722221</v>
      </c>
      <c r="T3744" s="17">
        <f t="shared" si="293"/>
        <v>42499.951284722221</v>
      </c>
      <c r="U3744">
        <f t="shared" si="294"/>
        <v>2016</v>
      </c>
    </row>
    <row r="3745" spans="1:21" ht="43.2" x14ac:dyDescent="0.3">
      <c r="A3745">
        <v>3884</v>
      </c>
      <c r="B3745" s="9" t="s">
        <v>3881</v>
      </c>
      <c r="C3745" s="3" t="s">
        <v>7993</v>
      </c>
      <c r="D3745" s="5">
        <v>10000</v>
      </c>
      <c r="E3745" s="7">
        <v>0</v>
      </c>
      <c r="F3745" t="s">
        <v>8219</v>
      </c>
      <c r="G3745" t="s">
        <v>8223</v>
      </c>
      <c r="H3745" t="s">
        <v>8245</v>
      </c>
      <c r="I3745">
        <v>1427479192</v>
      </c>
      <c r="J3745">
        <v>1425322792</v>
      </c>
      <c r="K3745" t="b">
        <v>0</v>
      </c>
      <c r="L3745">
        <v>0</v>
      </c>
      <c r="M3745" t="b">
        <v>0</v>
      </c>
      <c r="N3745" t="s">
        <v>8303</v>
      </c>
      <c r="O3745">
        <f t="shared" si="290"/>
        <v>0</v>
      </c>
      <c r="P3745">
        <f t="shared" si="291"/>
        <v>0</v>
      </c>
      <c r="Q3745" s="12" t="s">
        <v>8323</v>
      </c>
      <c r="R3745" t="s">
        <v>8335</v>
      </c>
      <c r="S3745" s="17">
        <f t="shared" si="292"/>
        <v>42065.791574074072</v>
      </c>
      <c r="T3745" s="17">
        <f t="shared" si="293"/>
        <v>42090.749907407408</v>
      </c>
      <c r="U3745">
        <f t="shared" si="294"/>
        <v>2015</v>
      </c>
    </row>
    <row r="3746" spans="1:21" ht="57.6" x14ac:dyDescent="0.3">
      <c r="A3746">
        <v>3883</v>
      </c>
      <c r="B3746" s="9" t="s">
        <v>3880</v>
      </c>
      <c r="C3746" s="3" t="s">
        <v>7992</v>
      </c>
      <c r="D3746" s="5">
        <v>15000</v>
      </c>
      <c r="E3746" s="7">
        <v>0</v>
      </c>
      <c r="F3746" t="s">
        <v>8219</v>
      </c>
      <c r="G3746" t="s">
        <v>8224</v>
      </c>
      <c r="H3746" t="s">
        <v>8246</v>
      </c>
      <c r="I3746">
        <v>1409668069</v>
      </c>
      <c r="J3746">
        <v>1407076069</v>
      </c>
      <c r="K3746" t="b">
        <v>0</v>
      </c>
      <c r="L3746">
        <v>0</v>
      </c>
      <c r="M3746" t="b">
        <v>0</v>
      </c>
      <c r="N3746" t="s">
        <v>8303</v>
      </c>
      <c r="O3746">
        <f t="shared" si="290"/>
        <v>0</v>
      </c>
      <c r="P3746">
        <f t="shared" si="291"/>
        <v>0</v>
      </c>
      <c r="Q3746" s="12" t="s">
        <v>8323</v>
      </c>
      <c r="R3746" t="s">
        <v>8335</v>
      </c>
      <c r="S3746" s="17">
        <f t="shared" si="292"/>
        <v>41854.602650462963</v>
      </c>
      <c r="T3746" s="17">
        <f t="shared" si="293"/>
        <v>41884.602650462963</v>
      </c>
      <c r="U3746">
        <f t="shared" si="294"/>
        <v>2014</v>
      </c>
    </row>
    <row r="3747" spans="1:21" ht="43.2" x14ac:dyDescent="0.3">
      <c r="A3747">
        <v>3882</v>
      </c>
      <c r="B3747" s="9" t="s">
        <v>3879</v>
      </c>
      <c r="C3747" s="3" t="s">
        <v>7991</v>
      </c>
      <c r="D3747" s="5">
        <v>30000</v>
      </c>
      <c r="E3747" s="7">
        <v>0</v>
      </c>
      <c r="F3747" t="s">
        <v>8219</v>
      </c>
      <c r="G3747" t="s">
        <v>8225</v>
      </c>
      <c r="H3747" t="s">
        <v>8247</v>
      </c>
      <c r="I3747">
        <v>1454281380</v>
      </c>
      <c r="J3747">
        <v>1451950570</v>
      </c>
      <c r="K3747" t="b">
        <v>0</v>
      </c>
      <c r="L3747">
        <v>0</v>
      </c>
      <c r="M3747" t="b">
        <v>0</v>
      </c>
      <c r="N3747" t="s">
        <v>8303</v>
      </c>
      <c r="O3747">
        <f t="shared" si="290"/>
        <v>0</v>
      </c>
      <c r="P3747">
        <f t="shared" si="291"/>
        <v>0</v>
      </c>
      <c r="Q3747" s="12" t="s">
        <v>8323</v>
      </c>
      <c r="R3747" t="s">
        <v>8335</v>
      </c>
      <c r="S3747" s="17">
        <f t="shared" si="292"/>
        <v>42373.983449074076</v>
      </c>
      <c r="T3747" s="17">
        <f t="shared" si="293"/>
        <v>42400.960416666669</v>
      </c>
      <c r="U3747">
        <f t="shared" si="294"/>
        <v>2016</v>
      </c>
    </row>
    <row r="3748" spans="1:21" ht="43.2" x14ac:dyDescent="0.3">
      <c r="A3748">
        <v>3879</v>
      </c>
      <c r="B3748" s="9" t="s">
        <v>3876</v>
      </c>
      <c r="C3748" s="3" t="s">
        <v>7988</v>
      </c>
      <c r="D3748" s="5">
        <v>15000</v>
      </c>
      <c r="E3748" s="7">
        <v>0</v>
      </c>
      <c r="F3748" t="s">
        <v>8219</v>
      </c>
      <c r="G3748" t="s">
        <v>8224</v>
      </c>
      <c r="H3748" t="s">
        <v>8246</v>
      </c>
      <c r="I3748">
        <v>1422218396</v>
      </c>
      <c r="J3748">
        <v>1419626396</v>
      </c>
      <c r="K3748" t="b">
        <v>0</v>
      </c>
      <c r="L3748">
        <v>0</v>
      </c>
      <c r="M3748" t="b">
        <v>0</v>
      </c>
      <c r="N3748" t="s">
        <v>8303</v>
      </c>
      <c r="O3748">
        <f t="shared" si="290"/>
        <v>0</v>
      </c>
      <c r="P3748">
        <f t="shared" si="291"/>
        <v>0</v>
      </c>
      <c r="Q3748" s="12" t="s">
        <v>8323</v>
      </c>
      <c r="R3748" t="s">
        <v>8335</v>
      </c>
      <c r="S3748" s="17">
        <f t="shared" si="292"/>
        <v>41999.861064814817</v>
      </c>
      <c r="T3748" s="17">
        <f t="shared" si="293"/>
        <v>42029.861064814817</v>
      </c>
      <c r="U3748">
        <f t="shared" si="294"/>
        <v>2014</v>
      </c>
    </row>
    <row r="3749" spans="1:21" ht="43.2" x14ac:dyDescent="0.3">
      <c r="A3749">
        <v>3875</v>
      </c>
      <c r="B3749" s="9" t="s">
        <v>3872</v>
      </c>
      <c r="C3749" s="3" t="s">
        <v>7984</v>
      </c>
      <c r="D3749" s="5">
        <v>30000</v>
      </c>
      <c r="E3749" s="7">
        <v>0</v>
      </c>
      <c r="F3749" t="s">
        <v>8219</v>
      </c>
      <c r="G3749" t="s">
        <v>8231</v>
      </c>
      <c r="H3749" t="s">
        <v>8252</v>
      </c>
      <c r="I3749">
        <v>1472896800</v>
      </c>
      <c r="J3749">
        <v>1472804365</v>
      </c>
      <c r="K3749" t="b">
        <v>0</v>
      </c>
      <c r="L3749">
        <v>0</v>
      </c>
      <c r="M3749" t="b">
        <v>0</v>
      </c>
      <c r="N3749" t="s">
        <v>8303</v>
      </c>
      <c r="O3749">
        <f t="shared" si="290"/>
        <v>0</v>
      </c>
      <c r="P3749">
        <f t="shared" si="291"/>
        <v>0</v>
      </c>
      <c r="Q3749" s="12" t="s">
        <v>8323</v>
      </c>
      <c r="R3749" t="s">
        <v>8335</v>
      </c>
      <c r="S3749" s="17">
        <f t="shared" si="292"/>
        <v>42615.346817129626</v>
      </c>
      <c r="T3749" s="17">
        <f t="shared" si="293"/>
        <v>42616.416666666672</v>
      </c>
      <c r="U3749">
        <f t="shared" si="294"/>
        <v>2016</v>
      </c>
    </row>
    <row r="3750" spans="1:21" ht="57.6" x14ac:dyDescent="0.3">
      <c r="A3750">
        <v>3874</v>
      </c>
      <c r="B3750" s="9" t="s">
        <v>3871</v>
      </c>
      <c r="C3750" s="3" t="s">
        <v>7983</v>
      </c>
      <c r="D3750" s="5">
        <v>620</v>
      </c>
      <c r="E3750" s="7">
        <v>0</v>
      </c>
      <c r="F3750" t="s">
        <v>8219</v>
      </c>
      <c r="G3750" t="s">
        <v>8227</v>
      </c>
      <c r="H3750" t="s">
        <v>8249</v>
      </c>
      <c r="I3750">
        <v>1422061200</v>
      </c>
      <c r="J3750">
        <v>1420244622</v>
      </c>
      <c r="K3750" t="b">
        <v>0</v>
      </c>
      <c r="L3750">
        <v>0</v>
      </c>
      <c r="M3750" t="b">
        <v>0</v>
      </c>
      <c r="N3750" t="s">
        <v>8303</v>
      </c>
      <c r="O3750">
        <f t="shared" si="290"/>
        <v>0</v>
      </c>
      <c r="P3750">
        <f t="shared" si="291"/>
        <v>0</v>
      </c>
      <c r="Q3750" s="12" t="s">
        <v>8323</v>
      </c>
      <c r="R3750" t="s">
        <v>8335</v>
      </c>
      <c r="S3750" s="17">
        <f t="shared" si="292"/>
        <v>42007.016458333332</v>
      </c>
      <c r="T3750" s="17">
        <f t="shared" si="293"/>
        <v>42028.041666666672</v>
      </c>
      <c r="U3750">
        <f t="shared" si="294"/>
        <v>2015</v>
      </c>
    </row>
    <row r="3751" spans="1:21" ht="43.2" x14ac:dyDescent="0.3">
      <c r="A3751">
        <v>3873</v>
      </c>
      <c r="B3751" s="9" t="s">
        <v>3870</v>
      </c>
      <c r="C3751" s="3" t="s">
        <v>7982</v>
      </c>
      <c r="D3751" s="5">
        <v>5500</v>
      </c>
      <c r="E3751" s="7">
        <v>0</v>
      </c>
      <c r="F3751" t="s">
        <v>8219</v>
      </c>
      <c r="G3751" t="s">
        <v>8223</v>
      </c>
      <c r="H3751" t="s">
        <v>8245</v>
      </c>
      <c r="I3751">
        <v>1444322535</v>
      </c>
      <c r="J3751">
        <v>1441730535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2" t="s">
        <v>8323</v>
      </c>
      <c r="R3751" t="s">
        <v>8335</v>
      </c>
      <c r="S3751" s="17">
        <f t="shared" si="292"/>
        <v>42255.696006944447</v>
      </c>
      <c r="T3751" s="17">
        <f t="shared" si="293"/>
        <v>42285.696006944447</v>
      </c>
      <c r="U3751">
        <f t="shared" si="294"/>
        <v>2015</v>
      </c>
    </row>
    <row r="3752" spans="1:21" ht="43.2" x14ac:dyDescent="0.3">
      <c r="A3752">
        <v>3872</v>
      </c>
      <c r="B3752" s="9" t="s">
        <v>3869</v>
      </c>
      <c r="C3752" s="3" t="s">
        <v>7981</v>
      </c>
      <c r="D3752" s="5">
        <v>15000</v>
      </c>
      <c r="E3752" s="7">
        <v>0</v>
      </c>
      <c r="F3752" t="s">
        <v>8219</v>
      </c>
      <c r="G3752" t="s">
        <v>8223</v>
      </c>
      <c r="H3752" t="s">
        <v>8245</v>
      </c>
      <c r="I3752">
        <v>1439522996</v>
      </c>
      <c r="J3752">
        <v>1435202996</v>
      </c>
      <c r="K3752" t="b">
        <v>0</v>
      </c>
      <c r="L3752">
        <v>0</v>
      </c>
      <c r="M3752" t="b">
        <v>0</v>
      </c>
      <c r="N3752" t="s">
        <v>8303</v>
      </c>
      <c r="O3752">
        <f t="shared" si="290"/>
        <v>0</v>
      </c>
      <c r="P3752">
        <f t="shared" si="291"/>
        <v>0</v>
      </c>
      <c r="Q3752" s="12" t="s">
        <v>8323</v>
      </c>
      <c r="R3752" t="s">
        <v>8335</v>
      </c>
      <c r="S3752" s="17">
        <f t="shared" si="292"/>
        <v>42180.145787037036</v>
      </c>
      <c r="T3752" s="17">
        <f t="shared" si="293"/>
        <v>42230.145787037036</v>
      </c>
      <c r="U3752">
        <f t="shared" si="294"/>
        <v>2015</v>
      </c>
    </row>
    <row r="3753" spans="1:21" ht="43.2" x14ac:dyDescent="0.3">
      <c r="A3753">
        <v>3863</v>
      </c>
      <c r="B3753" s="9" t="s">
        <v>3860</v>
      </c>
      <c r="C3753" s="3" t="s">
        <v>7972</v>
      </c>
      <c r="D3753" s="5">
        <v>6000</v>
      </c>
      <c r="E3753" s="7">
        <v>0</v>
      </c>
      <c r="F3753" t="s">
        <v>8220</v>
      </c>
      <c r="G3753" t="s">
        <v>8223</v>
      </c>
      <c r="H3753" t="s">
        <v>8245</v>
      </c>
      <c r="I3753">
        <v>1446739905</v>
      </c>
      <c r="J3753">
        <v>1441552305</v>
      </c>
      <c r="K3753" t="b">
        <v>0</v>
      </c>
      <c r="L3753">
        <v>0</v>
      </c>
      <c r="M3753" t="b">
        <v>0</v>
      </c>
      <c r="N3753" t="s">
        <v>8269</v>
      </c>
      <c r="O3753">
        <f t="shared" si="290"/>
        <v>0</v>
      </c>
      <c r="P3753">
        <f t="shared" si="291"/>
        <v>0</v>
      </c>
      <c r="Q3753" s="12" t="s">
        <v>8323</v>
      </c>
      <c r="R3753" t="s">
        <v>8326</v>
      </c>
      <c r="S3753" s="17">
        <f t="shared" si="292"/>
        <v>42253.633159722223</v>
      </c>
      <c r="T3753" s="17">
        <f t="shared" si="293"/>
        <v>42313.674826388888</v>
      </c>
      <c r="U3753">
        <f t="shared" si="294"/>
        <v>2015</v>
      </c>
    </row>
    <row r="3754" spans="1:21" ht="43.2" x14ac:dyDescent="0.3">
      <c r="A3754">
        <v>3804</v>
      </c>
      <c r="B3754" s="9" t="s">
        <v>3801</v>
      </c>
      <c r="C3754" s="3" t="s">
        <v>7914</v>
      </c>
      <c r="D3754" s="5">
        <v>8000</v>
      </c>
      <c r="E3754" s="7">
        <v>0</v>
      </c>
      <c r="F3754" t="s">
        <v>8220</v>
      </c>
      <c r="G3754" t="s">
        <v>8223</v>
      </c>
      <c r="H3754" t="s">
        <v>8245</v>
      </c>
      <c r="I3754">
        <v>1469948400</v>
      </c>
      <c r="J3754">
        <v>1465172024</v>
      </c>
      <c r="K3754" t="b">
        <v>0</v>
      </c>
      <c r="L3754">
        <v>0</v>
      </c>
      <c r="M3754" t="b">
        <v>0</v>
      </c>
      <c r="N3754" t="s">
        <v>8303</v>
      </c>
      <c r="O3754">
        <f t="shared" si="290"/>
        <v>0</v>
      </c>
      <c r="P3754">
        <f t="shared" si="291"/>
        <v>0</v>
      </c>
      <c r="Q3754" s="12" t="s">
        <v>8323</v>
      </c>
      <c r="R3754" t="s">
        <v>8335</v>
      </c>
      <c r="S3754" s="17">
        <f t="shared" si="292"/>
        <v>42527.00953703704</v>
      </c>
      <c r="T3754" s="17">
        <f t="shared" si="293"/>
        <v>42582.291666666672</v>
      </c>
      <c r="U3754">
        <f t="shared" si="294"/>
        <v>2016</v>
      </c>
    </row>
    <row r="3755" spans="1:21" ht="43.2" x14ac:dyDescent="0.3">
      <c r="A3755">
        <v>3802</v>
      </c>
      <c r="B3755" s="9" t="s">
        <v>3799</v>
      </c>
      <c r="C3755" s="3" t="s">
        <v>7912</v>
      </c>
      <c r="D3755" s="5">
        <v>3000</v>
      </c>
      <c r="E3755" s="7">
        <v>0</v>
      </c>
      <c r="F3755" t="s">
        <v>8220</v>
      </c>
      <c r="G3755" t="s">
        <v>8223</v>
      </c>
      <c r="H3755" t="s">
        <v>8245</v>
      </c>
      <c r="I3755">
        <v>1445482906</v>
      </c>
      <c r="J3755">
        <v>1442890906</v>
      </c>
      <c r="K3755" t="b">
        <v>0</v>
      </c>
      <c r="L3755">
        <v>0</v>
      </c>
      <c r="M3755" t="b">
        <v>0</v>
      </c>
      <c r="N3755" t="s">
        <v>8303</v>
      </c>
      <c r="O3755">
        <f t="shared" si="290"/>
        <v>0</v>
      </c>
      <c r="P3755">
        <f t="shared" si="291"/>
        <v>0</v>
      </c>
      <c r="Q3755" s="12" t="s">
        <v>8323</v>
      </c>
      <c r="R3755" t="s">
        <v>8335</v>
      </c>
      <c r="S3755" s="17">
        <f t="shared" si="292"/>
        <v>42269.126226851848</v>
      </c>
      <c r="T3755" s="17">
        <f t="shared" si="293"/>
        <v>42299.126226851848</v>
      </c>
      <c r="U3755">
        <f t="shared" si="294"/>
        <v>2015</v>
      </c>
    </row>
    <row r="3756" spans="1:21" ht="28.8" x14ac:dyDescent="0.3">
      <c r="A3756">
        <v>3791</v>
      </c>
      <c r="B3756" s="9" t="s">
        <v>3788</v>
      </c>
      <c r="C3756" s="3" t="s">
        <v>7901</v>
      </c>
      <c r="D3756" s="5">
        <v>1500</v>
      </c>
      <c r="E3756" s="7">
        <v>0</v>
      </c>
      <c r="F3756" t="s">
        <v>8220</v>
      </c>
      <c r="G3756" t="s">
        <v>8223</v>
      </c>
      <c r="H3756" t="s">
        <v>8245</v>
      </c>
      <c r="I3756">
        <v>1404664592</v>
      </c>
      <c r="J3756">
        <v>1399480592</v>
      </c>
      <c r="K3756" t="b">
        <v>0</v>
      </c>
      <c r="L3756">
        <v>0</v>
      </c>
      <c r="M3756" t="b">
        <v>0</v>
      </c>
      <c r="N3756" t="s">
        <v>8303</v>
      </c>
      <c r="O3756">
        <f t="shared" si="290"/>
        <v>0</v>
      </c>
      <c r="P3756">
        <f t="shared" si="291"/>
        <v>0</v>
      </c>
      <c r="Q3756" s="12" t="s">
        <v>8323</v>
      </c>
      <c r="R3756" t="s">
        <v>8335</v>
      </c>
      <c r="S3756" s="17">
        <f t="shared" si="292"/>
        <v>41766.692037037035</v>
      </c>
      <c r="T3756" s="17">
        <f t="shared" si="293"/>
        <v>41826.692037037035</v>
      </c>
      <c r="U3756">
        <f t="shared" si="294"/>
        <v>2014</v>
      </c>
    </row>
    <row r="3757" spans="1:21" ht="43.2" x14ac:dyDescent="0.3">
      <c r="A3757">
        <v>3790</v>
      </c>
      <c r="B3757" s="9" t="s">
        <v>3787</v>
      </c>
      <c r="C3757" s="3" t="s">
        <v>7900</v>
      </c>
      <c r="D3757" s="5">
        <v>15000</v>
      </c>
      <c r="E3757" s="7">
        <v>0</v>
      </c>
      <c r="F3757" t="s">
        <v>8220</v>
      </c>
      <c r="G3757" t="s">
        <v>8223</v>
      </c>
      <c r="H3757" t="s">
        <v>8245</v>
      </c>
      <c r="I3757">
        <v>1479834023</v>
      </c>
      <c r="J3757">
        <v>1477238423</v>
      </c>
      <c r="K3757" t="b">
        <v>0</v>
      </c>
      <c r="L3757">
        <v>0</v>
      </c>
      <c r="M3757" t="b">
        <v>0</v>
      </c>
      <c r="N3757" t="s">
        <v>8303</v>
      </c>
      <c r="O3757">
        <f t="shared" si="290"/>
        <v>0</v>
      </c>
      <c r="P3757">
        <f t="shared" si="291"/>
        <v>0</v>
      </c>
      <c r="Q3757" s="12" t="s">
        <v>8323</v>
      </c>
      <c r="R3757" t="s">
        <v>8335</v>
      </c>
      <c r="S3757" s="17">
        <f t="shared" si="292"/>
        <v>42666.666932870372</v>
      </c>
      <c r="T3757" s="17">
        <f t="shared" si="293"/>
        <v>42696.708599537036</v>
      </c>
      <c r="U3757">
        <f t="shared" si="294"/>
        <v>2016</v>
      </c>
    </row>
    <row r="3758" spans="1:21" ht="57.6" x14ac:dyDescent="0.3">
      <c r="A3758">
        <v>3744</v>
      </c>
      <c r="B3758" s="9" t="s">
        <v>3741</v>
      </c>
      <c r="C3758" s="3" t="s">
        <v>7854</v>
      </c>
      <c r="D3758" s="5">
        <v>1200</v>
      </c>
      <c r="E3758" s="7">
        <v>0</v>
      </c>
      <c r="F3758" t="s">
        <v>8220</v>
      </c>
      <c r="G3758" t="s">
        <v>8223</v>
      </c>
      <c r="H3758" t="s">
        <v>8245</v>
      </c>
      <c r="I3758">
        <v>1404532740</v>
      </c>
      <c r="J3758">
        <v>1401823952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2" t="s">
        <v>8323</v>
      </c>
      <c r="R3758" t="s">
        <v>8326</v>
      </c>
      <c r="S3758" s="17">
        <f t="shared" si="292"/>
        <v>41793.814259259263</v>
      </c>
      <c r="T3758" s="17">
        <f t="shared" si="293"/>
        <v>41825.165972222225</v>
      </c>
      <c r="U3758">
        <f t="shared" si="294"/>
        <v>2014</v>
      </c>
    </row>
    <row r="3759" spans="1:21" ht="28.8" x14ac:dyDescent="0.3">
      <c r="A3759">
        <v>3743</v>
      </c>
      <c r="B3759" s="9" t="s">
        <v>3740</v>
      </c>
      <c r="C3759" s="3" t="s">
        <v>7853</v>
      </c>
      <c r="D3759" s="5">
        <v>2200</v>
      </c>
      <c r="E3759" s="7">
        <v>0</v>
      </c>
      <c r="F3759" t="s">
        <v>8220</v>
      </c>
      <c r="G3759" t="s">
        <v>8223</v>
      </c>
      <c r="H3759" t="s">
        <v>8245</v>
      </c>
      <c r="I3759">
        <v>1404406964</v>
      </c>
      <c r="J3759">
        <v>1401814964</v>
      </c>
      <c r="K3759" t="b">
        <v>0</v>
      </c>
      <c r="L3759">
        <v>0</v>
      </c>
      <c r="M3759" t="b">
        <v>0</v>
      </c>
      <c r="N3759" t="s">
        <v>8269</v>
      </c>
      <c r="O3759">
        <f t="shared" si="290"/>
        <v>0</v>
      </c>
      <c r="P3759">
        <f t="shared" si="291"/>
        <v>0</v>
      </c>
      <c r="Q3759" s="12" t="s">
        <v>8323</v>
      </c>
      <c r="R3759" t="s">
        <v>8326</v>
      </c>
      <c r="S3759" s="17">
        <f t="shared" si="292"/>
        <v>41793.710231481484</v>
      </c>
      <c r="T3759" s="17">
        <f t="shared" si="293"/>
        <v>41823.710231481484</v>
      </c>
      <c r="U3759">
        <f t="shared" si="294"/>
        <v>2014</v>
      </c>
    </row>
    <row r="3760" spans="1:21" ht="43.2" x14ac:dyDescent="0.3">
      <c r="A3760">
        <v>3741</v>
      </c>
      <c r="B3760" s="9" t="s">
        <v>3738</v>
      </c>
      <c r="C3760" s="3" t="s">
        <v>7851</v>
      </c>
      <c r="D3760" s="5">
        <v>20000</v>
      </c>
      <c r="E3760" s="7">
        <v>0</v>
      </c>
      <c r="F3760" t="s">
        <v>8220</v>
      </c>
      <c r="G3760" t="s">
        <v>8223</v>
      </c>
      <c r="H3760" t="s">
        <v>8245</v>
      </c>
      <c r="I3760">
        <v>1450389950</v>
      </c>
      <c r="J3760">
        <v>1447797950</v>
      </c>
      <c r="K3760" t="b">
        <v>0</v>
      </c>
      <c r="L3760">
        <v>0</v>
      </c>
      <c r="M3760" t="b">
        <v>0</v>
      </c>
      <c r="N3760" t="s">
        <v>8269</v>
      </c>
      <c r="O3760">
        <f t="shared" si="290"/>
        <v>0</v>
      </c>
      <c r="P3760">
        <f t="shared" si="291"/>
        <v>0</v>
      </c>
      <c r="Q3760" s="12" t="s">
        <v>8323</v>
      </c>
      <c r="R3760" t="s">
        <v>8326</v>
      </c>
      <c r="S3760" s="17">
        <f t="shared" si="292"/>
        <v>42325.920717592591</v>
      </c>
      <c r="T3760" s="17">
        <f t="shared" si="293"/>
        <v>42355.920717592591</v>
      </c>
      <c r="U3760">
        <f t="shared" si="294"/>
        <v>2015</v>
      </c>
    </row>
    <row r="3761" spans="1:21" ht="43.2" x14ac:dyDescent="0.3">
      <c r="A3761">
        <v>3733</v>
      </c>
      <c r="B3761" s="9" t="s">
        <v>3730</v>
      </c>
      <c r="C3761" s="3" t="s">
        <v>7843</v>
      </c>
      <c r="D3761" s="5">
        <v>1500</v>
      </c>
      <c r="E3761" s="7">
        <v>0</v>
      </c>
      <c r="F3761" t="s">
        <v>8220</v>
      </c>
      <c r="G3761" t="s">
        <v>8223</v>
      </c>
      <c r="H3761" t="s">
        <v>8245</v>
      </c>
      <c r="I3761">
        <v>1429396200</v>
      </c>
      <c r="J3761">
        <v>1428539708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2" t="s">
        <v>8323</v>
      </c>
      <c r="R3761" t="s">
        <v>8326</v>
      </c>
      <c r="S3761" s="17">
        <f t="shared" si="292"/>
        <v>42103.024398148147</v>
      </c>
      <c r="T3761" s="17">
        <f t="shared" si="293"/>
        <v>42112.9375</v>
      </c>
      <c r="U3761">
        <f t="shared" si="294"/>
        <v>2015</v>
      </c>
    </row>
    <row r="3762" spans="1:21" ht="43.2" x14ac:dyDescent="0.3">
      <c r="A3762">
        <v>3643</v>
      </c>
      <c r="B3762" s="9" t="s">
        <v>3641</v>
      </c>
      <c r="C3762" s="3" t="s">
        <v>7753</v>
      </c>
      <c r="D3762" s="5">
        <v>25000</v>
      </c>
      <c r="E3762" s="7">
        <v>0</v>
      </c>
      <c r="F3762" t="s">
        <v>8220</v>
      </c>
      <c r="G3762" t="s">
        <v>8223</v>
      </c>
      <c r="H3762" t="s">
        <v>8245</v>
      </c>
      <c r="I3762">
        <v>1447734439</v>
      </c>
      <c r="J3762">
        <v>1444274839</v>
      </c>
      <c r="K3762" t="b">
        <v>0</v>
      </c>
      <c r="L3762">
        <v>0</v>
      </c>
      <c r="M3762" t="b">
        <v>0</v>
      </c>
      <c r="N3762" t="s">
        <v>8303</v>
      </c>
      <c r="O3762">
        <f t="shared" si="290"/>
        <v>0</v>
      </c>
      <c r="P3762">
        <f t="shared" si="291"/>
        <v>0</v>
      </c>
      <c r="Q3762" s="12" t="s">
        <v>8323</v>
      </c>
      <c r="R3762" t="s">
        <v>8335</v>
      </c>
      <c r="S3762" s="17">
        <f t="shared" si="292"/>
        <v>42285.143969907411</v>
      </c>
      <c r="T3762" s="17">
        <f t="shared" si="293"/>
        <v>42325.185636574075</v>
      </c>
      <c r="U3762">
        <f t="shared" si="294"/>
        <v>2015</v>
      </c>
    </row>
    <row r="3763" spans="1:21" ht="43.2" x14ac:dyDescent="0.3">
      <c r="A3763">
        <v>3641</v>
      </c>
      <c r="B3763" s="9" t="s">
        <v>3639</v>
      </c>
      <c r="C3763" s="3" t="s">
        <v>7751</v>
      </c>
      <c r="D3763" s="5">
        <v>3000</v>
      </c>
      <c r="E3763" s="7">
        <v>0</v>
      </c>
      <c r="F3763" t="s">
        <v>8220</v>
      </c>
      <c r="G3763" t="s">
        <v>8223</v>
      </c>
      <c r="H3763" t="s">
        <v>8245</v>
      </c>
      <c r="I3763">
        <v>1412485200</v>
      </c>
      <c r="J3763">
        <v>1410966179</v>
      </c>
      <c r="K3763" t="b">
        <v>0</v>
      </c>
      <c r="L3763">
        <v>0</v>
      </c>
      <c r="M3763" t="b">
        <v>0</v>
      </c>
      <c r="N3763" t="s">
        <v>8303</v>
      </c>
      <c r="O3763">
        <f t="shared" si="290"/>
        <v>0</v>
      </c>
      <c r="P3763">
        <f t="shared" si="291"/>
        <v>0</v>
      </c>
      <c r="Q3763" s="12" t="s">
        <v>8323</v>
      </c>
      <c r="R3763" t="s">
        <v>8335</v>
      </c>
      <c r="S3763" s="17">
        <f t="shared" si="292"/>
        <v>41899.627071759263</v>
      </c>
      <c r="T3763" s="17">
        <f t="shared" si="293"/>
        <v>41917.208333333336</v>
      </c>
      <c r="U3763">
        <f t="shared" si="294"/>
        <v>2014</v>
      </c>
    </row>
    <row r="3764" spans="1:21" ht="43.2" x14ac:dyDescent="0.3">
      <c r="A3764">
        <v>3636</v>
      </c>
      <c r="B3764" s="9" t="s">
        <v>3634</v>
      </c>
      <c r="C3764" s="3" t="s">
        <v>7746</v>
      </c>
      <c r="D3764" s="5">
        <v>150000</v>
      </c>
      <c r="E3764" s="7">
        <v>0</v>
      </c>
      <c r="F3764" t="s">
        <v>8220</v>
      </c>
      <c r="G3764" t="s">
        <v>8223</v>
      </c>
      <c r="H3764" t="s">
        <v>8245</v>
      </c>
      <c r="I3764">
        <v>1442248829</v>
      </c>
      <c r="J3764">
        <v>1439224829</v>
      </c>
      <c r="K3764" t="b">
        <v>0</v>
      </c>
      <c r="L3764">
        <v>0</v>
      </c>
      <c r="M3764" t="b">
        <v>0</v>
      </c>
      <c r="N3764" t="s">
        <v>8303</v>
      </c>
      <c r="O3764">
        <f t="shared" si="290"/>
        <v>0</v>
      </c>
      <c r="P3764">
        <f t="shared" si="291"/>
        <v>0</v>
      </c>
      <c r="Q3764" s="12" t="s">
        <v>8323</v>
      </c>
      <c r="R3764" t="s">
        <v>8335</v>
      </c>
      <c r="S3764" s="17">
        <f t="shared" si="292"/>
        <v>42226.694780092599</v>
      </c>
      <c r="T3764" s="17">
        <f t="shared" si="293"/>
        <v>42261.694780092599</v>
      </c>
      <c r="U3764">
        <f t="shared" si="294"/>
        <v>2015</v>
      </c>
    </row>
    <row r="3765" spans="1:21" ht="43.2" x14ac:dyDescent="0.3">
      <c r="A3765">
        <v>3628</v>
      </c>
      <c r="B3765" s="9" t="s">
        <v>3626</v>
      </c>
      <c r="C3765" s="3" t="s">
        <v>7738</v>
      </c>
      <c r="D3765" s="5">
        <v>100000</v>
      </c>
      <c r="E3765" s="7">
        <v>0</v>
      </c>
      <c r="F3765" t="s">
        <v>8220</v>
      </c>
      <c r="G3765" t="s">
        <v>8223</v>
      </c>
      <c r="H3765" t="s">
        <v>8245</v>
      </c>
      <c r="I3765">
        <v>1450040396</v>
      </c>
      <c r="J3765">
        <v>1444852796</v>
      </c>
      <c r="K3765" t="b">
        <v>0</v>
      </c>
      <c r="L3765">
        <v>0</v>
      </c>
      <c r="M3765" t="b">
        <v>0</v>
      </c>
      <c r="N3765" t="s">
        <v>8303</v>
      </c>
      <c r="O3765">
        <f t="shared" si="290"/>
        <v>0</v>
      </c>
      <c r="P3765">
        <f t="shared" si="291"/>
        <v>0</v>
      </c>
      <c r="Q3765" s="12" t="s">
        <v>8323</v>
      </c>
      <c r="R3765" t="s">
        <v>8335</v>
      </c>
      <c r="S3765" s="17">
        <f t="shared" si="292"/>
        <v>42291.833287037036</v>
      </c>
      <c r="T3765" s="17">
        <f t="shared" si="293"/>
        <v>42351.874953703707</v>
      </c>
      <c r="U3765">
        <f t="shared" si="294"/>
        <v>2015</v>
      </c>
    </row>
    <row r="3766" spans="1:21" ht="43.2" x14ac:dyDescent="0.3">
      <c r="A3766">
        <v>3206</v>
      </c>
      <c r="B3766" s="9" t="s">
        <v>3206</v>
      </c>
      <c r="C3766" s="3" t="s">
        <v>7316</v>
      </c>
      <c r="D3766" s="5">
        <v>5000</v>
      </c>
      <c r="E3766" s="7">
        <v>0</v>
      </c>
      <c r="F3766" t="s">
        <v>8220</v>
      </c>
      <c r="G3766" t="s">
        <v>8223</v>
      </c>
      <c r="H3766" t="s">
        <v>8245</v>
      </c>
      <c r="I3766">
        <v>1442644651</v>
      </c>
      <c r="J3766">
        <v>1440052651</v>
      </c>
      <c r="K3766" t="b">
        <v>0</v>
      </c>
      <c r="L3766">
        <v>0</v>
      </c>
      <c r="M3766" t="b">
        <v>0</v>
      </c>
      <c r="N3766" t="s">
        <v>8303</v>
      </c>
      <c r="O3766">
        <f t="shared" si="290"/>
        <v>0</v>
      </c>
      <c r="P3766">
        <f t="shared" si="291"/>
        <v>0</v>
      </c>
      <c r="Q3766" s="12" t="s">
        <v>8323</v>
      </c>
      <c r="R3766" t="s">
        <v>8335</v>
      </c>
      <c r="S3766" s="17">
        <f t="shared" si="292"/>
        <v>42236.276053240741</v>
      </c>
      <c r="T3766" s="17">
        <f t="shared" si="293"/>
        <v>42266.276053240741</v>
      </c>
      <c r="U3766">
        <f t="shared" si="294"/>
        <v>2015</v>
      </c>
    </row>
    <row r="3767" spans="1:21" ht="43.2" x14ac:dyDescent="0.3">
      <c r="A3767">
        <v>3204</v>
      </c>
      <c r="B3767" s="9" t="s">
        <v>3204</v>
      </c>
      <c r="C3767" s="3" t="s">
        <v>7314</v>
      </c>
      <c r="D3767" s="5">
        <v>500</v>
      </c>
      <c r="E3767" s="7">
        <v>0</v>
      </c>
      <c r="F3767" t="s">
        <v>8220</v>
      </c>
      <c r="G3767" t="s">
        <v>8223</v>
      </c>
      <c r="H3767" t="s">
        <v>8245</v>
      </c>
      <c r="I3767">
        <v>1437149640</v>
      </c>
      <c r="J3767">
        <v>1434558479</v>
      </c>
      <c r="K3767" t="b">
        <v>0</v>
      </c>
      <c r="L3767">
        <v>0</v>
      </c>
      <c r="M3767" t="b">
        <v>0</v>
      </c>
      <c r="N3767" t="s">
        <v>8303</v>
      </c>
      <c r="O3767">
        <f t="shared" si="290"/>
        <v>0</v>
      </c>
      <c r="P3767">
        <f t="shared" si="291"/>
        <v>0</v>
      </c>
      <c r="Q3767" s="12" t="s">
        <v>8323</v>
      </c>
      <c r="R3767" t="s">
        <v>8335</v>
      </c>
      <c r="S3767" s="17">
        <f t="shared" si="292"/>
        <v>42172.686099537037</v>
      </c>
      <c r="T3767" s="17">
        <f t="shared" si="293"/>
        <v>42202.676388888889</v>
      </c>
      <c r="U3767">
        <f t="shared" si="294"/>
        <v>2015</v>
      </c>
    </row>
    <row r="3768" spans="1:21" ht="43.2" x14ac:dyDescent="0.3">
      <c r="A3768">
        <v>3194</v>
      </c>
      <c r="B3768" s="9" t="s">
        <v>3194</v>
      </c>
      <c r="C3768" s="3" t="s">
        <v>7304</v>
      </c>
      <c r="D3768" s="5">
        <v>11000</v>
      </c>
      <c r="E3768" s="7">
        <v>0</v>
      </c>
      <c r="F3768" t="s">
        <v>8220</v>
      </c>
      <c r="G3768" t="s">
        <v>8223</v>
      </c>
      <c r="H3768" t="s">
        <v>8245</v>
      </c>
      <c r="I3768">
        <v>1437960598</v>
      </c>
      <c r="J3768">
        <v>1435368598</v>
      </c>
      <c r="K3768" t="b">
        <v>0</v>
      </c>
      <c r="L3768">
        <v>0</v>
      </c>
      <c r="M3768" t="b">
        <v>0</v>
      </c>
      <c r="N3768" t="s">
        <v>8303</v>
      </c>
      <c r="O3768">
        <f t="shared" si="290"/>
        <v>0</v>
      </c>
      <c r="P3768">
        <f t="shared" si="291"/>
        <v>0</v>
      </c>
      <c r="Q3768" s="12" t="s">
        <v>8323</v>
      </c>
      <c r="R3768" t="s">
        <v>8335</v>
      </c>
      <c r="S3768" s="17">
        <f t="shared" si="292"/>
        <v>42182.062476851846</v>
      </c>
      <c r="T3768" s="17">
        <f t="shared" si="293"/>
        <v>42212.062476851846</v>
      </c>
      <c r="U3768">
        <f t="shared" si="294"/>
        <v>2015</v>
      </c>
    </row>
    <row r="3769" spans="1:21" ht="43.2" x14ac:dyDescent="0.3">
      <c r="A3769">
        <v>3190</v>
      </c>
      <c r="B3769" s="9" t="s">
        <v>3190</v>
      </c>
      <c r="C3769" s="3" t="s">
        <v>7300</v>
      </c>
      <c r="D3769" s="5">
        <v>4000</v>
      </c>
      <c r="E3769" s="7">
        <v>0</v>
      </c>
      <c r="F3769" t="s">
        <v>8220</v>
      </c>
      <c r="G3769" t="s">
        <v>8228</v>
      </c>
      <c r="H3769" t="s">
        <v>8250</v>
      </c>
      <c r="I3769">
        <v>1481258275</v>
      </c>
      <c r="J3769">
        <v>1478662675</v>
      </c>
      <c r="K3769" t="b">
        <v>0</v>
      </c>
      <c r="L3769">
        <v>0</v>
      </c>
      <c r="M3769" t="b">
        <v>0</v>
      </c>
      <c r="N3769" t="s">
        <v>8303</v>
      </c>
      <c r="O3769">
        <f t="shared" si="290"/>
        <v>0</v>
      </c>
      <c r="P3769">
        <f t="shared" si="291"/>
        <v>0</v>
      </c>
      <c r="Q3769" s="12" t="s">
        <v>8323</v>
      </c>
      <c r="R3769" t="s">
        <v>8335</v>
      </c>
      <c r="S3769" s="17">
        <f t="shared" si="292"/>
        <v>42683.151331018518</v>
      </c>
      <c r="T3769" s="17">
        <f t="shared" si="293"/>
        <v>42713.192997685182</v>
      </c>
      <c r="U3769">
        <f t="shared" si="294"/>
        <v>2016</v>
      </c>
    </row>
    <row r="3770" spans="1:21" ht="43.2" x14ac:dyDescent="0.3">
      <c r="A3770">
        <v>3145</v>
      </c>
      <c r="B3770" s="9" t="s">
        <v>3145</v>
      </c>
      <c r="C3770" s="3" t="s">
        <v>7255</v>
      </c>
      <c r="D3770" s="5">
        <v>25000</v>
      </c>
      <c r="E3770" s="7">
        <v>0</v>
      </c>
      <c r="F3770" t="s">
        <v>8221</v>
      </c>
      <c r="G3770" t="s">
        <v>8223</v>
      </c>
      <c r="H3770" t="s">
        <v>8245</v>
      </c>
      <c r="I3770">
        <v>1490659134</v>
      </c>
      <c r="J3770">
        <v>1485478734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2" t="s">
        <v>8323</v>
      </c>
      <c r="R3770" t="s">
        <v>8326</v>
      </c>
      <c r="S3770" s="17">
        <f t="shared" si="292"/>
        <v>42762.040902777779</v>
      </c>
      <c r="T3770" s="17">
        <f t="shared" si="293"/>
        <v>42821.999236111107</v>
      </c>
      <c r="U3770">
        <f t="shared" si="294"/>
        <v>2017</v>
      </c>
    </row>
    <row r="3771" spans="1:21" ht="57.6" x14ac:dyDescent="0.3">
      <c r="A3771">
        <v>3143</v>
      </c>
      <c r="B3771" s="9" t="s">
        <v>3143</v>
      </c>
      <c r="C3771" s="3" t="s">
        <v>7253</v>
      </c>
      <c r="D3771" s="5">
        <v>700</v>
      </c>
      <c r="E3771" s="7">
        <v>0</v>
      </c>
      <c r="F3771" t="s">
        <v>8221</v>
      </c>
      <c r="G3771" t="s">
        <v>8224</v>
      </c>
      <c r="H3771" t="s">
        <v>8246</v>
      </c>
      <c r="I3771">
        <v>1491726956</v>
      </c>
      <c r="J3771">
        <v>1489480556</v>
      </c>
      <c r="K3771" t="b">
        <v>0</v>
      </c>
      <c r="L3771">
        <v>0</v>
      </c>
      <c r="M3771" t="b">
        <v>0</v>
      </c>
      <c r="N3771" t="s">
        <v>8269</v>
      </c>
      <c r="O3771">
        <f t="shared" si="290"/>
        <v>0</v>
      </c>
      <c r="P3771">
        <f t="shared" si="291"/>
        <v>0</v>
      </c>
      <c r="Q3771" s="12" t="s">
        <v>8323</v>
      </c>
      <c r="R3771" t="s">
        <v>8326</v>
      </c>
      <c r="S3771" s="17">
        <f t="shared" si="292"/>
        <v>42808.358287037037</v>
      </c>
      <c r="T3771" s="17">
        <f t="shared" si="293"/>
        <v>42834.358287037037</v>
      </c>
      <c r="U3771">
        <f t="shared" si="294"/>
        <v>2017</v>
      </c>
    </row>
    <row r="3772" spans="1:21" ht="57.6" x14ac:dyDescent="0.3">
      <c r="A3772">
        <v>3138</v>
      </c>
      <c r="B3772" s="9" t="s">
        <v>3138</v>
      </c>
      <c r="C3772" s="3" t="s">
        <v>7248</v>
      </c>
      <c r="D3772" s="5">
        <v>200</v>
      </c>
      <c r="E3772" s="7">
        <v>0</v>
      </c>
      <c r="F3772" t="s">
        <v>8221</v>
      </c>
      <c r="G3772" t="s">
        <v>8224</v>
      </c>
      <c r="H3772" t="s">
        <v>8246</v>
      </c>
      <c r="I3772">
        <v>1491233407</v>
      </c>
      <c r="J3772">
        <v>1489591807</v>
      </c>
      <c r="K3772" t="b">
        <v>0</v>
      </c>
      <c r="L3772">
        <v>0</v>
      </c>
      <c r="M3772" t="b">
        <v>0</v>
      </c>
      <c r="N3772" t="s">
        <v>8269</v>
      </c>
      <c r="O3772">
        <f t="shared" si="290"/>
        <v>0</v>
      </c>
      <c r="P3772">
        <f t="shared" si="291"/>
        <v>0</v>
      </c>
      <c r="Q3772" s="12" t="s">
        <v>8323</v>
      </c>
      <c r="R3772" t="s">
        <v>8326</v>
      </c>
      <c r="S3772" s="17">
        <f t="shared" si="292"/>
        <v>42809.645914351851</v>
      </c>
      <c r="T3772" s="17">
        <f t="shared" si="293"/>
        <v>42828.645914351851</v>
      </c>
      <c r="U3772">
        <f t="shared" si="294"/>
        <v>2017</v>
      </c>
    </row>
    <row r="3773" spans="1:21" ht="43.2" x14ac:dyDescent="0.3">
      <c r="A3773">
        <v>3127</v>
      </c>
      <c r="B3773" s="9" t="s">
        <v>3127</v>
      </c>
      <c r="C3773" s="3" t="s">
        <v>7237</v>
      </c>
      <c r="D3773" s="5">
        <v>100000</v>
      </c>
      <c r="E3773" s="7">
        <v>0</v>
      </c>
      <c r="F3773" t="s">
        <v>8219</v>
      </c>
      <c r="G3773" t="s">
        <v>8223</v>
      </c>
      <c r="H3773" t="s">
        <v>8245</v>
      </c>
      <c r="I3773">
        <v>1425242029</v>
      </c>
      <c r="J3773">
        <v>1422650029</v>
      </c>
      <c r="K3773" t="b">
        <v>0</v>
      </c>
      <c r="L3773">
        <v>0</v>
      </c>
      <c r="M3773" t="b">
        <v>0</v>
      </c>
      <c r="N3773" t="s">
        <v>8301</v>
      </c>
      <c r="O3773">
        <f t="shared" si="290"/>
        <v>0</v>
      </c>
      <c r="P3773">
        <f t="shared" si="291"/>
        <v>0</v>
      </c>
      <c r="Q3773" s="12" t="s">
        <v>8323</v>
      </c>
      <c r="R3773" t="s">
        <v>8324</v>
      </c>
      <c r="S3773" s="17">
        <f t="shared" si="292"/>
        <v>42034.856817129628</v>
      </c>
      <c r="T3773" s="17">
        <f t="shared" si="293"/>
        <v>42064.856817129628</v>
      </c>
      <c r="U3773">
        <f t="shared" si="294"/>
        <v>2015</v>
      </c>
    </row>
    <row r="3774" spans="1:21" x14ac:dyDescent="0.3">
      <c r="A3774">
        <v>3125</v>
      </c>
      <c r="B3774" s="9" t="s">
        <v>3125</v>
      </c>
      <c r="C3774" s="3" t="s">
        <v>7235</v>
      </c>
      <c r="D3774" s="5">
        <v>1500000</v>
      </c>
      <c r="E3774" s="7">
        <v>0</v>
      </c>
      <c r="F3774" t="s">
        <v>8219</v>
      </c>
      <c r="G3774" t="s">
        <v>8223</v>
      </c>
      <c r="H3774" t="s">
        <v>8245</v>
      </c>
      <c r="I3774">
        <v>1452142672</v>
      </c>
      <c r="J3774">
        <v>1449550672</v>
      </c>
      <c r="K3774" t="b">
        <v>0</v>
      </c>
      <c r="L3774">
        <v>0</v>
      </c>
      <c r="M3774" t="b">
        <v>0</v>
      </c>
      <c r="N3774" t="s">
        <v>8301</v>
      </c>
      <c r="O3774">
        <f t="shared" si="290"/>
        <v>0</v>
      </c>
      <c r="P3774">
        <f t="shared" si="291"/>
        <v>0</v>
      </c>
      <c r="Q3774" s="12" t="s">
        <v>8323</v>
      </c>
      <c r="R3774" t="s">
        <v>8324</v>
      </c>
      <c r="S3774" s="17">
        <f t="shared" si="292"/>
        <v>42346.20685185185</v>
      </c>
      <c r="T3774" s="17">
        <f t="shared" si="293"/>
        <v>42376.20685185185</v>
      </c>
      <c r="U3774">
        <f t="shared" si="294"/>
        <v>2015</v>
      </c>
    </row>
    <row r="3775" spans="1:21" ht="43.2" x14ac:dyDescent="0.3">
      <c r="A3775">
        <v>3114</v>
      </c>
      <c r="B3775" s="9" t="s">
        <v>3114</v>
      </c>
      <c r="C3775" s="3" t="s">
        <v>7224</v>
      </c>
      <c r="D3775" s="5">
        <v>75000</v>
      </c>
      <c r="E3775" s="7">
        <v>0</v>
      </c>
      <c r="F3775" t="s">
        <v>8220</v>
      </c>
      <c r="G3775" t="s">
        <v>8223</v>
      </c>
      <c r="H3775" t="s">
        <v>8245</v>
      </c>
      <c r="I3775">
        <v>1411312250</v>
      </c>
      <c r="J3775">
        <v>1406128250</v>
      </c>
      <c r="K3775" t="b">
        <v>0</v>
      </c>
      <c r="L3775">
        <v>0</v>
      </c>
      <c r="M3775" t="b">
        <v>0</v>
      </c>
      <c r="N3775" t="s">
        <v>8301</v>
      </c>
      <c r="O3775">
        <f t="shared" si="290"/>
        <v>0</v>
      </c>
      <c r="P3775">
        <f t="shared" si="291"/>
        <v>0</v>
      </c>
      <c r="Q3775" s="12" t="s">
        <v>8323</v>
      </c>
      <c r="R3775" t="s">
        <v>8324</v>
      </c>
      <c r="S3775" s="17">
        <f t="shared" si="292"/>
        <v>41843.632523148146</v>
      </c>
      <c r="T3775" s="17">
        <f t="shared" si="293"/>
        <v>41903.632523148146</v>
      </c>
      <c r="U3775">
        <f t="shared" si="294"/>
        <v>2014</v>
      </c>
    </row>
    <row r="3776" spans="1:21" ht="43.2" x14ac:dyDescent="0.3">
      <c r="A3776">
        <v>3082</v>
      </c>
      <c r="B3776" s="9" t="s">
        <v>3082</v>
      </c>
      <c r="C3776" s="3" t="s">
        <v>7192</v>
      </c>
      <c r="D3776" s="5">
        <v>9000</v>
      </c>
      <c r="E3776" s="7">
        <v>0</v>
      </c>
      <c r="F3776" t="s">
        <v>8220</v>
      </c>
      <c r="G3776" t="s">
        <v>8223</v>
      </c>
      <c r="H3776" t="s">
        <v>8245</v>
      </c>
      <c r="I3776">
        <v>1447628946</v>
      </c>
      <c r="J3776">
        <v>1445033346</v>
      </c>
      <c r="K3776" t="b">
        <v>0</v>
      </c>
      <c r="L3776">
        <v>0</v>
      </c>
      <c r="M3776" t="b">
        <v>0</v>
      </c>
      <c r="N3776" t="s">
        <v>8301</v>
      </c>
      <c r="O3776">
        <f t="shared" si="290"/>
        <v>0</v>
      </c>
      <c r="P3776">
        <f t="shared" si="291"/>
        <v>0</v>
      </c>
      <c r="Q3776" s="12" t="s">
        <v>8323</v>
      </c>
      <c r="R3776" t="s">
        <v>8324</v>
      </c>
      <c r="S3776" s="17">
        <f t="shared" si="292"/>
        <v>42293.922986111109</v>
      </c>
      <c r="T3776" s="17">
        <f t="shared" si="293"/>
        <v>42323.96465277778</v>
      </c>
      <c r="U3776">
        <f t="shared" si="294"/>
        <v>2015</v>
      </c>
    </row>
    <row r="3777" spans="1:21" x14ac:dyDescent="0.3">
      <c r="A3777">
        <v>3061</v>
      </c>
      <c r="B3777" s="9" t="s">
        <v>3061</v>
      </c>
      <c r="C3777" s="3" t="s">
        <v>7171</v>
      </c>
      <c r="D3777" s="5">
        <v>1000000</v>
      </c>
      <c r="E3777" s="7">
        <v>0</v>
      </c>
      <c r="F3777" t="s">
        <v>8220</v>
      </c>
      <c r="G3777" t="s">
        <v>8223</v>
      </c>
      <c r="H3777" t="s">
        <v>8245</v>
      </c>
      <c r="I3777">
        <v>1407955748</v>
      </c>
      <c r="J3777">
        <v>1405363748</v>
      </c>
      <c r="K3777" t="b">
        <v>0</v>
      </c>
      <c r="L3777">
        <v>0</v>
      </c>
      <c r="M3777" t="b">
        <v>0</v>
      </c>
      <c r="N3777" t="s">
        <v>8301</v>
      </c>
      <c r="O3777">
        <f t="shared" si="290"/>
        <v>0</v>
      </c>
      <c r="P3777">
        <f t="shared" si="291"/>
        <v>0</v>
      </c>
      <c r="Q3777" s="12" t="s">
        <v>8323</v>
      </c>
      <c r="R3777" t="s">
        <v>8324</v>
      </c>
      <c r="S3777" s="17">
        <f t="shared" si="292"/>
        <v>41834.784120370372</v>
      </c>
      <c r="T3777" s="17">
        <f t="shared" si="293"/>
        <v>41864.784120370372</v>
      </c>
      <c r="U3777">
        <f t="shared" si="294"/>
        <v>2014</v>
      </c>
    </row>
    <row r="3778" spans="1:21" ht="43.2" x14ac:dyDescent="0.3">
      <c r="A3778">
        <v>3057</v>
      </c>
      <c r="B3778" s="9" t="s">
        <v>3057</v>
      </c>
      <c r="C3778" s="3" t="s">
        <v>7167</v>
      </c>
      <c r="D3778" s="5">
        <v>50000</v>
      </c>
      <c r="E3778" s="7">
        <v>0</v>
      </c>
      <c r="F3778" t="s">
        <v>8220</v>
      </c>
      <c r="G3778" t="s">
        <v>8224</v>
      </c>
      <c r="H3778" t="s">
        <v>8246</v>
      </c>
      <c r="I3778">
        <v>1459694211</v>
      </c>
      <c r="J3778">
        <v>1457105811</v>
      </c>
      <c r="K3778" t="b">
        <v>0</v>
      </c>
      <c r="L3778">
        <v>0</v>
      </c>
      <c r="M3778" t="b">
        <v>0</v>
      </c>
      <c r="N3778" t="s">
        <v>8301</v>
      </c>
      <c r="O3778">
        <f t="shared" ref="O3778:O3841" si="295">ROUND(E3778/D3778*100,0)</f>
        <v>0</v>
      </c>
      <c r="P3778">
        <f t="shared" si="291"/>
        <v>0</v>
      </c>
      <c r="Q3778" s="12" t="s">
        <v>8323</v>
      </c>
      <c r="R3778" t="s">
        <v>8324</v>
      </c>
      <c r="S3778" s="17">
        <f t="shared" si="292"/>
        <v>42433.650590277779</v>
      </c>
      <c r="T3778" s="17">
        <f t="shared" si="293"/>
        <v>42463.608923611115</v>
      </c>
      <c r="U3778">
        <f t="shared" si="294"/>
        <v>2016</v>
      </c>
    </row>
    <row r="3779" spans="1:21" ht="43.2" x14ac:dyDescent="0.3">
      <c r="A3779">
        <v>3056</v>
      </c>
      <c r="B3779" s="9" t="s">
        <v>3056</v>
      </c>
      <c r="C3779" s="3" t="s">
        <v>7166</v>
      </c>
      <c r="D3779" s="5">
        <v>25000</v>
      </c>
      <c r="E3779" s="7">
        <v>0</v>
      </c>
      <c r="F3779" t="s">
        <v>8220</v>
      </c>
      <c r="G3779" t="s">
        <v>8223</v>
      </c>
      <c r="H3779" t="s">
        <v>8245</v>
      </c>
      <c r="I3779">
        <v>1412003784</v>
      </c>
      <c r="J3779">
        <v>1406819784</v>
      </c>
      <c r="K3779" t="b">
        <v>0</v>
      </c>
      <c r="L3779">
        <v>0</v>
      </c>
      <c r="M3779" t="b">
        <v>0</v>
      </c>
      <c r="N3779" t="s">
        <v>8301</v>
      </c>
      <c r="O3779">
        <f t="shared" si="295"/>
        <v>0</v>
      </c>
      <c r="P3779">
        <f t="shared" ref="P3779:P3842" si="296">IFERROR(ROUND(E3779/L3779,2),0)</f>
        <v>0</v>
      </c>
      <c r="Q3779" s="12" t="s">
        <v>8323</v>
      </c>
      <c r="R3779" t="s">
        <v>8324</v>
      </c>
      <c r="S3779" s="17">
        <f t="shared" ref="S3779:S3842" si="297">(((J3779/60)/60)/24)+DATE(1970,1,1)</f>
        <v>41851.636388888888</v>
      </c>
      <c r="T3779" s="17">
        <f t="shared" ref="T3779:T3842" si="298">(((I3779/60)/60)/24)+DATE(1970,1,1)</f>
        <v>41911.636388888888</v>
      </c>
      <c r="U3779">
        <f t="shared" ref="U3779:U3842" si="299">YEAR(S3779)</f>
        <v>2014</v>
      </c>
    </row>
    <row r="3780" spans="1:21" ht="43.2" x14ac:dyDescent="0.3">
      <c r="A3780">
        <v>3054</v>
      </c>
      <c r="B3780" s="9" t="s">
        <v>3054</v>
      </c>
      <c r="C3780" s="3" t="s">
        <v>7164</v>
      </c>
      <c r="D3780" s="5">
        <v>300</v>
      </c>
      <c r="E3780" s="7">
        <v>0</v>
      </c>
      <c r="F3780" t="s">
        <v>8220</v>
      </c>
      <c r="G3780" t="s">
        <v>8223</v>
      </c>
      <c r="H3780" t="s">
        <v>8245</v>
      </c>
      <c r="I3780">
        <v>1425258240</v>
      </c>
      <c r="J3780">
        <v>1422043154</v>
      </c>
      <c r="K3780" t="b">
        <v>0</v>
      </c>
      <c r="L3780">
        <v>0</v>
      </c>
      <c r="M3780" t="b">
        <v>0</v>
      </c>
      <c r="N3780" t="s">
        <v>8301</v>
      </c>
      <c r="O3780">
        <f t="shared" si="295"/>
        <v>0</v>
      </c>
      <c r="P3780">
        <f t="shared" si="296"/>
        <v>0</v>
      </c>
      <c r="Q3780" s="12" t="s">
        <v>8323</v>
      </c>
      <c r="R3780" t="s">
        <v>8324</v>
      </c>
      <c r="S3780" s="17">
        <f t="shared" si="297"/>
        <v>42027.832800925928</v>
      </c>
      <c r="T3780" s="17">
        <f t="shared" si="298"/>
        <v>42065.044444444444</v>
      </c>
      <c r="U3780">
        <f t="shared" si="299"/>
        <v>2015</v>
      </c>
    </row>
    <row r="3781" spans="1:21" ht="43.2" x14ac:dyDescent="0.3">
      <c r="A3781">
        <v>2960</v>
      </c>
      <c r="B3781" s="9" t="s">
        <v>2960</v>
      </c>
      <c r="C3781" s="3" t="s">
        <v>7070</v>
      </c>
      <c r="D3781" s="5">
        <v>30000000</v>
      </c>
      <c r="E3781" s="7">
        <v>0</v>
      </c>
      <c r="F3781" t="s">
        <v>8219</v>
      </c>
      <c r="G3781" t="s">
        <v>8223</v>
      </c>
      <c r="H3781" t="s">
        <v>8245</v>
      </c>
      <c r="I3781">
        <v>1410459023</v>
      </c>
      <c r="J3781">
        <v>1407867023</v>
      </c>
      <c r="K3781" t="b">
        <v>0</v>
      </c>
      <c r="L3781">
        <v>0</v>
      </c>
      <c r="M3781" t="b">
        <v>0</v>
      </c>
      <c r="N3781" t="s">
        <v>8301</v>
      </c>
      <c r="O3781">
        <f t="shared" si="295"/>
        <v>0</v>
      </c>
      <c r="P3781">
        <f t="shared" si="296"/>
        <v>0</v>
      </c>
      <c r="Q3781" s="12" t="s">
        <v>8323</v>
      </c>
      <c r="R3781" t="s">
        <v>8324</v>
      </c>
      <c r="S3781" s="17">
        <f t="shared" si="297"/>
        <v>41863.757210648146</v>
      </c>
      <c r="T3781" s="17">
        <f t="shared" si="298"/>
        <v>41893.757210648146</v>
      </c>
      <c r="U3781">
        <f t="shared" si="299"/>
        <v>2014</v>
      </c>
    </row>
    <row r="3782" spans="1:21" ht="43.2" x14ac:dyDescent="0.3">
      <c r="A3782">
        <v>2959</v>
      </c>
      <c r="B3782" s="9" t="s">
        <v>2959</v>
      </c>
      <c r="C3782" s="3" t="s">
        <v>7069</v>
      </c>
      <c r="D3782" s="5">
        <v>10000</v>
      </c>
      <c r="E3782" s="7">
        <v>0</v>
      </c>
      <c r="F3782" t="s">
        <v>8219</v>
      </c>
      <c r="G3782" t="s">
        <v>8224</v>
      </c>
      <c r="H3782" t="s">
        <v>8246</v>
      </c>
      <c r="I3782">
        <v>1465258325</v>
      </c>
      <c r="J3782">
        <v>1462666325</v>
      </c>
      <c r="K3782" t="b">
        <v>0</v>
      </c>
      <c r="L3782">
        <v>0</v>
      </c>
      <c r="M3782" t="b">
        <v>0</v>
      </c>
      <c r="N3782" t="s">
        <v>8301</v>
      </c>
      <c r="O3782">
        <f t="shared" si="295"/>
        <v>0</v>
      </c>
      <c r="P3782">
        <f t="shared" si="296"/>
        <v>0</v>
      </c>
      <c r="Q3782" s="12" t="s">
        <v>8323</v>
      </c>
      <c r="R3782" t="s">
        <v>8324</v>
      </c>
      <c r="S3782" s="17">
        <f t="shared" si="297"/>
        <v>42498.008391203708</v>
      </c>
      <c r="T3782" s="17">
        <f t="shared" si="298"/>
        <v>42528.008391203708</v>
      </c>
      <c r="U3782">
        <f t="shared" si="299"/>
        <v>2016</v>
      </c>
    </row>
    <row r="3783" spans="1:21" ht="43.2" x14ac:dyDescent="0.3">
      <c r="A3783">
        <v>2958</v>
      </c>
      <c r="B3783" s="9" t="s">
        <v>2958</v>
      </c>
      <c r="C3783" s="3" t="s">
        <v>7068</v>
      </c>
      <c r="D3783" s="5">
        <v>80000</v>
      </c>
      <c r="E3783" s="7">
        <v>0</v>
      </c>
      <c r="F3783" t="s">
        <v>8219</v>
      </c>
      <c r="G3783" t="s">
        <v>8223</v>
      </c>
      <c r="H3783" t="s">
        <v>8245</v>
      </c>
      <c r="I3783">
        <v>1462729317</v>
      </c>
      <c r="J3783">
        <v>1457548917</v>
      </c>
      <c r="K3783" t="b">
        <v>0</v>
      </c>
      <c r="L3783">
        <v>0</v>
      </c>
      <c r="M3783" t="b">
        <v>0</v>
      </c>
      <c r="N3783" t="s">
        <v>8301</v>
      </c>
      <c r="O3783">
        <f t="shared" si="295"/>
        <v>0</v>
      </c>
      <c r="P3783">
        <f t="shared" si="296"/>
        <v>0</v>
      </c>
      <c r="Q3783" s="12" t="s">
        <v>8323</v>
      </c>
      <c r="R3783" t="s">
        <v>8324</v>
      </c>
      <c r="S3783" s="17">
        <f t="shared" si="297"/>
        <v>42438.779131944444</v>
      </c>
      <c r="T3783" s="17">
        <f t="shared" si="298"/>
        <v>42498.73746527778</v>
      </c>
      <c r="U3783">
        <f t="shared" si="299"/>
        <v>2016</v>
      </c>
    </row>
    <row r="3784" spans="1:21" ht="43.2" x14ac:dyDescent="0.3">
      <c r="A3784">
        <v>2954</v>
      </c>
      <c r="B3784" s="9" t="s">
        <v>2954</v>
      </c>
      <c r="C3784" s="3" t="s">
        <v>7064</v>
      </c>
      <c r="D3784" s="5">
        <v>15000</v>
      </c>
      <c r="E3784" s="7">
        <v>0</v>
      </c>
      <c r="F3784" t="s">
        <v>8219</v>
      </c>
      <c r="G3784" t="s">
        <v>8223</v>
      </c>
      <c r="H3784" t="s">
        <v>8245</v>
      </c>
      <c r="I3784">
        <v>1489669203</v>
      </c>
      <c r="J3784">
        <v>1487944803</v>
      </c>
      <c r="K3784" t="b">
        <v>0</v>
      </c>
      <c r="L3784">
        <v>0</v>
      </c>
      <c r="M3784" t="b">
        <v>0</v>
      </c>
      <c r="N3784" t="s">
        <v>8301</v>
      </c>
      <c r="O3784">
        <f t="shared" si="295"/>
        <v>0</v>
      </c>
      <c r="P3784">
        <f t="shared" si="296"/>
        <v>0</v>
      </c>
      <c r="Q3784" s="12" t="s">
        <v>8323</v>
      </c>
      <c r="R3784" t="s">
        <v>8324</v>
      </c>
      <c r="S3784" s="17">
        <f t="shared" si="297"/>
        <v>42790.583368055552</v>
      </c>
      <c r="T3784" s="17">
        <f t="shared" si="298"/>
        <v>42810.541701388895</v>
      </c>
      <c r="U3784">
        <f t="shared" si="299"/>
        <v>2017</v>
      </c>
    </row>
    <row r="3785" spans="1:21" ht="43.2" x14ac:dyDescent="0.3">
      <c r="A3785">
        <v>2950</v>
      </c>
      <c r="B3785" s="9" t="s">
        <v>2950</v>
      </c>
      <c r="C3785" s="3" t="s">
        <v>7060</v>
      </c>
      <c r="D3785" s="5">
        <v>5000000</v>
      </c>
      <c r="E3785" s="7">
        <v>0</v>
      </c>
      <c r="F3785" t="s">
        <v>8220</v>
      </c>
      <c r="G3785" t="s">
        <v>8223</v>
      </c>
      <c r="H3785" t="s">
        <v>8245</v>
      </c>
      <c r="I3785">
        <v>1453538752</v>
      </c>
      <c r="J3785">
        <v>1450946752</v>
      </c>
      <c r="K3785" t="b">
        <v>0</v>
      </c>
      <c r="L3785">
        <v>0</v>
      </c>
      <c r="M3785" t="b">
        <v>0</v>
      </c>
      <c r="N3785" t="s">
        <v>8301</v>
      </c>
      <c r="O3785">
        <f t="shared" si="295"/>
        <v>0</v>
      </c>
      <c r="P3785">
        <f t="shared" si="296"/>
        <v>0</v>
      </c>
      <c r="Q3785" s="12" t="s">
        <v>8323</v>
      </c>
      <c r="R3785" t="s">
        <v>8324</v>
      </c>
      <c r="S3785" s="17">
        <f t="shared" si="297"/>
        <v>42362.36518518519</v>
      </c>
      <c r="T3785" s="17">
        <f t="shared" si="298"/>
        <v>42392.36518518519</v>
      </c>
      <c r="U3785">
        <f t="shared" si="299"/>
        <v>2015</v>
      </c>
    </row>
    <row r="3786" spans="1:21" ht="57.6" x14ac:dyDescent="0.3">
      <c r="A3786">
        <v>2945</v>
      </c>
      <c r="B3786" s="9" t="s">
        <v>2945</v>
      </c>
      <c r="C3786" s="3" t="s">
        <v>7055</v>
      </c>
      <c r="D3786" s="5">
        <v>50000</v>
      </c>
      <c r="E3786" s="7">
        <v>0</v>
      </c>
      <c r="F3786" t="s">
        <v>8220</v>
      </c>
      <c r="G3786" t="s">
        <v>8223</v>
      </c>
      <c r="H3786" t="s">
        <v>8245</v>
      </c>
      <c r="I3786">
        <v>1432437660</v>
      </c>
      <c r="J3786">
        <v>1429845660</v>
      </c>
      <c r="K3786" t="b">
        <v>0</v>
      </c>
      <c r="L3786">
        <v>0</v>
      </c>
      <c r="M3786" t="b">
        <v>0</v>
      </c>
      <c r="N3786" t="s">
        <v>8301</v>
      </c>
      <c r="O3786">
        <f t="shared" si="295"/>
        <v>0</v>
      </c>
      <c r="P3786">
        <f t="shared" si="296"/>
        <v>0</v>
      </c>
      <c r="Q3786" s="12" t="s">
        <v>8323</v>
      </c>
      <c r="R3786" t="s">
        <v>8324</v>
      </c>
      <c r="S3786" s="17">
        <f t="shared" si="297"/>
        <v>42118.139583333337</v>
      </c>
      <c r="T3786" s="17">
        <f t="shared" si="298"/>
        <v>42148.139583333337</v>
      </c>
      <c r="U3786">
        <f t="shared" si="299"/>
        <v>2015</v>
      </c>
    </row>
    <row r="3787" spans="1:21" ht="43.2" x14ac:dyDescent="0.3">
      <c r="A3787">
        <v>2943</v>
      </c>
      <c r="B3787" s="9" t="s">
        <v>2943</v>
      </c>
      <c r="C3787" s="3" t="s">
        <v>7053</v>
      </c>
      <c r="D3787" s="5">
        <v>3000</v>
      </c>
      <c r="E3787" s="7">
        <v>0</v>
      </c>
      <c r="F3787" t="s">
        <v>8220</v>
      </c>
      <c r="G3787" t="s">
        <v>8223</v>
      </c>
      <c r="H3787" t="s">
        <v>8245</v>
      </c>
      <c r="I3787">
        <v>1428894380</v>
      </c>
      <c r="J3787">
        <v>1426302380</v>
      </c>
      <c r="K3787" t="b">
        <v>0</v>
      </c>
      <c r="L3787">
        <v>0</v>
      </c>
      <c r="M3787" t="b">
        <v>0</v>
      </c>
      <c r="N3787" t="s">
        <v>8301</v>
      </c>
      <c r="O3787">
        <f t="shared" si="295"/>
        <v>0</v>
      </c>
      <c r="P3787">
        <f t="shared" si="296"/>
        <v>0</v>
      </c>
      <c r="Q3787" s="12" t="s">
        <v>8323</v>
      </c>
      <c r="R3787" t="s">
        <v>8324</v>
      </c>
      <c r="S3787" s="17">
        <f t="shared" si="297"/>
        <v>42077.129398148143</v>
      </c>
      <c r="T3787" s="17">
        <f t="shared" si="298"/>
        <v>42107.129398148143</v>
      </c>
      <c r="U3787">
        <f t="shared" si="299"/>
        <v>2015</v>
      </c>
    </row>
    <row r="3788" spans="1:21" ht="43.2" x14ac:dyDescent="0.3">
      <c r="A3788">
        <v>2899</v>
      </c>
      <c r="B3788" s="9" t="s">
        <v>2899</v>
      </c>
      <c r="C3788" s="3" t="s">
        <v>7009</v>
      </c>
      <c r="D3788" s="5">
        <v>10000</v>
      </c>
      <c r="E3788" s="7">
        <v>0</v>
      </c>
      <c r="F3788" t="s">
        <v>8220</v>
      </c>
      <c r="G3788" t="s">
        <v>8223</v>
      </c>
      <c r="H3788" t="s">
        <v>8245</v>
      </c>
      <c r="I3788">
        <v>1469325158</v>
      </c>
      <c r="J3788">
        <v>1464141158</v>
      </c>
      <c r="K3788" t="b">
        <v>0</v>
      </c>
      <c r="L3788">
        <v>0</v>
      </c>
      <c r="M3788" t="b">
        <v>0</v>
      </c>
      <c r="N3788" t="s">
        <v>8269</v>
      </c>
      <c r="O3788">
        <f t="shared" si="295"/>
        <v>0</v>
      </c>
      <c r="P3788">
        <f t="shared" si="296"/>
        <v>0</v>
      </c>
      <c r="Q3788" s="12" t="s">
        <v>8323</v>
      </c>
      <c r="R3788" t="s">
        <v>8326</v>
      </c>
      <c r="S3788" s="17">
        <f t="shared" si="297"/>
        <v>42515.078217592592</v>
      </c>
      <c r="T3788" s="17">
        <f t="shared" si="298"/>
        <v>42575.078217592592</v>
      </c>
      <c r="U3788">
        <f t="shared" si="299"/>
        <v>2016</v>
      </c>
    </row>
    <row r="3789" spans="1:21" ht="28.8" x14ac:dyDescent="0.3">
      <c r="A3789">
        <v>2894</v>
      </c>
      <c r="B3789" s="9" t="s">
        <v>2894</v>
      </c>
      <c r="C3789" s="3" t="s">
        <v>7004</v>
      </c>
      <c r="D3789" s="5">
        <v>50000</v>
      </c>
      <c r="E3789" s="7">
        <v>0</v>
      </c>
      <c r="F3789" t="s">
        <v>8220</v>
      </c>
      <c r="G3789" t="s">
        <v>8223</v>
      </c>
      <c r="H3789" t="s">
        <v>8245</v>
      </c>
      <c r="I3789">
        <v>1428100815</v>
      </c>
      <c r="J3789">
        <v>1422920415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2" t="s">
        <v>8323</v>
      </c>
      <c r="R3789" t="s">
        <v>8326</v>
      </c>
      <c r="S3789" s="17">
        <f t="shared" si="297"/>
        <v>42037.986284722225</v>
      </c>
      <c r="T3789" s="17">
        <f t="shared" si="298"/>
        <v>42097.944618055553</v>
      </c>
      <c r="U3789">
        <f t="shared" si="299"/>
        <v>2015</v>
      </c>
    </row>
    <row r="3790" spans="1:21" ht="43.2" x14ac:dyDescent="0.3">
      <c r="A3790">
        <v>2888</v>
      </c>
      <c r="B3790" s="9" t="s">
        <v>2888</v>
      </c>
      <c r="C3790" s="3" t="s">
        <v>6998</v>
      </c>
      <c r="D3790" s="5">
        <v>30000</v>
      </c>
      <c r="E3790" s="7">
        <v>0</v>
      </c>
      <c r="F3790" t="s">
        <v>8220</v>
      </c>
      <c r="G3790" t="s">
        <v>8223</v>
      </c>
      <c r="H3790" t="s">
        <v>8245</v>
      </c>
      <c r="I3790">
        <v>1413608340</v>
      </c>
      <c r="J3790">
        <v>1412945440</v>
      </c>
      <c r="K3790" t="b">
        <v>0</v>
      </c>
      <c r="L3790">
        <v>0</v>
      </c>
      <c r="M3790" t="b">
        <v>0</v>
      </c>
      <c r="N3790" t="s">
        <v>8269</v>
      </c>
      <c r="O3790">
        <f t="shared" si="295"/>
        <v>0</v>
      </c>
      <c r="P3790">
        <f t="shared" si="296"/>
        <v>0</v>
      </c>
      <c r="Q3790" s="12" t="s">
        <v>8323</v>
      </c>
      <c r="R3790" t="s">
        <v>8326</v>
      </c>
      <c r="S3790" s="17">
        <f t="shared" si="297"/>
        <v>41922.535185185188</v>
      </c>
      <c r="T3790" s="17">
        <f t="shared" si="298"/>
        <v>41930.207638888889</v>
      </c>
      <c r="U3790">
        <f t="shared" si="299"/>
        <v>2014</v>
      </c>
    </row>
    <row r="3791" spans="1:21" ht="43.2" x14ac:dyDescent="0.3">
      <c r="A3791">
        <v>2881</v>
      </c>
      <c r="B3791" s="9" t="s">
        <v>2881</v>
      </c>
      <c r="C3791" s="3" t="s">
        <v>6991</v>
      </c>
      <c r="D3791" s="5">
        <v>5500</v>
      </c>
      <c r="E3791" s="7">
        <v>0</v>
      </c>
      <c r="F3791" t="s">
        <v>8220</v>
      </c>
      <c r="G3791" t="s">
        <v>8223</v>
      </c>
      <c r="H3791" t="s">
        <v>8245</v>
      </c>
      <c r="I3791">
        <v>1417620036</v>
      </c>
      <c r="J3791">
        <v>1412432436</v>
      </c>
      <c r="K3791" t="b">
        <v>0</v>
      </c>
      <c r="L3791">
        <v>0</v>
      </c>
      <c r="M3791" t="b">
        <v>0</v>
      </c>
      <c r="N3791" t="s">
        <v>8269</v>
      </c>
      <c r="O3791">
        <f t="shared" si="295"/>
        <v>0</v>
      </c>
      <c r="P3791">
        <f t="shared" si="296"/>
        <v>0</v>
      </c>
      <c r="Q3791" s="12" t="s">
        <v>8323</v>
      </c>
      <c r="R3791" t="s">
        <v>8326</v>
      </c>
      <c r="S3791" s="17">
        <f t="shared" si="297"/>
        <v>41916.597638888888</v>
      </c>
      <c r="T3791" s="17">
        <f t="shared" si="298"/>
        <v>41976.639305555553</v>
      </c>
      <c r="U3791">
        <f t="shared" si="299"/>
        <v>2014</v>
      </c>
    </row>
    <row r="3792" spans="1:21" ht="43.2" x14ac:dyDescent="0.3">
      <c r="A3792">
        <v>2876</v>
      </c>
      <c r="B3792" s="9" t="s">
        <v>2876</v>
      </c>
      <c r="C3792" s="3" t="s">
        <v>6986</v>
      </c>
      <c r="D3792" s="5">
        <v>150000</v>
      </c>
      <c r="E3792" s="7">
        <v>0</v>
      </c>
      <c r="F3792" t="s">
        <v>8220</v>
      </c>
      <c r="G3792" t="s">
        <v>8223</v>
      </c>
      <c r="H3792" t="s">
        <v>8245</v>
      </c>
      <c r="I3792">
        <v>1437069079</v>
      </c>
      <c r="J3792">
        <v>1434477079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2" t="s">
        <v>8323</v>
      </c>
      <c r="R3792" t="s">
        <v>8326</v>
      </c>
      <c r="S3792" s="17">
        <f t="shared" si="297"/>
        <v>42171.743969907402</v>
      </c>
      <c r="T3792" s="17">
        <f t="shared" si="298"/>
        <v>42201.743969907402</v>
      </c>
      <c r="U3792">
        <f t="shared" si="299"/>
        <v>2015</v>
      </c>
    </row>
    <row r="3793" spans="1:21" ht="43.2" x14ac:dyDescent="0.3">
      <c r="A3793">
        <v>2872</v>
      </c>
      <c r="B3793" s="9" t="s">
        <v>2872</v>
      </c>
      <c r="C3793" s="3" t="s">
        <v>6982</v>
      </c>
      <c r="D3793" s="5">
        <v>3000</v>
      </c>
      <c r="E3793" s="7">
        <v>0</v>
      </c>
      <c r="F3793" t="s">
        <v>8220</v>
      </c>
      <c r="G3793" t="s">
        <v>8223</v>
      </c>
      <c r="H3793" t="s">
        <v>8245</v>
      </c>
      <c r="I3793">
        <v>1434768438</v>
      </c>
      <c r="J3793">
        <v>1429584438</v>
      </c>
      <c r="K3793" t="b">
        <v>0</v>
      </c>
      <c r="L3793">
        <v>0</v>
      </c>
      <c r="M3793" t="b">
        <v>0</v>
      </c>
      <c r="N3793" t="s">
        <v>8269</v>
      </c>
      <c r="O3793">
        <f t="shared" si="295"/>
        <v>0</v>
      </c>
      <c r="P3793">
        <f t="shared" si="296"/>
        <v>0</v>
      </c>
      <c r="Q3793" s="12" t="s">
        <v>8323</v>
      </c>
      <c r="R3793" t="s">
        <v>8326</v>
      </c>
      <c r="S3793" s="17">
        <f t="shared" si="297"/>
        <v>42115.11618055556</v>
      </c>
      <c r="T3793" s="17">
        <f t="shared" si="298"/>
        <v>42175.11618055556</v>
      </c>
      <c r="U3793">
        <f t="shared" si="299"/>
        <v>2015</v>
      </c>
    </row>
    <row r="3794" spans="1:21" ht="43.2" x14ac:dyDescent="0.3">
      <c r="A3794">
        <v>2865</v>
      </c>
      <c r="B3794" s="9" t="s">
        <v>2865</v>
      </c>
      <c r="C3794" s="3" t="s">
        <v>6975</v>
      </c>
      <c r="D3794" s="5">
        <v>2888</v>
      </c>
      <c r="E3794" s="7">
        <v>0</v>
      </c>
      <c r="F3794" t="s">
        <v>8220</v>
      </c>
      <c r="G3794" t="s">
        <v>8223</v>
      </c>
      <c r="H3794" t="s">
        <v>8245</v>
      </c>
      <c r="I3794">
        <v>1420512259</v>
      </c>
      <c r="J3794">
        <v>1415328259</v>
      </c>
      <c r="K3794" t="b">
        <v>0</v>
      </c>
      <c r="L3794">
        <v>0</v>
      </c>
      <c r="M3794" t="b">
        <v>0</v>
      </c>
      <c r="N3794" t="s">
        <v>8269</v>
      </c>
      <c r="O3794">
        <f t="shared" si="295"/>
        <v>0</v>
      </c>
      <c r="P3794">
        <f t="shared" si="296"/>
        <v>0</v>
      </c>
      <c r="Q3794" s="12" t="s">
        <v>8323</v>
      </c>
      <c r="R3794" t="s">
        <v>8326</v>
      </c>
      <c r="S3794" s="17">
        <f t="shared" si="297"/>
        <v>41950.114108796297</v>
      </c>
      <c r="T3794" s="17">
        <f t="shared" si="298"/>
        <v>42010.114108796297</v>
      </c>
      <c r="U3794">
        <f t="shared" si="299"/>
        <v>2014</v>
      </c>
    </row>
    <row r="3795" spans="1:21" ht="43.2" x14ac:dyDescent="0.3">
      <c r="A3795">
        <v>2858</v>
      </c>
      <c r="B3795" s="9" t="s">
        <v>2858</v>
      </c>
      <c r="C3795" s="3" t="s">
        <v>6968</v>
      </c>
      <c r="D3795" s="5">
        <v>1000</v>
      </c>
      <c r="E3795" s="7">
        <v>0</v>
      </c>
      <c r="F3795" t="s">
        <v>8220</v>
      </c>
      <c r="G3795" t="s">
        <v>8232</v>
      </c>
      <c r="H3795" t="s">
        <v>8248</v>
      </c>
      <c r="I3795">
        <v>1417778880</v>
      </c>
      <c r="J3795">
        <v>1415711095</v>
      </c>
      <c r="K3795" t="b">
        <v>0</v>
      </c>
      <c r="L3795">
        <v>0</v>
      </c>
      <c r="M3795" t="b">
        <v>0</v>
      </c>
      <c r="N3795" t="s">
        <v>8269</v>
      </c>
      <c r="O3795">
        <f t="shared" si="295"/>
        <v>0</v>
      </c>
      <c r="P3795">
        <f t="shared" si="296"/>
        <v>0</v>
      </c>
      <c r="Q3795" s="12" t="s">
        <v>8323</v>
      </c>
      <c r="R3795" t="s">
        <v>8326</v>
      </c>
      <c r="S3795" s="17">
        <f t="shared" si="297"/>
        <v>41954.545081018514</v>
      </c>
      <c r="T3795" s="17">
        <f t="shared" si="298"/>
        <v>41978.477777777778</v>
      </c>
      <c r="U3795">
        <f t="shared" si="299"/>
        <v>2014</v>
      </c>
    </row>
    <row r="3796" spans="1:21" ht="43.2" x14ac:dyDescent="0.3">
      <c r="A3796">
        <v>2853</v>
      </c>
      <c r="B3796" s="9" t="s">
        <v>2853</v>
      </c>
      <c r="C3796" s="3" t="s">
        <v>6963</v>
      </c>
      <c r="D3796" s="5">
        <v>9500</v>
      </c>
      <c r="E3796" s="7">
        <v>0</v>
      </c>
      <c r="F3796" t="s">
        <v>8220</v>
      </c>
      <c r="G3796" t="s">
        <v>8228</v>
      </c>
      <c r="H3796" t="s">
        <v>8250</v>
      </c>
      <c r="I3796">
        <v>1410669297</v>
      </c>
      <c r="J3796">
        <v>1405485297</v>
      </c>
      <c r="K3796" t="b">
        <v>0</v>
      </c>
      <c r="L3796">
        <v>0</v>
      </c>
      <c r="M3796" t="b">
        <v>0</v>
      </c>
      <c r="N3796" t="s">
        <v>8269</v>
      </c>
      <c r="O3796">
        <f t="shared" si="295"/>
        <v>0</v>
      </c>
      <c r="P3796">
        <f t="shared" si="296"/>
        <v>0</v>
      </c>
      <c r="Q3796" s="12" t="s">
        <v>8323</v>
      </c>
      <c r="R3796" t="s">
        <v>8326</v>
      </c>
      <c r="S3796" s="17">
        <f t="shared" si="297"/>
        <v>41836.190937499996</v>
      </c>
      <c r="T3796" s="17">
        <f t="shared" si="298"/>
        <v>41896.190937499996</v>
      </c>
      <c r="U3796">
        <f t="shared" si="299"/>
        <v>2014</v>
      </c>
    </row>
    <row r="3797" spans="1:21" ht="43.2" x14ac:dyDescent="0.3">
      <c r="A3797">
        <v>2851</v>
      </c>
      <c r="B3797" s="9" t="s">
        <v>2851</v>
      </c>
      <c r="C3797" s="3" t="s">
        <v>6961</v>
      </c>
      <c r="D3797" s="5">
        <v>4500</v>
      </c>
      <c r="E3797" s="7">
        <v>0</v>
      </c>
      <c r="F3797" t="s">
        <v>8220</v>
      </c>
      <c r="G3797" t="s">
        <v>8240</v>
      </c>
      <c r="H3797" t="s">
        <v>8248</v>
      </c>
      <c r="I3797">
        <v>1454109420</v>
      </c>
      <c r="J3797">
        <v>1453334629</v>
      </c>
      <c r="K3797" t="b">
        <v>0</v>
      </c>
      <c r="L3797">
        <v>0</v>
      </c>
      <c r="M3797" t="b">
        <v>0</v>
      </c>
      <c r="N3797" t="s">
        <v>8269</v>
      </c>
      <c r="O3797">
        <f t="shared" si="295"/>
        <v>0</v>
      </c>
      <c r="P3797">
        <f t="shared" si="296"/>
        <v>0</v>
      </c>
      <c r="Q3797" s="12" t="s">
        <v>8323</v>
      </c>
      <c r="R3797" t="s">
        <v>8326</v>
      </c>
      <c r="S3797" s="17">
        <f t="shared" si="297"/>
        <v>42390.002650462964</v>
      </c>
      <c r="T3797" s="17">
        <f t="shared" si="298"/>
        <v>42398.970138888893</v>
      </c>
      <c r="U3797">
        <f t="shared" si="299"/>
        <v>2016</v>
      </c>
    </row>
    <row r="3798" spans="1:21" ht="43.2" x14ac:dyDescent="0.3">
      <c r="A3798">
        <v>2847</v>
      </c>
      <c r="B3798" s="9" t="s">
        <v>2847</v>
      </c>
      <c r="C3798" s="3" t="s">
        <v>6957</v>
      </c>
      <c r="D3798" s="5">
        <v>2000</v>
      </c>
      <c r="E3798" s="7">
        <v>0</v>
      </c>
      <c r="F3798" t="s">
        <v>8220</v>
      </c>
      <c r="G3798" t="s">
        <v>8223</v>
      </c>
      <c r="H3798" t="s">
        <v>8245</v>
      </c>
      <c r="I3798">
        <v>1464031265</v>
      </c>
      <c r="J3798">
        <v>1458847265</v>
      </c>
      <c r="K3798" t="b">
        <v>0</v>
      </c>
      <c r="L3798">
        <v>0</v>
      </c>
      <c r="M3798" t="b">
        <v>0</v>
      </c>
      <c r="N3798" t="s">
        <v>8269</v>
      </c>
      <c r="O3798">
        <f t="shared" si="295"/>
        <v>0</v>
      </c>
      <c r="P3798">
        <f t="shared" si="296"/>
        <v>0</v>
      </c>
      <c r="Q3798" s="12" t="s">
        <v>8323</v>
      </c>
      <c r="R3798" t="s">
        <v>8326</v>
      </c>
      <c r="S3798" s="17">
        <f t="shared" si="297"/>
        <v>42453.806307870371</v>
      </c>
      <c r="T3798" s="17">
        <f t="shared" si="298"/>
        <v>42513.806307870371</v>
      </c>
      <c r="U3798">
        <f t="shared" si="299"/>
        <v>2016</v>
      </c>
    </row>
    <row r="3799" spans="1:21" ht="57.6" x14ac:dyDescent="0.3">
      <c r="A3799">
        <v>2846</v>
      </c>
      <c r="B3799" s="9" t="s">
        <v>2846</v>
      </c>
      <c r="C3799" s="3" t="s">
        <v>6956</v>
      </c>
      <c r="D3799" s="5">
        <v>8000</v>
      </c>
      <c r="E3799" s="7">
        <v>0</v>
      </c>
      <c r="F3799" t="s">
        <v>8220</v>
      </c>
      <c r="G3799" t="s">
        <v>8223</v>
      </c>
      <c r="H3799" t="s">
        <v>8245</v>
      </c>
      <c r="I3799">
        <v>1432917394</v>
      </c>
      <c r="J3799">
        <v>1429029394</v>
      </c>
      <c r="K3799" t="b">
        <v>0</v>
      </c>
      <c r="L3799">
        <v>0</v>
      </c>
      <c r="M3799" t="b">
        <v>0</v>
      </c>
      <c r="N3799" t="s">
        <v>8269</v>
      </c>
      <c r="O3799">
        <f t="shared" si="295"/>
        <v>0</v>
      </c>
      <c r="P3799">
        <f t="shared" si="296"/>
        <v>0</v>
      </c>
      <c r="Q3799" s="12" t="s">
        <v>8323</v>
      </c>
      <c r="R3799" t="s">
        <v>8326</v>
      </c>
      <c r="S3799" s="17">
        <f t="shared" si="297"/>
        <v>42108.692060185189</v>
      </c>
      <c r="T3799" s="17">
        <f t="shared" si="298"/>
        <v>42153.692060185189</v>
      </c>
      <c r="U3799">
        <f t="shared" si="299"/>
        <v>2015</v>
      </c>
    </row>
    <row r="3800" spans="1:21" ht="43.2" x14ac:dyDescent="0.3">
      <c r="A3800">
        <v>2843</v>
      </c>
      <c r="B3800" s="9" t="s">
        <v>2843</v>
      </c>
      <c r="C3800" s="3" t="s">
        <v>6953</v>
      </c>
      <c r="D3800" s="5">
        <v>1200</v>
      </c>
      <c r="E3800" s="7">
        <v>0</v>
      </c>
      <c r="F3800" t="s">
        <v>8220</v>
      </c>
      <c r="G3800" t="s">
        <v>8223</v>
      </c>
      <c r="H3800" t="s">
        <v>8245</v>
      </c>
      <c r="I3800">
        <v>1465790400</v>
      </c>
      <c r="J3800">
        <v>1462210950</v>
      </c>
      <c r="K3800" t="b">
        <v>0</v>
      </c>
      <c r="L3800">
        <v>0</v>
      </c>
      <c r="M3800" t="b">
        <v>0</v>
      </c>
      <c r="N3800" t="s">
        <v>8269</v>
      </c>
      <c r="O3800">
        <f t="shared" si="295"/>
        <v>0</v>
      </c>
      <c r="P3800">
        <f t="shared" si="296"/>
        <v>0</v>
      </c>
      <c r="Q3800" s="12" t="s">
        <v>8323</v>
      </c>
      <c r="R3800" t="s">
        <v>8326</v>
      </c>
      <c r="S3800" s="17">
        <f t="shared" si="297"/>
        <v>42492.737847222219</v>
      </c>
      <c r="T3800" s="17">
        <f t="shared" si="298"/>
        <v>42534.166666666672</v>
      </c>
      <c r="U3800">
        <f t="shared" si="299"/>
        <v>2016</v>
      </c>
    </row>
    <row r="3801" spans="1:21" ht="43.2" x14ac:dyDescent="0.3">
      <c r="A3801">
        <v>2842</v>
      </c>
      <c r="B3801" s="9" t="s">
        <v>2842</v>
      </c>
      <c r="C3801" s="3" t="s">
        <v>6952</v>
      </c>
      <c r="D3801" s="5">
        <v>1500</v>
      </c>
      <c r="E3801" s="7">
        <v>0</v>
      </c>
      <c r="F3801" t="s">
        <v>8220</v>
      </c>
      <c r="G3801" t="s">
        <v>8224</v>
      </c>
      <c r="H3801" t="s">
        <v>8246</v>
      </c>
      <c r="I3801">
        <v>1403348400</v>
      </c>
      <c r="J3801">
        <v>1401058295</v>
      </c>
      <c r="K3801" t="b">
        <v>0</v>
      </c>
      <c r="L3801">
        <v>0</v>
      </c>
      <c r="M3801" t="b">
        <v>0</v>
      </c>
      <c r="N3801" t="s">
        <v>8269</v>
      </c>
      <c r="O3801">
        <f t="shared" si="295"/>
        <v>0</v>
      </c>
      <c r="P3801">
        <f t="shared" si="296"/>
        <v>0</v>
      </c>
      <c r="Q3801" s="12" t="s">
        <v>8323</v>
      </c>
      <c r="R3801" t="s">
        <v>8326</v>
      </c>
      <c r="S3801" s="17">
        <f t="shared" si="297"/>
        <v>41784.952488425923</v>
      </c>
      <c r="T3801" s="17">
        <f t="shared" si="298"/>
        <v>41811.458333333336</v>
      </c>
      <c r="U3801">
        <f t="shared" si="299"/>
        <v>2014</v>
      </c>
    </row>
    <row r="3802" spans="1:21" ht="28.8" x14ac:dyDescent="0.3">
      <c r="A3802">
        <v>2780</v>
      </c>
      <c r="B3802" s="9" t="s">
        <v>2780</v>
      </c>
      <c r="C3802" s="3" t="s">
        <v>6890</v>
      </c>
      <c r="D3802" s="5">
        <v>100000</v>
      </c>
      <c r="E3802" s="7">
        <v>0</v>
      </c>
      <c r="F3802" t="s">
        <v>8220</v>
      </c>
      <c r="G3802" t="s">
        <v>8236</v>
      </c>
      <c r="H3802" t="s">
        <v>8248</v>
      </c>
      <c r="I3802">
        <v>1489142688</v>
      </c>
      <c r="J3802">
        <v>1486550688</v>
      </c>
      <c r="K3802" t="b">
        <v>0</v>
      </c>
      <c r="L3802">
        <v>0</v>
      </c>
      <c r="M3802" t="b">
        <v>0</v>
      </c>
      <c r="N3802" t="s">
        <v>8302</v>
      </c>
      <c r="O3802">
        <f t="shared" si="295"/>
        <v>0</v>
      </c>
      <c r="P3802">
        <f t="shared" si="296"/>
        <v>0</v>
      </c>
      <c r="Q3802" s="12" t="s">
        <v>8311</v>
      </c>
      <c r="R3802" t="s">
        <v>8356</v>
      </c>
      <c r="S3802" s="17">
        <f t="shared" si="297"/>
        <v>42774.447777777779</v>
      </c>
      <c r="T3802" s="17">
        <f t="shared" si="298"/>
        <v>42804.447777777779</v>
      </c>
      <c r="U3802">
        <f t="shared" si="299"/>
        <v>2017</v>
      </c>
    </row>
    <row r="3803" spans="1:21" ht="43.2" x14ac:dyDescent="0.3">
      <c r="A3803">
        <v>2772</v>
      </c>
      <c r="B3803" s="9" t="s">
        <v>2772</v>
      </c>
      <c r="C3803" s="3" t="s">
        <v>6882</v>
      </c>
      <c r="D3803" s="5">
        <v>8000</v>
      </c>
      <c r="E3803" s="7">
        <v>0</v>
      </c>
      <c r="F3803" t="s">
        <v>8220</v>
      </c>
      <c r="G3803" t="s">
        <v>8223</v>
      </c>
      <c r="H3803" t="s">
        <v>8245</v>
      </c>
      <c r="I3803">
        <v>1381006294</v>
      </c>
      <c r="J3803">
        <v>1379710294</v>
      </c>
      <c r="K3803" t="b">
        <v>0</v>
      </c>
      <c r="L3803">
        <v>0</v>
      </c>
      <c r="M3803" t="b">
        <v>0</v>
      </c>
      <c r="N3803" t="s">
        <v>8302</v>
      </c>
      <c r="O3803">
        <f t="shared" si="295"/>
        <v>0</v>
      </c>
      <c r="P3803">
        <f t="shared" si="296"/>
        <v>0</v>
      </c>
      <c r="Q3803" s="12" t="s">
        <v>8311</v>
      </c>
      <c r="R3803" t="s">
        <v>8356</v>
      </c>
      <c r="S3803" s="17">
        <f t="shared" si="297"/>
        <v>41537.869143518517</v>
      </c>
      <c r="T3803" s="17">
        <f t="shared" si="298"/>
        <v>41552.869143518517</v>
      </c>
      <c r="U3803">
        <f t="shared" si="299"/>
        <v>2013</v>
      </c>
    </row>
    <row r="3804" spans="1:21" ht="43.2" x14ac:dyDescent="0.3">
      <c r="A3804">
        <v>2771</v>
      </c>
      <c r="B3804" s="9" t="s">
        <v>2771</v>
      </c>
      <c r="C3804" s="3" t="s">
        <v>6881</v>
      </c>
      <c r="D3804" s="5">
        <v>19980</v>
      </c>
      <c r="E3804" s="7">
        <v>0</v>
      </c>
      <c r="F3804" t="s">
        <v>8220</v>
      </c>
      <c r="G3804" t="s">
        <v>8223</v>
      </c>
      <c r="H3804" t="s">
        <v>8245</v>
      </c>
      <c r="I3804">
        <v>1359738000</v>
      </c>
      <c r="J3804">
        <v>1355489140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2" t="s">
        <v>8311</v>
      </c>
      <c r="R3804" t="s">
        <v>8356</v>
      </c>
      <c r="S3804" s="17">
        <f t="shared" si="297"/>
        <v>41257.531712962962</v>
      </c>
      <c r="T3804" s="17">
        <f t="shared" si="298"/>
        <v>41306.708333333336</v>
      </c>
      <c r="U3804">
        <f t="shared" si="299"/>
        <v>2012</v>
      </c>
    </row>
    <row r="3805" spans="1:21" ht="43.2" x14ac:dyDescent="0.3">
      <c r="A3805">
        <v>2765</v>
      </c>
      <c r="B3805" s="9" t="s">
        <v>2765</v>
      </c>
      <c r="C3805" s="3" t="s">
        <v>6875</v>
      </c>
      <c r="D3805" s="5">
        <v>4000</v>
      </c>
      <c r="E3805" s="7">
        <v>0</v>
      </c>
      <c r="F3805" t="s">
        <v>8220</v>
      </c>
      <c r="G3805" t="s">
        <v>8223</v>
      </c>
      <c r="H3805" t="s">
        <v>8245</v>
      </c>
      <c r="I3805">
        <v>1351432428</v>
      </c>
      <c r="J3805">
        <v>1350050028</v>
      </c>
      <c r="K3805" t="b">
        <v>0</v>
      </c>
      <c r="L3805">
        <v>0</v>
      </c>
      <c r="M3805" t="b">
        <v>0</v>
      </c>
      <c r="N3805" t="s">
        <v>8302</v>
      </c>
      <c r="O3805">
        <f t="shared" si="295"/>
        <v>0</v>
      </c>
      <c r="P3805">
        <f t="shared" si="296"/>
        <v>0</v>
      </c>
      <c r="Q3805" s="12" t="s">
        <v>8311</v>
      </c>
      <c r="R3805" t="s">
        <v>8356</v>
      </c>
      <c r="S3805" s="17">
        <f t="shared" si="297"/>
        <v>41194.579027777778</v>
      </c>
      <c r="T3805" s="17">
        <f t="shared" si="298"/>
        <v>41210.579027777778</v>
      </c>
      <c r="U3805">
        <f t="shared" si="299"/>
        <v>2012</v>
      </c>
    </row>
    <row r="3806" spans="1:21" ht="43.2" x14ac:dyDescent="0.3">
      <c r="A3806">
        <v>2760</v>
      </c>
      <c r="B3806" s="9" t="s">
        <v>2760</v>
      </c>
      <c r="C3806" s="3" t="s">
        <v>6870</v>
      </c>
      <c r="D3806" s="5">
        <v>5000</v>
      </c>
      <c r="E3806" s="7">
        <v>0</v>
      </c>
      <c r="F3806" t="s">
        <v>8220</v>
      </c>
      <c r="G3806" t="s">
        <v>8224</v>
      </c>
      <c r="H3806" t="s">
        <v>8246</v>
      </c>
      <c r="I3806">
        <v>1371726258</v>
      </c>
      <c r="J3806">
        <v>1369134258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2" t="s">
        <v>8311</v>
      </c>
      <c r="R3806" t="s">
        <v>8356</v>
      </c>
      <c r="S3806" s="17">
        <f t="shared" si="297"/>
        <v>41415.461319444446</v>
      </c>
      <c r="T3806" s="17">
        <f t="shared" si="298"/>
        <v>41445.461319444446</v>
      </c>
      <c r="U3806">
        <f t="shared" si="299"/>
        <v>2013</v>
      </c>
    </row>
    <row r="3807" spans="1:21" ht="43.2" x14ac:dyDescent="0.3">
      <c r="A3807">
        <v>2754</v>
      </c>
      <c r="B3807" s="9" t="s">
        <v>2754</v>
      </c>
      <c r="C3807" s="3" t="s">
        <v>6864</v>
      </c>
      <c r="D3807" s="5">
        <v>10000</v>
      </c>
      <c r="E3807" s="7">
        <v>0</v>
      </c>
      <c r="F3807" t="s">
        <v>8220</v>
      </c>
      <c r="G3807" t="s">
        <v>8223</v>
      </c>
      <c r="H3807" t="s">
        <v>8245</v>
      </c>
      <c r="I3807">
        <v>1410448551</v>
      </c>
      <c r="J3807">
        <v>1407856551</v>
      </c>
      <c r="K3807" t="b">
        <v>0</v>
      </c>
      <c r="L3807">
        <v>0</v>
      </c>
      <c r="M3807" t="b">
        <v>0</v>
      </c>
      <c r="N3807" t="s">
        <v>8302</v>
      </c>
      <c r="O3807">
        <f t="shared" si="295"/>
        <v>0</v>
      </c>
      <c r="P3807">
        <f t="shared" si="296"/>
        <v>0</v>
      </c>
      <c r="Q3807" s="12" t="s">
        <v>8311</v>
      </c>
      <c r="R3807" t="s">
        <v>8356</v>
      </c>
      <c r="S3807" s="17">
        <f t="shared" si="297"/>
        <v>41863.636006944449</v>
      </c>
      <c r="T3807" s="17">
        <f t="shared" si="298"/>
        <v>41893.636006944449</v>
      </c>
      <c r="U3807">
        <f t="shared" si="299"/>
        <v>2014</v>
      </c>
    </row>
    <row r="3808" spans="1:21" ht="43.2" x14ac:dyDescent="0.3">
      <c r="A3808">
        <v>2751</v>
      </c>
      <c r="B3808" s="9" t="s">
        <v>2751</v>
      </c>
      <c r="C3808" s="3" t="s">
        <v>6861</v>
      </c>
      <c r="D3808" s="5">
        <v>3274</v>
      </c>
      <c r="E3808" s="7">
        <v>0</v>
      </c>
      <c r="F3808" t="s">
        <v>8220</v>
      </c>
      <c r="G3808" t="s">
        <v>8223</v>
      </c>
      <c r="H3808" t="s">
        <v>8245</v>
      </c>
      <c r="I3808">
        <v>1403039842</v>
      </c>
      <c r="J3808">
        <v>1397855842</v>
      </c>
      <c r="K3808" t="b">
        <v>0</v>
      </c>
      <c r="L3808">
        <v>0</v>
      </c>
      <c r="M3808" t="b">
        <v>0</v>
      </c>
      <c r="N3808" t="s">
        <v>8302</v>
      </c>
      <c r="O3808">
        <f t="shared" si="295"/>
        <v>0</v>
      </c>
      <c r="P3808">
        <f t="shared" si="296"/>
        <v>0</v>
      </c>
      <c r="Q3808" s="12" t="s">
        <v>8311</v>
      </c>
      <c r="R3808" t="s">
        <v>8356</v>
      </c>
      <c r="S3808" s="17">
        <f t="shared" si="297"/>
        <v>41747.887060185189</v>
      </c>
      <c r="T3808" s="17">
        <f t="shared" si="298"/>
        <v>41807.887060185189</v>
      </c>
      <c r="U3808">
        <f t="shared" si="299"/>
        <v>2014</v>
      </c>
    </row>
    <row r="3809" spans="1:21" ht="43.2" x14ac:dyDescent="0.3">
      <c r="A3809">
        <v>2750</v>
      </c>
      <c r="B3809" s="9" t="s">
        <v>2750</v>
      </c>
      <c r="C3809" s="3" t="s">
        <v>6860</v>
      </c>
      <c r="D3809" s="5">
        <v>1999</v>
      </c>
      <c r="E3809" s="7">
        <v>0</v>
      </c>
      <c r="F3809" t="s">
        <v>8220</v>
      </c>
      <c r="G3809" t="s">
        <v>8223</v>
      </c>
      <c r="H3809" t="s">
        <v>8245</v>
      </c>
      <c r="I3809">
        <v>1341086400</v>
      </c>
      <c r="J3809">
        <v>1340055345</v>
      </c>
      <c r="K3809" t="b">
        <v>0</v>
      </c>
      <c r="L3809">
        <v>0</v>
      </c>
      <c r="M3809" t="b">
        <v>0</v>
      </c>
      <c r="N3809" t="s">
        <v>8302</v>
      </c>
      <c r="O3809">
        <f t="shared" si="295"/>
        <v>0</v>
      </c>
      <c r="P3809">
        <f t="shared" si="296"/>
        <v>0</v>
      </c>
      <c r="Q3809" s="12" t="s">
        <v>8311</v>
      </c>
      <c r="R3809" t="s">
        <v>8356</v>
      </c>
      <c r="S3809" s="17">
        <f t="shared" si="297"/>
        <v>41078.899826388886</v>
      </c>
      <c r="T3809" s="17">
        <f t="shared" si="298"/>
        <v>41090.833333333336</v>
      </c>
      <c r="U3809">
        <f t="shared" si="299"/>
        <v>2012</v>
      </c>
    </row>
    <row r="3810" spans="1:21" ht="57.6" x14ac:dyDescent="0.3">
      <c r="A3810">
        <v>2743</v>
      </c>
      <c r="B3810" s="9" t="s">
        <v>2743</v>
      </c>
      <c r="C3810" s="3" t="s">
        <v>6853</v>
      </c>
      <c r="D3810" s="5">
        <v>5999</v>
      </c>
      <c r="E3810" s="7">
        <v>0</v>
      </c>
      <c r="F3810" t="s">
        <v>8220</v>
      </c>
      <c r="G3810" t="s">
        <v>8223</v>
      </c>
      <c r="H3810" t="s">
        <v>8245</v>
      </c>
      <c r="I3810">
        <v>1476863607</v>
      </c>
      <c r="J3810">
        <v>1474271607</v>
      </c>
      <c r="K3810" t="b">
        <v>0</v>
      </c>
      <c r="L3810">
        <v>0</v>
      </c>
      <c r="M3810" t="b">
        <v>0</v>
      </c>
      <c r="N3810" t="s">
        <v>8302</v>
      </c>
      <c r="O3810">
        <f t="shared" si="295"/>
        <v>0</v>
      </c>
      <c r="P3810">
        <f t="shared" si="296"/>
        <v>0</v>
      </c>
      <c r="Q3810" s="12" t="s">
        <v>8311</v>
      </c>
      <c r="R3810" t="s">
        <v>8356</v>
      </c>
      <c r="S3810" s="17">
        <f t="shared" si="297"/>
        <v>42632.328784722224</v>
      </c>
      <c r="T3810" s="17">
        <f t="shared" si="298"/>
        <v>42662.328784722224</v>
      </c>
      <c r="U3810">
        <f t="shared" si="299"/>
        <v>2016</v>
      </c>
    </row>
    <row r="3811" spans="1:21" ht="43.2" x14ac:dyDescent="0.3">
      <c r="A3811">
        <v>2699</v>
      </c>
      <c r="B3811" s="9" t="s">
        <v>2699</v>
      </c>
      <c r="C3811" s="3" t="s">
        <v>6809</v>
      </c>
      <c r="D3811" s="5">
        <v>2</v>
      </c>
      <c r="E3811" s="7">
        <v>0</v>
      </c>
      <c r="F3811" t="s">
        <v>8220</v>
      </c>
      <c r="G3811" t="s">
        <v>8228</v>
      </c>
      <c r="H3811" t="s">
        <v>8250</v>
      </c>
      <c r="I3811">
        <v>1407533463</v>
      </c>
      <c r="J3811">
        <v>1404941463</v>
      </c>
      <c r="K3811" t="b">
        <v>0</v>
      </c>
      <c r="L3811">
        <v>0</v>
      </c>
      <c r="M3811" t="b">
        <v>0</v>
      </c>
      <c r="N3811" t="s">
        <v>8282</v>
      </c>
      <c r="O3811">
        <f t="shared" si="295"/>
        <v>0</v>
      </c>
      <c r="P3811">
        <f t="shared" si="296"/>
        <v>0</v>
      </c>
      <c r="Q3811" s="12" t="s">
        <v>8319</v>
      </c>
      <c r="R3811" t="s">
        <v>8345</v>
      </c>
      <c r="S3811" s="17">
        <f t="shared" si="297"/>
        <v>41829.896562499998</v>
      </c>
      <c r="T3811" s="17">
        <f t="shared" si="298"/>
        <v>41859.896562499998</v>
      </c>
      <c r="U3811">
        <f t="shared" si="299"/>
        <v>2014</v>
      </c>
    </row>
    <row r="3812" spans="1:21" ht="43.2" x14ac:dyDescent="0.3">
      <c r="A3812">
        <v>2687</v>
      </c>
      <c r="B3812" s="9" t="s">
        <v>2687</v>
      </c>
      <c r="C3812" s="3" t="s">
        <v>6797</v>
      </c>
      <c r="D3812" s="5">
        <v>15000</v>
      </c>
      <c r="E3812" s="7">
        <v>0</v>
      </c>
      <c r="F3812" t="s">
        <v>8220</v>
      </c>
      <c r="G3812" t="s">
        <v>8223</v>
      </c>
      <c r="H3812" t="s">
        <v>8245</v>
      </c>
      <c r="I3812">
        <v>1435591318</v>
      </c>
      <c r="J3812">
        <v>1432999318</v>
      </c>
      <c r="K3812" t="b">
        <v>0</v>
      </c>
      <c r="L3812">
        <v>0</v>
      </c>
      <c r="M3812" t="b">
        <v>0</v>
      </c>
      <c r="N3812" t="s">
        <v>8282</v>
      </c>
      <c r="O3812">
        <f t="shared" si="295"/>
        <v>0</v>
      </c>
      <c r="P3812">
        <f t="shared" si="296"/>
        <v>0</v>
      </c>
      <c r="Q3812" s="12" t="s">
        <v>8319</v>
      </c>
      <c r="R3812" t="s">
        <v>8345</v>
      </c>
      <c r="S3812" s="17">
        <f t="shared" si="297"/>
        <v>42154.64025462963</v>
      </c>
      <c r="T3812" s="17">
        <f t="shared" si="298"/>
        <v>42184.64025462963</v>
      </c>
      <c r="U3812">
        <f t="shared" si="299"/>
        <v>2015</v>
      </c>
    </row>
    <row r="3813" spans="1:21" ht="43.2" x14ac:dyDescent="0.3">
      <c r="A3813">
        <v>2686</v>
      </c>
      <c r="B3813" s="9" t="s">
        <v>2686</v>
      </c>
      <c r="C3813" s="3" t="s">
        <v>6796</v>
      </c>
      <c r="D3813" s="5">
        <v>30000</v>
      </c>
      <c r="E3813" s="7">
        <v>0</v>
      </c>
      <c r="F3813" t="s">
        <v>8220</v>
      </c>
      <c r="G3813" t="s">
        <v>8223</v>
      </c>
      <c r="H3813" t="s">
        <v>8245</v>
      </c>
      <c r="I3813">
        <v>1412119423</v>
      </c>
      <c r="J3813">
        <v>1410391423</v>
      </c>
      <c r="K3813" t="b">
        <v>0</v>
      </c>
      <c r="L3813">
        <v>0</v>
      </c>
      <c r="M3813" t="b">
        <v>0</v>
      </c>
      <c r="N3813" t="s">
        <v>8282</v>
      </c>
      <c r="O3813">
        <f t="shared" si="295"/>
        <v>0</v>
      </c>
      <c r="P3813">
        <f t="shared" si="296"/>
        <v>0</v>
      </c>
      <c r="Q3813" s="12" t="s">
        <v>8319</v>
      </c>
      <c r="R3813" t="s">
        <v>8345</v>
      </c>
      <c r="S3813" s="17">
        <f t="shared" si="297"/>
        <v>41892.974803240737</v>
      </c>
      <c r="T3813" s="17">
        <f t="shared" si="298"/>
        <v>41912.974803240737</v>
      </c>
      <c r="U3813">
        <f t="shared" si="299"/>
        <v>2014</v>
      </c>
    </row>
    <row r="3814" spans="1:21" ht="57.6" x14ac:dyDescent="0.3">
      <c r="A3814">
        <v>2642</v>
      </c>
      <c r="B3814" s="9" t="s">
        <v>2642</v>
      </c>
      <c r="C3814" s="3" t="s">
        <v>6752</v>
      </c>
      <c r="D3814" s="5">
        <v>500000</v>
      </c>
      <c r="E3814" s="7">
        <v>0</v>
      </c>
      <c r="F3814" t="s">
        <v>8220</v>
      </c>
      <c r="G3814" t="s">
        <v>8235</v>
      </c>
      <c r="H3814" t="s">
        <v>8248</v>
      </c>
      <c r="I3814">
        <v>1468565820</v>
      </c>
      <c r="J3814">
        <v>1465970108</v>
      </c>
      <c r="K3814" t="b">
        <v>0</v>
      </c>
      <c r="L3814">
        <v>0</v>
      </c>
      <c r="M3814" t="b">
        <v>0</v>
      </c>
      <c r="N3814" t="s">
        <v>8299</v>
      </c>
      <c r="O3814">
        <f t="shared" si="295"/>
        <v>0</v>
      </c>
      <c r="P3814">
        <f t="shared" si="296"/>
        <v>0</v>
      </c>
      <c r="Q3814" s="12" t="s">
        <v>8308</v>
      </c>
      <c r="R3814" t="s">
        <v>8315</v>
      </c>
      <c r="S3814" s="17">
        <f t="shared" si="297"/>
        <v>42536.246620370366</v>
      </c>
      <c r="T3814" s="17">
        <f t="shared" si="298"/>
        <v>42566.289583333331</v>
      </c>
      <c r="U3814">
        <f t="shared" si="299"/>
        <v>2016</v>
      </c>
    </row>
    <row r="3815" spans="1:21" ht="43.2" x14ac:dyDescent="0.3">
      <c r="A3815">
        <v>2593</v>
      </c>
      <c r="B3815" s="9" t="s">
        <v>2593</v>
      </c>
      <c r="C3815" s="3" t="s">
        <v>6703</v>
      </c>
      <c r="D3815" s="5">
        <v>10000</v>
      </c>
      <c r="E3815" s="7">
        <v>0</v>
      </c>
      <c r="F3815" t="s">
        <v>8220</v>
      </c>
      <c r="G3815" t="s">
        <v>8223</v>
      </c>
      <c r="H3815" t="s">
        <v>8245</v>
      </c>
      <c r="I3815">
        <v>1429993026</v>
      </c>
      <c r="J3815">
        <v>1427401026</v>
      </c>
      <c r="K3815" t="b">
        <v>0</v>
      </c>
      <c r="L3815">
        <v>0</v>
      </c>
      <c r="M3815" t="b">
        <v>0</v>
      </c>
      <c r="N3815" t="s">
        <v>8282</v>
      </c>
      <c r="O3815">
        <f t="shared" si="295"/>
        <v>0</v>
      </c>
      <c r="P3815">
        <f t="shared" si="296"/>
        <v>0</v>
      </c>
      <c r="Q3815" s="12" t="s">
        <v>8319</v>
      </c>
      <c r="R3815" t="s">
        <v>8345</v>
      </c>
      <c r="S3815" s="17">
        <f t="shared" si="297"/>
        <v>42089.84520833334</v>
      </c>
      <c r="T3815" s="17">
        <f t="shared" si="298"/>
        <v>42119.84520833334</v>
      </c>
      <c r="U3815">
        <f t="shared" si="299"/>
        <v>2015</v>
      </c>
    </row>
    <row r="3816" spans="1:21" ht="43.2" x14ac:dyDescent="0.3">
      <c r="A3816">
        <v>2590</v>
      </c>
      <c r="B3816" s="9" t="s">
        <v>2590</v>
      </c>
      <c r="C3816" s="3" t="s">
        <v>6700</v>
      </c>
      <c r="D3816" s="5">
        <v>3000</v>
      </c>
      <c r="E3816" s="7">
        <v>0</v>
      </c>
      <c r="F3816" t="s">
        <v>8220</v>
      </c>
      <c r="G3816" t="s">
        <v>8225</v>
      </c>
      <c r="H3816" t="s">
        <v>8247</v>
      </c>
      <c r="I3816">
        <v>1453817297</v>
      </c>
      <c r="J3816">
        <v>1453212497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2" t="s">
        <v>8319</v>
      </c>
      <c r="R3816" t="s">
        <v>8345</v>
      </c>
      <c r="S3816" s="17">
        <f t="shared" si="297"/>
        <v>42388.589085648149</v>
      </c>
      <c r="T3816" s="17">
        <f t="shared" si="298"/>
        <v>42395.589085648149</v>
      </c>
      <c r="U3816">
        <f t="shared" si="299"/>
        <v>2016</v>
      </c>
    </row>
    <row r="3817" spans="1:21" ht="28.8" x14ac:dyDescent="0.3">
      <c r="A3817">
        <v>2584</v>
      </c>
      <c r="B3817" s="9" t="s">
        <v>2584</v>
      </c>
      <c r="C3817" s="3" t="s">
        <v>6694</v>
      </c>
      <c r="D3817" s="5">
        <v>10000</v>
      </c>
      <c r="E3817" s="7">
        <v>0</v>
      </c>
      <c r="F3817" t="s">
        <v>8220</v>
      </c>
      <c r="G3817" t="s">
        <v>8223</v>
      </c>
      <c r="H3817" t="s">
        <v>8245</v>
      </c>
      <c r="I3817">
        <v>1434341369</v>
      </c>
      <c r="J3817">
        <v>1431749369</v>
      </c>
      <c r="K3817" t="b">
        <v>0</v>
      </c>
      <c r="L3817">
        <v>0</v>
      </c>
      <c r="M3817" t="b">
        <v>0</v>
      </c>
      <c r="N3817" t="s">
        <v>8282</v>
      </c>
      <c r="O3817">
        <f t="shared" si="295"/>
        <v>0</v>
      </c>
      <c r="P3817">
        <f t="shared" si="296"/>
        <v>0</v>
      </c>
      <c r="Q3817" s="12" t="s">
        <v>8319</v>
      </c>
      <c r="R3817" t="s">
        <v>8345</v>
      </c>
      <c r="S3817" s="17">
        <f t="shared" si="297"/>
        <v>42140.173252314817</v>
      </c>
      <c r="T3817" s="17">
        <f t="shared" si="298"/>
        <v>42170.173252314817</v>
      </c>
      <c r="U3817">
        <f t="shared" si="299"/>
        <v>2015</v>
      </c>
    </row>
    <row r="3818" spans="1:21" ht="57.6" x14ac:dyDescent="0.3">
      <c r="A3818">
        <v>2578</v>
      </c>
      <c r="B3818" s="9" t="s">
        <v>2578</v>
      </c>
      <c r="C3818" s="3" t="s">
        <v>6688</v>
      </c>
      <c r="D3818" s="5">
        <v>6000</v>
      </c>
      <c r="E3818" s="7">
        <v>0</v>
      </c>
      <c r="F3818" t="s">
        <v>8219</v>
      </c>
      <c r="G3818" t="s">
        <v>8223</v>
      </c>
      <c r="H3818" t="s">
        <v>8245</v>
      </c>
      <c r="I3818">
        <v>1444410000</v>
      </c>
      <c r="J3818">
        <v>1440203579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2" t="s">
        <v>8319</v>
      </c>
      <c r="R3818" t="s">
        <v>8345</v>
      </c>
      <c r="S3818" s="17">
        <f t="shared" si="297"/>
        <v>42238.022905092599</v>
      </c>
      <c r="T3818" s="17">
        <f t="shared" si="298"/>
        <v>42286.708333333328</v>
      </c>
      <c r="U3818">
        <f t="shared" si="299"/>
        <v>2015</v>
      </c>
    </row>
    <row r="3819" spans="1:21" ht="43.2" x14ac:dyDescent="0.3">
      <c r="A3819">
        <v>2577</v>
      </c>
      <c r="B3819" s="9" t="s">
        <v>2577</v>
      </c>
      <c r="C3819" s="3" t="s">
        <v>6687</v>
      </c>
      <c r="D3819" s="5">
        <v>15000</v>
      </c>
      <c r="E3819" s="7">
        <v>0</v>
      </c>
      <c r="F3819" t="s">
        <v>8219</v>
      </c>
      <c r="G3819" t="s">
        <v>8223</v>
      </c>
      <c r="H3819" t="s">
        <v>8245</v>
      </c>
      <c r="I3819">
        <v>1407181297</v>
      </c>
      <c r="J3819">
        <v>1405021297</v>
      </c>
      <c r="K3819" t="b">
        <v>0</v>
      </c>
      <c r="L3819">
        <v>0</v>
      </c>
      <c r="M3819" t="b">
        <v>0</v>
      </c>
      <c r="N3819" t="s">
        <v>8282</v>
      </c>
      <c r="O3819">
        <f t="shared" si="295"/>
        <v>0</v>
      </c>
      <c r="P3819">
        <f t="shared" si="296"/>
        <v>0</v>
      </c>
      <c r="Q3819" s="12" t="s">
        <v>8319</v>
      </c>
      <c r="R3819" t="s">
        <v>8345</v>
      </c>
      <c r="S3819" s="17">
        <f t="shared" si="297"/>
        <v>41830.820567129631</v>
      </c>
      <c r="T3819" s="17">
        <f t="shared" si="298"/>
        <v>41855.820567129631</v>
      </c>
      <c r="U3819">
        <f t="shared" si="299"/>
        <v>2014</v>
      </c>
    </row>
    <row r="3820" spans="1:21" ht="28.8" x14ac:dyDescent="0.3">
      <c r="A3820">
        <v>2576</v>
      </c>
      <c r="B3820" s="9" t="s">
        <v>2576</v>
      </c>
      <c r="C3820" s="3" t="s">
        <v>6686</v>
      </c>
      <c r="D3820" s="5">
        <v>10000</v>
      </c>
      <c r="E3820" s="7">
        <v>0</v>
      </c>
      <c r="F3820" t="s">
        <v>8219</v>
      </c>
      <c r="G3820" t="s">
        <v>8223</v>
      </c>
      <c r="H3820" t="s">
        <v>8245</v>
      </c>
      <c r="I3820">
        <v>1428707647</v>
      </c>
      <c r="J3820">
        <v>1424823247</v>
      </c>
      <c r="K3820" t="b">
        <v>0</v>
      </c>
      <c r="L3820">
        <v>0</v>
      </c>
      <c r="M3820" t="b">
        <v>0</v>
      </c>
      <c r="N3820" t="s">
        <v>8282</v>
      </c>
      <c r="O3820">
        <f t="shared" si="295"/>
        <v>0</v>
      </c>
      <c r="P3820">
        <f t="shared" si="296"/>
        <v>0</v>
      </c>
      <c r="Q3820" s="12" t="s">
        <v>8319</v>
      </c>
      <c r="R3820" t="s">
        <v>8345</v>
      </c>
      <c r="S3820" s="17">
        <f t="shared" si="297"/>
        <v>42060.00980324074</v>
      </c>
      <c r="T3820" s="17">
        <f t="shared" si="298"/>
        <v>42104.968136574069</v>
      </c>
      <c r="U3820">
        <f t="shared" si="299"/>
        <v>2015</v>
      </c>
    </row>
    <row r="3821" spans="1:21" ht="43.2" x14ac:dyDescent="0.3">
      <c r="A3821">
        <v>2575</v>
      </c>
      <c r="B3821" s="9" t="s">
        <v>2575</v>
      </c>
      <c r="C3821" s="3" t="s">
        <v>6685</v>
      </c>
      <c r="D3821" s="5">
        <v>85000</v>
      </c>
      <c r="E3821" s="7">
        <v>0</v>
      </c>
      <c r="F3821" t="s">
        <v>8219</v>
      </c>
      <c r="G3821" t="s">
        <v>8223</v>
      </c>
      <c r="H3821" t="s">
        <v>8245</v>
      </c>
      <c r="I3821">
        <v>1421030194</v>
      </c>
      <c r="J3821">
        <v>1418438194</v>
      </c>
      <c r="K3821" t="b">
        <v>0</v>
      </c>
      <c r="L3821">
        <v>0</v>
      </c>
      <c r="M3821" t="b">
        <v>0</v>
      </c>
      <c r="N3821" t="s">
        <v>8282</v>
      </c>
      <c r="O3821">
        <f t="shared" si="295"/>
        <v>0</v>
      </c>
      <c r="P3821">
        <f t="shared" si="296"/>
        <v>0</v>
      </c>
      <c r="Q3821" s="12" t="s">
        <v>8319</v>
      </c>
      <c r="R3821" t="s">
        <v>8345</v>
      </c>
      <c r="S3821" s="17">
        <f t="shared" si="297"/>
        <v>41986.108726851846</v>
      </c>
      <c r="T3821" s="17">
        <f t="shared" si="298"/>
        <v>42016.108726851846</v>
      </c>
      <c r="U3821">
        <f t="shared" si="299"/>
        <v>2014</v>
      </c>
    </row>
    <row r="3822" spans="1:21" ht="43.2" x14ac:dyDescent="0.3">
      <c r="A3822">
        <v>2574</v>
      </c>
      <c r="B3822" s="9" t="s">
        <v>2574</v>
      </c>
      <c r="C3822" s="3" t="s">
        <v>6684</v>
      </c>
      <c r="D3822" s="5">
        <v>10000</v>
      </c>
      <c r="E3822" s="7">
        <v>0</v>
      </c>
      <c r="F3822" t="s">
        <v>8219</v>
      </c>
      <c r="G3822" t="s">
        <v>8223</v>
      </c>
      <c r="H3822" t="s">
        <v>8245</v>
      </c>
      <c r="I3822">
        <v>1463600945</v>
      </c>
      <c r="J3822">
        <v>1461786545</v>
      </c>
      <c r="K3822" t="b">
        <v>0</v>
      </c>
      <c r="L3822">
        <v>0</v>
      </c>
      <c r="M3822" t="b">
        <v>0</v>
      </c>
      <c r="N3822" t="s">
        <v>8282</v>
      </c>
      <c r="O3822">
        <f t="shared" si="295"/>
        <v>0</v>
      </c>
      <c r="P3822">
        <f t="shared" si="296"/>
        <v>0</v>
      </c>
      <c r="Q3822" s="12" t="s">
        <v>8319</v>
      </c>
      <c r="R3822" t="s">
        <v>8345</v>
      </c>
      <c r="S3822" s="17">
        <f t="shared" si="297"/>
        <v>42487.825752314813</v>
      </c>
      <c r="T3822" s="17">
        <f t="shared" si="298"/>
        <v>42508.825752314813</v>
      </c>
      <c r="U3822">
        <f t="shared" si="299"/>
        <v>2016</v>
      </c>
    </row>
    <row r="3823" spans="1:21" ht="43.2" x14ac:dyDescent="0.3">
      <c r="A3823">
        <v>2573</v>
      </c>
      <c r="B3823" s="9" t="s">
        <v>2573</v>
      </c>
      <c r="C3823" s="3" t="s">
        <v>6683</v>
      </c>
      <c r="D3823" s="5">
        <v>8000</v>
      </c>
      <c r="E3823" s="7">
        <v>0</v>
      </c>
      <c r="F3823" t="s">
        <v>8219</v>
      </c>
      <c r="G3823" t="s">
        <v>8223</v>
      </c>
      <c r="H3823" t="s">
        <v>8245</v>
      </c>
      <c r="I3823">
        <v>1408803149</v>
      </c>
      <c r="J3823">
        <v>1404915149</v>
      </c>
      <c r="K3823" t="b">
        <v>0</v>
      </c>
      <c r="L3823">
        <v>0</v>
      </c>
      <c r="M3823" t="b">
        <v>0</v>
      </c>
      <c r="N3823" t="s">
        <v>8282</v>
      </c>
      <c r="O3823">
        <f t="shared" si="295"/>
        <v>0</v>
      </c>
      <c r="P3823">
        <f t="shared" si="296"/>
        <v>0</v>
      </c>
      <c r="Q3823" s="12" t="s">
        <v>8319</v>
      </c>
      <c r="R3823" t="s">
        <v>8345</v>
      </c>
      <c r="S3823" s="17">
        <f t="shared" si="297"/>
        <v>41829.592002314814</v>
      </c>
      <c r="T3823" s="17">
        <f t="shared" si="298"/>
        <v>41874.592002314814</v>
      </c>
      <c r="U3823">
        <f t="shared" si="299"/>
        <v>2014</v>
      </c>
    </row>
    <row r="3824" spans="1:21" ht="43.2" x14ac:dyDescent="0.3">
      <c r="A3824">
        <v>2572</v>
      </c>
      <c r="B3824" s="9" t="s">
        <v>2572</v>
      </c>
      <c r="C3824" s="3" t="s">
        <v>6682</v>
      </c>
      <c r="D3824" s="5">
        <v>30000</v>
      </c>
      <c r="E3824" s="7">
        <v>0</v>
      </c>
      <c r="F3824" t="s">
        <v>8219</v>
      </c>
      <c r="G3824" t="s">
        <v>8223</v>
      </c>
      <c r="H3824" t="s">
        <v>8245</v>
      </c>
      <c r="I3824">
        <v>1428893517</v>
      </c>
      <c r="J3824">
        <v>1426301517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2" t="s">
        <v>8319</v>
      </c>
      <c r="R3824" t="s">
        <v>8345</v>
      </c>
      <c r="S3824" s="17">
        <f t="shared" si="297"/>
        <v>42077.119409722218</v>
      </c>
      <c r="T3824" s="17">
        <f t="shared" si="298"/>
        <v>42107.119409722218</v>
      </c>
      <c r="U3824">
        <f t="shared" si="299"/>
        <v>2015</v>
      </c>
    </row>
    <row r="3825" spans="1:21" ht="43.2" x14ac:dyDescent="0.3">
      <c r="A3825">
        <v>2566</v>
      </c>
      <c r="B3825" s="9" t="s">
        <v>2566</v>
      </c>
      <c r="C3825" s="3" t="s">
        <v>6676</v>
      </c>
      <c r="D3825" s="5">
        <v>35000</v>
      </c>
      <c r="E3825" s="7">
        <v>0</v>
      </c>
      <c r="F3825" t="s">
        <v>8219</v>
      </c>
      <c r="G3825" t="s">
        <v>8223</v>
      </c>
      <c r="H3825" t="s">
        <v>8245</v>
      </c>
      <c r="I3825">
        <v>1408663948</v>
      </c>
      <c r="J3825">
        <v>1406071948</v>
      </c>
      <c r="K3825" t="b">
        <v>0</v>
      </c>
      <c r="L3825">
        <v>0</v>
      </c>
      <c r="M3825" t="b">
        <v>0</v>
      </c>
      <c r="N3825" t="s">
        <v>8282</v>
      </c>
      <c r="O3825">
        <f t="shared" si="295"/>
        <v>0</v>
      </c>
      <c r="P3825">
        <f t="shared" si="296"/>
        <v>0</v>
      </c>
      <c r="Q3825" s="12" t="s">
        <v>8319</v>
      </c>
      <c r="R3825" t="s">
        <v>8345</v>
      </c>
      <c r="S3825" s="17">
        <f t="shared" si="297"/>
        <v>41842.980879629627</v>
      </c>
      <c r="T3825" s="17">
        <f t="shared" si="298"/>
        <v>41872.980879629627</v>
      </c>
      <c r="U3825">
        <f t="shared" si="299"/>
        <v>2014</v>
      </c>
    </row>
    <row r="3826" spans="1:21" ht="43.2" x14ac:dyDescent="0.3">
      <c r="A3826">
        <v>2564</v>
      </c>
      <c r="B3826" s="9" t="s">
        <v>2564</v>
      </c>
      <c r="C3826" s="3" t="s">
        <v>6674</v>
      </c>
      <c r="D3826" s="5">
        <v>40000</v>
      </c>
      <c r="E3826" s="7">
        <v>0</v>
      </c>
      <c r="F3826" t="s">
        <v>8219</v>
      </c>
      <c r="G3826" t="s">
        <v>8228</v>
      </c>
      <c r="H3826" t="s">
        <v>8250</v>
      </c>
      <c r="I3826">
        <v>1406854699</v>
      </c>
      <c r="J3826">
        <v>1404262699</v>
      </c>
      <c r="K3826" t="b">
        <v>0</v>
      </c>
      <c r="L3826">
        <v>0</v>
      </c>
      <c r="M3826" t="b">
        <v>0</v>
      </c>
      <c r="N3826" t="s">
        <v>8282</v>
      </c>
      <c r="O3826">
        <f t="shared" si="295"/>
        <v>0</v>
      </c>
      <c r="P3826">
        <f t="shared" si="296"/>
        <v>0</v>
      </c>
      <c r="Q3826" s="12" t="s">
        <v>8319</v>
      </c>
      <c r="R3826" t="s">
        <v>8345</v>
      </c>
      <c r="S3826" s="17">
        <f t="shared" si="297"/>
        <v>41822.040497685186</v>
      </c>
      <c r="T3826" s="17">
        <f t="shared" si="298"/>
        <v>41852.040497685186</v>
      </c>
      <c r="U3826">
        <f t="shared" si="299"/>
        <v>2014</v>
      </c>
    </row>
    <row r="3827" spans="1:21" ht="28.8" x14ac:dyDescent="0.3">
      <c r="A3827">
        <v>2563</v>
      </c>
      <c r="B3827" s="9" t="s">
        <v>2563</v>
      </c>
      <c r="C3827" s="3" t="s">
        <v>6673</v>
      </c>
      <c r="D3827" s="5">
        <v>20000</v>
      </c>
      <c r="E3827" s="7">
        <v>0</v>
      </c>
      <c r="F3827" t="s">
        <v>8219</v>
      </c>
      <c r="G3827" t="s">
        <v>8223</v>
      </c>
      <c r="H3827" t="s">
        <v>8245</v>
      </c>
      <c r="I3827">
        <v>1438226451</v>
      </c>
      <c r="J3827">
        <v>1433042451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s="12" t="s">
        <v>8319</v>
      </c>
      <c r="R3827" t="s">
        <v>8345</v>
      </c>
      <c r="S3827" s="17">
        <f t="shared" si="297"/>
        <v>42155.139479166668</v>
      </c>
      <c r="T3827" s="17">
        <f t="shared" si="298"/>
        <v>42215.139479166668</v>
      </c>
      <c r="U3827">
        <f t="shared" si="299"/>
        <v>2015</v>
      </c>
    </row>
    <row r="3828" spans="1:21" ht="43.2" x14ac:dyDescent="0.3">
      <c r="A3828">
        <v>2561</v>
      </c>
      <c r="B3828" s="9" t="s">
        <v>2561</v>
      </c>
      <c r="C3828" s="3" t="s">
        <v>6671</v>
      </c>
      <c r="D3828" s="5">
        <v>100000</v>
      </c>
      <c r="E3828" s="7">
        <v>0</v>
      </c>
      <c r="F3828" t="s">
        <v>8219</v>
      </c>
      <c r="G3828" t="s">
        <v>8228</v>
      </c>
      <c r="H3828" t="s">
        <v>8250</v>
      </c>
      <c r="I3828">
        <v>1444740089</v>
      </c>
      <c r="J3828">
        <v>1442148089</v>
      </c>
      <c r="K3828" t="b">
        <v>0</v>
      </c>
      <c r="L3828">
        <v>0</v>
      </c>
      <c r="M3828" t="b">
        <v>0</v>
      </c>
      <c r="N3828" t="s">
        <v>8282</v>
      </c>
      <c r="O3828">
        <f t="shared" si="295"/>
        <v>0</v>
      </c>
      <c r="P3828">
        <f t="shared" si="296"/>
        <v>0</v>
      </c>
      <c r="Q3828" s="12" t="s">
        <v>8319</v>
      </c>
      <c r="R3828" t="s">
        <v>8345</v>
      </c>
      <c r="S3828" s="17">
        <f t="shared" si="297"/>
        <v>42260.528807870374</v>
      </c>
      <c r="T3828" s="17">
        <f t="shared" si="298"/>
        <v>42290.528807870374</v>
      </c>
      <c r="U3828">
        <f t="shared" si="299"/>
        <v>2015</v>
      </c>
    </row>
    <row r="3829" spans="1:21" ht="43.2" x14ac:dyDescent="0.3">
      <c r="A3829">
        <v>2520</v>
      </c>
      <c r="B3829" s="9" t="s">
        <v>2520</v>
      </c>
      <c r="C3829" s="3" t="s">
        <v>6630</v>
      </c>
      <c r="D3829" s="5">
        <v>100000</v>
      </c>
      <c r="E3829" s="7">
        <v>0</v>
      </c>
      <c r="F3829" t="s">
        <v>8220</v>
      </c>
      <c r="G3829" t="s">
        <v>8223</v>
      </c>
      <c r="H3829" t="s">
        <v>8245</v>
      </c>
      <c r="I3829">
        <v>1476559260</v>
      </c>
      <c r="J3829">
        <v>1472567085</v>
      </c>
      <c r="K3829" t="b">
        <v>0</v>
      </c>
      <c r="L3829">
        <v>0</v>
      </c>
      <c r="M3829" t="b">
        <v>0</v>
      </c>
      <c r="N3829" t="s">
        <v>8297</v>
      </c>
      <c r="O3829">
        <f t="shared" si="295"/>
        <v>0</v>
      </c>
      <c r="P3829">
        <f t="shared" si="296"/>
        <v>0</v>
      </c>
      <c r="Q3829" s="12" t="s">
        <v>8319</v>
      </c>
      <c r="R3829" t="s">
        <v>8357</v>
      </c>
      <c r="S3829" s="17">
        <f t="shared" si="297"/>
        <v>42612.600520833337</v>
      </c>
      <c r="T3829" s="17">
        <f t="shared" si="298"/>
        <v>42658.806249999994</v>
      </c>
      <c r="U3829">
        <f t="shared" si="299"/>
        <v>2016</v>
      </c>
    </row>
    <row r="3830" spans="1:21" ht="43.2" x14ac:dyDescent="0.3">
      <c r="A3830">
        <v>2518</v>
      </c>
      <c r="B3830" s="9" t="s">
        <v>2518</v>
      </c>
      <c r="C3830" s="3" t="s">
        <v>6628</v>
      </c>
      <c r="D3830" s="5">
        <v>5000</v>
      </c>
      <c r="E3830" s="7">
        <v>0</v>
      </c>
      <c r="F3830" t="s">
        <v>8220</v>
      </c>
      <c r="G3830" t="s">
        <v>8223</v>
      </c>
      <c r="H3830" t="s">
        <v>8245</v>
      </c>
      <c r="I3830">
        <v>1415899228</v>
      </c>
      <c r="J3830">
        <v>1413303628</v>
      </c>
      <c r="K3830" t="b">
        <v>0</v>
      </c>
      <c r="L3830">
        <v>0</v>
      </c>
      <c r="M3830" t="b">
        <v>0</v>
      </c>
      <c r="N3830" t="s">
        <v>8297</v>
      </c>
      <c r="O3830">
        <f t="shared" si="295"/>
        <v>0</v>
      </c>
      <c r="P3830">
        <f t="shared" si="296"/>
        <v>0</v>
      </c>
      <c r="Q3830" s="12" t="s">
        <v>8319</v>
      </c>
      <c r="R3830" t="s">
        <v>8357</v>
      </c>
      <c r="S3830" s="17">
        <f t="shared" si="297"/>
        <v>41926.680879629632</v>
      </c>
      <c r="T3830" s="17">
        <f t="shared" si="298"/>
        <v>41956.722546296296</v>
      </c>
      <c r="U3830">
        <f t="shared" si="299"/>
        <v>2014</v>
      </c>
    </row>
    <row r="3831" spans="1:21" ht="43.2" x14ac:dyDescent="0.3">
      <c r="A3831">
        <v>2516</v>
      </c>
      <c r="B3831" s="9" t="s">
        <v>2516</v>
      </c>
      <c r="C3831" s="3" t="s">
        <v>6626</v>
      </c>
      <c r="D3831" s="5">
        <v>22000</v>
      </c>
      <c r="E3831" s="7">
        <v>0</v>
      </c>
      <c r="F3831" t="s">
        <v>8220</v>
      </c>
      <c r="G3831" t="s">
        <v>8223</v>
      </c>
      <c r="H3831" t="s">
        <v>8245</v>
      </c>
      <c r="I3831">
        <v>1417279252</v>
      </c>
      <c r="J3831">
        <v>1414683652</v>
      </c>
      <c r="K3831" t="b">
        <v>0</v>
      </c>
      <c r="L3831">
        <v>0</v>
      </c>
      <c r="M3831" t="b">
        <v>0</v>
      </c>
      <c r="N3831" t="s">
        <v>8297</v>
      </c>
      <c r="O3831">
        <f t="shared" si="295"/>
        <v>0</v>
      </c>
      <c r="P3831">
        <f t="shared" si="296"/>
        <v>0</v>
      </c>
      <c r="Q3831" s="12" t="s">
        <v>8319</v>
      </c>
      <c r="R3831" t="s">
        <v>8357</v>
      </c>
      <c r="S3831" s="17">
        <f t="shared" si="297"/>
        <v>41942.653379629628</v>
      </c>
      <c r="T3831" s="17">
        <f t="shared" si="298"/>
        <v>41972.6950462963</v>
      </c>
      <c r="U3831">
        <f t="shared" si="299"/>
        <v>2014</v>
      </c>
    </row>
    <row r="3832" spans="1:21" ht="57.6" x14ac:dyDescent="0.3">
      <c r="A3832">
        <v>2513</v>
      </c>
      <c r="B3832" s="9" t="s">
        <v>2513</v>
      </c>
      <c r="C3832" s="3" t="s">
        <v>6623</v>
      </c>
      <c r="D3832" s="5">
        <v>180000</v>
      </c>
      <c r="E3832" s="7">
        <v>0</v>
      </c>
      <c r="F3832" t="s">
        <v>8220</v>
      </c>
      <c r="G3832" t="s">
        <v>8235</v>
      </c>
      <c r="H3832" t="s">
        <v>8248</v>
      </c>
      <c r="I3832">
        <v>1488067789</v>
      </c>
      <c r="J3832">
        <v>1482883789</v>
      </c>
      <c r="K3832" t="b">
        <v>0</v>
      </c>
      <c r="L3832">
        <v>0</v>
      </c>
      <c r="M3832" t="b">
        <v>0</v>
      </c>
      <c r="N3832" t="s">
        <v>8297</v>
      </c>
      <c r="O3832">
        <f t="shared" si="295"/>
        <v>0</v>
      </c>
      <c r="P3832">
        <f t="shared" si="296"/>
        <v>0</v>
      </c>
      <c r="Q3832" s="12" t="s">
        <v>8319</v>
      </c>
      <c r="R3832" t="s">
        <v>8357</v>
      </c>
      <c r="S3832" s="17">
        <f t="shared" si="297"/>
        <v>42732.00681712963</v>
      </c>
      <c r="T3832" s="17">
        <f t="shared" si="298"/>
        <v>42792.00681712963</v>
      </c>
      <c r="U3832">
        <f t="shared" si="299"/>
        <v>2016</v>
      </c>
    </row>
    <row r="3833" spans="1:21" ht="43.2" x14ac:dyDescent="0.3">
      <c r="A3833">
        <v>2512</v>
      </c>
      <c r="B3833" s="9" t="s">
        <v>2512</v>
      </c>
      <c r="C3833" s="3" t="s">
        <v>6622</v>
      </c>
      <c r="D3833" s="5">
        <v>1150</v>
      </c>
      <c r="E3833" s="7">
        <v>0</v>
      </c>
      <c r="F3833" t="s">
        <v>8220</v>
      </c>
      <c r="G3833" t="s">
        <v>8223</v>
      </c>
      <c r="H3833" t="s">
        <v>8245</v>
      </c>
      <c r="I3833">
        <v>1418504561</v>
      </c>
      <c r="J3833">
        <v>1417208561</v>
      </c>
      <c r="K3833" t="b">
        <v>0</v>
      </c>
      <c r="L3833">
        <v>0</v>
      </c>
      <c r="M3833" t="b">
        <v>0</v>
      </c>
      <c r="N3833" t="s">
        <v>8297</v>
      </c>
      <c r="O3833">
        <f t="shared" si="295"/>
        <v>0</v>
      </c>
      <c r="P3833">
        <f t="shared" si="296"/>
        <v>0</v>
      </c>
      <c r="Q3833" s="12" t="s">
        <v>8319</v>
      </c>
      <c r="R3833" t="s">
        <v>8357</v>
      </c>
      <c r="S3833" s="17">
        <f t="shared" si="297"/>
        <v>41971.876863425925</v>
      </c>
      <c r="T3833" s="17">
        <f t="shared" si="298"/>
        <v>41986.876863425925</v>
      </c>
      <c r="U3833">
        <f t="shared" si="299"/>
        <v>2014</v>
      </c>
    </row>
    <row r="3834" spans="1:21" ht="43.2" x14ac:dyDescent="0.3">
      <c r="A3834">
        <v>2511</v>
      </c>
      <c r="B3834" s="9" t="s">
        <v>2511</v>
      </c>
      <c r="C3834" s="3" t="s">
        <v>6621</v>
      </c>
      <c r="D3834" s="5">
        <v>100000</v>
      </c>
      <c r="E3834" s="7">
        <v>0</v>
      </c>
      <c r="F3834" t="s">
        <v>8220</v>
      </c>
      <c r="G3834" t="s">
        <v>8224</v>
      </c>
      <c r="H3834" t="s">
        <v>8246</v>
      </c>
      <c r="I3834">
        <v>1454323413</v>
      </c>
      <c r="J3834">
        <v>1451731413</v>
      </c>
      <c r="K3834" t="b">
        <v>0</v>
      </c>
      <c r="L3834">
        <v>0</v>
      </c>
      <c r="M3834" t="b">
        <v>0</v>
      </c>
      <c r="N3834" t="s">
        <v>8297</v>
      </c>
      <c r="O3834">
        <f t="shared" si="295"/>
        <v>0</v>
      </c>
      <c r="P3834">
        <f t="shared" si="296"/>
        <v>0</v>
      </c>
      <c r="Q3834" s="12" t="s">
        <v>8319</v>
      </c>
      <c r="R3834" t="s">
        <v>8357</v>
      </c>
      <c r="S3834" s="17">
        <f t="shared" si="297"/>
        <v>42371.446909722217</v>
      </c>
      <c r="T3834" s="17">
        <f t="shared" si="298"/>
        <v>42401.446909722217</v>
      </c>
      <c r="U3834">
        <f t="shared" si="299"/>
        <v>2016</v>
      </c>
    </row>
    <row r="3835" spans="1:21" ht="43.2" x14ac:dyDescent="0.3">
      <c r="A3835">
        <v>2508</v>
      </c>
      <c r="B3835" s="9" t="s">
        <v>2508</v>
      </c>
      <c r="C3835" s="3" t="s">
        <v>6618</v>
      </c>
      <c r="D3835" s="5">
        <v>20000</v>
      </c>
      <c r="E3835" s="7">
        <v>0</v>
      </c>
      <c r="F3835" t="s">
        <v>8220</v>
      </c>
      <c r="G3835" t="s">
        <v>8223</v>
      </c>
      <c r="H3835" t="s">
        <v>8245</v>
      </c>
      <c r="I3835">
        <v>1408056634</v>
      </c>
      <c r="J3835">
        <v>1405464634</v>
      </c>
      <c r="K3835" t="b">
        <v>0</v>
      </c>
      <c r="L3835">
        <v>0</v>
      </c>
      <c r="M3835" t="b">
        <v>0</v>
      </c>
      <c r="N3835" t="s">
        <v>8297</v>
      </c>
      <c r="O3835">
        <f t="shared" si="295"/>
        <v>0</v>
      </c>
      <c r="P3835">
        <f t="shared" si="296"/>
        <v>0</v>
      </c>
      <c r="Q3835" s="12" t="s">
        <v>8319</v>
      </c>
      <c r="R3835" t="s">
        <v>8357</v>
      </c>
      <c r="S3835" s="17">
        <f t="shared" si="297"/>
        <v>41835.951782407406</v>
      </c>
      <c r="T3835" s="17">
        <f t="shared" si="298"/>
        <v>41865.951782407406</v>
      </c>
      <c r="U3835">
        <f t="shared" si="299"/>
        <v>2014</v>
      </c>
    </row>
    <row r="3836" spans="1:21" x14ac:dyDescent="0.3">
      <c r="A3836">
        <v>2507</v>
      </c>
      <c r="B3836" s="9" t="s">
        <v>2507</v>
      </c>
      <c r="C3836" s="3" t="s">
        <v>6617</v>
      </c>
      <c r="D3836" s="5">
        <v>42850</v>
      </c>
      <c r="E3836" s="7">
        <v>0</v>
      </c>
      <c r="F3836" t="s">
        <v>8220</v>
      </c>
      <c r="G3836" t="s">
        <v>8223</v>
      </c>
      <c r="H3836" t="s">
        <v>8245</v>
      </c>
      <c r="I3836">
        <v>1431308704</v>
      </c>
      <c r="J3836">
        <v>1428716704</v>
      </c>
      <c r="K3836" t="b">
        <v>0</v>
      </c>
      <c r="L3836">
        <v>0</v>
      </c>
      <c r="M3836" t="b">
        <v>0</v>
      </c>
      <c r="N3836" t="s">
        <v>8297</v>
      </c>
      <c r="O3836">
        <f t="shared" si="295"/>
        <v>0</v>
      </c>
      <c r="P3836">
        <f t="shared" si="296"/>
        <v>0</v>
      </c>
      <c r="Q3836" s="12" t="s">
        <v>8319</v>
      </c>
      <c r="R3836" t="s">
        <v>8357</v>
      </c>
      <c r="S3836" s="17">
        <f t="shared" si="297"/>
        <v>42105.072962962964</v>
      </c>
      <c r="T3836" s="17">
        <f t="shared" si="298"/>
        <v>42135.072962962964</v>
      </c>
      <c r="U3836">
        <f t="shared" si="299"/>
        <v>2015</v>
      </c>
    </row>
    <row r="3837" spans="1:21" ht="57.6" x14ac:dyDescent="0.3">
      <c r="A3837">
        <v>2505</v>
      </c>
      <c r="B3837" s="9" t="s">
        <v>2505</v>
      </c>
      <c r="C3837" s="3" t="s">
        <v>6615</v>
      </c>
      <c r="D3837" s="5">
        <v>7000</v>
      </c>
      <c r="E3837" s="7">
        <v>0</v>
      </c>
      <c r="F3837" t="s">
        <v>8220</v>
      </c>
      <c r="G3837" t="s">
        <v>8223</v>
      </c>
      <c r="H3837" t="s">
        <v>8245</v>
      </c>
      <c r="I3837">
        <v>1426292416</v>
      </c>
      <c r="J3837">
        <v>1423704016</v>
      </c>
      <c r="K3837" t="b">
        <v>0</v>
      </c>
      <c r="L3837">
        <v>0</v>
      </c>
      <c r="M3837" t="b">
        <v>0</v>
      </c>
      <c r="N3837" t="s">
        <v>8297</v>
      </c>
      <c r="O3837">
        <f t="shared" si="295"/>
        <v>0</v>
      </c>
      <c r="P3837">
        <f t="shared" si="296"/>
        <v>0</v>
      </c>
      <c r="Q3837" s="12" t="s">
        <v>8319</v>
      </c>
      <c r="R3837" t="s">
        <v>8357</v>
      </c>
      <c r="S3837" s="17">
        <f t="shared" si="297"/>
        <v>42047.05574074074</v>
      </c>
      <c r="T3837" s="17">
        <f t="shared" si="298"/>
        <v>42077.014074074075</v>
      </c>
      <c r="U3837">
        <f t="shared" si="299"/>
        <v>2015</v>
      </c>
    </row>
    <row r="3838" spans="1:21" ht="28.8" x14ac:dyDescent="0.3">
      <c r="A3838">
        <v>2504</v>
      </c>
      <c r="B3838" s="9" t="s">
        <v>2504</v>
      </c>
      <c r="C3838" s="3" t="s">
        <v>6614</v>
      </c>
      <c r="D3838" s="5">
        <v>35000</v>
      </c>
      <c r="E3838" s="7">
        <v>0</v>
      </c>
      <c r="F3838" t="s">
        <v>8220</v>
      </c>
      <c r="G3838" t="s">
        <v>8223</v>
      </c>
      <c r="H3838" t="s">
        <v>8245</v>
      </c>
      <c r="I3838">
        <v>1416014534</v>
      </c>
      <c r="J3838">
        <v>1413418934</v>
      </c>
      <c r="K3838" t="b">
        <v>0</v>
      </c>
      <c r="L3838">
        <v>0</v>
      </c>
      <c r="M3838" t="b">
        <v>0</v>
      </c>
      <c r="N3838" t="s">
        <v>8297</v>
      </c>
      <c r="O3838">
        <f t="shared" si="295"/>
        <v>0</v>
      </c>
      <c r="P3838">
        <f t="shared" si="296"/>
        <v>0</v>
      </c>
      <c r="Q3838" s="12" t="s">
        <v>8319</v>
      </c>
      <c r="R3838" t="s">
        <v>8357</v>
      </c>
      <c r="S3838" s="17">
        <f t="shared" si="297"/>
        <v>41928.015439814815</v>
      </c>
      <c r="T3838" s="17">
        <f t="shared" si="298"/>
        <v>41958.057106481487</v>
      </c>
      <c r="U3838">
        <f t="shared" si="299"/>
        <v>2014</v>
      </c>
    </row>
    <row r="3839" spans="1:21" ht="43.2" x14ac:dyDescent="0.3">
      <c r="A3839">
        <v>2503</v>
      </c>
      <c r="B3839" s="9" t="s">
        <v>2503</v>
      </c>
      <c r="C3839" s="3" t="s">
        <v>6613</v>
      </c>
      <c r="D3839" s="5">
        <v>10000</v>
      </c>
      <c r="E3839" s="7">
        <v>0</v>
      </c>
      <c r="F3839" t="s">
        <v>8220</v>
      </c>
      <c r="G3839" t="s">
        <v>8223</v>
      </c>
      <c r="H3839" t="s">
        <v>8245</v>
      </c>
      <c r="I3839">
        <v>1465333560</v>
      </c>
      <c r="J3839">
        <v>1462743308</v>
      </c>
      <c r="K3839" t="b">
        <v>0</v>
      </c>
      <c r="L3839">
        <v>0</v>
      </c>
      <c r="M3839" t="b">
        <v>0</v>
      </c>
      <c r="N3839" t="s">
        <v>8297</v>
      </c>
      <c r="O3839">
        <f t="shared" si="295"/>
        <v>0</v>
      </c>
      <c r="P3839">
        <f t="shared" si="296"/>
        <v>0</v>
      </c>
      <c r="Q3839" s="12" t="s">
        <v>8319</v>
      </c>
      <c r="R3839" t="s">
        <v>8357</v>
      </c>
      <c r="S3839" s="17">
        <f t="shared" si="297"/>
        <v>42498.899398148147</v>
      </c>
      <c r="T3839" s="17">
        <f t="shared" si="298"/>
        <v>42528.879166666666</v>
      </c>
      <c r="U3839">
        <f t="shared" si="299"/>
        <v>2016</v>
      </c>
    </row>
    <row r="3840" spans="1:21" ht="57.6" x14ac:dyDescent="0.3">
      <c r="A3840">
        <v>2439</v>
      </c>
      <c r="B3840" s="9" t="s">
        <v>2440</v>
      </c>
      <c r="C3840" s="3" t="s">
        <v>6549</v>
      </c>
      <c r="D3840" s="5">
        <v>10000</v>
      </c>
      <c r="E3840" s="7">
        <v>0</v>
      </c>
      <c r="F3840" t="s">
        <v>8220</v>
      </c>
      <c r="G3840" t="s">
        <v>8223</v>
      </c>
      <c r="H3840" t="s">
        <v>8245</v>
      </c>
      <c r="I3840">
        <v>1445197129</v>
      </c>
      <c r="J3840">
        <v>1442605129</v>
      </c>
      <c r="K3840" t="b">
        <v>0</v>
      </c>
      <c r="L3840">
        <v>0</v>
      </c>
      <c r="M3840" t="b">
        <v>0</v>
      </c>
      <c r="N3840" t="s">
        <v>8282</v>
      </c>
      <c r="O3840">
        <f t="shared" si="295"/>
        <v>0</v>
      </c>
      <c r="P3840">
        <f t="shared" si="296"/>
        <v>0</v>
      </c>
      <c r="Q3840" s="12" t="s">
        <v>8319</v>
      </c>
      <c r="R3840" t="s">
        <v>8345</v>
      </c>
      <c r="S3840" s="17">
        <f t="shared" si="297"/>
        <v>42265.818622685183</v>
      </c>
      <c r="T3840" s="17">
        <f t="shared" si="298"/>
        <v>42295.818622685183</v>
      </c>
      <c r="U3840">
        <f t="shared" si="299"/>
        <v>2015</v>
      </c>
    </row>
    <row r="3841" spans="1:21" ht="43.2" x14ac:dyDescent="0.3">
      <c r="A3841">
        <v>2437</v>
      </c>
      <c r="B3841" s="9" t="s">
        <v>2438</v>
      </c>
      <c r="C3841" s="3" t="s">
        <v>6547</v>
      </c>
      <c r="D3841" s="5">
        <v>8000</v>
      </c>
      <c r="E3841" s="7">
        <v>0</v>
      </c>
      <c r="F3841" t="s">
        <v>8220</v>
      </c>
      <c r="G3841" t="s">
        <v>8223</v>
      </c>
      <c r="H3841" t="s">
        <v>8245</v>
      </c>
      <c r="I3841">
        <v>1426615200</v>
      </c>
      <c r="J3841">
        <v>1422400188</v>
      </c>
      <c r="K3841" t="b">
        <v>0</v>
      </c>
      <c r="L3841">
        <v>0</v>
      </c>
      <c r="M3841" t="b">
        <v>0</v>
      </c>
      <c r="N3841" t="s">
        <v>8282</v>
      </c>
      <c r="O3841">
        <f t="shared" si="295"/>
        <v>0</v>
      </c>
      <c r="P3841">
        <f t="shared" si="296"/>
        <v>0</v>
      </c>
      <c r="Q3841" s="12" t="s">
        <v>8319</v>
      </c>
      <c r="R3841" t="s">
        <v>8345</v>
      </c>
      <c r="S3841" s="17">
        <f t="shared" si="297"/>
        <v>42031.965138888889</v>
      </c>
      <c r="T3841" s="17">
        <f t="shared" si="298"/>
        <v>42080.75</v>
      </c>
      <c r="U3841">
        <f t="shared" si="299"/>
        <v>2015</v>
      </c>
    </row>
    <row r="3842" spans="1:21" ht="43.2" x14ac:dyDescent="0.3">
      <c r="A3842">
        <v>2433</v>
      </c>
      <c r="B3842" s="9" t="s">
        <v>2434</v>
      </c>
      <c r="C3842" s="3" t="s">
        <v>6543</v>
      </c>
      <c r="D3842" s="5">
        <v>10000</v>
      </c>
      <c r="E3842" s="7">
        <v>0</v>
      </c>
      <c r="F3842" t="s">
        <v>8220</v>
      </c>
      <c r="G3842" t="s">
        <v>8223</v>
      </c>
      <c r="H3842" t="s">
        <v>8245</v>
      </c>
      <c r="I3842">
        <v>1456608943</v>
      </c>
      <c r="J3842">
        <v>1454016943</v>
      </c>
      <c r="K3842" t="b">
        <v>0</v>
      </c>
      <c r="L3842">
        <v>0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si="296"/>
        <v>0</v>
      </c>
      <c r="Q3842" s="12" t="s">
        <v>8319</v>
      </c>
      <c r="R3842" t="s">
        <v>8345</v>
      </c>
      <c r="S3842" s="17">
        <f t="shared" si="297"/>
        <v>42397.89980324074</v>
      </c>
      <c r="T3842" s="17">
        <f t="shared" si="298"/>
        <v>42427.89980324074</v>
      </c>
      <c r="U3842">
        <f t="shared" si="299"/>
        <v>2016</v>
      </c>
    </row>
    <row r="3843" spans="1:21" ht="43.2" x14ac:dyDescent="0.3">
      <c r="A3843">
        <v>2426</v>
      </c>
      <c r="B3843" s="9" t="s">
        <v>2427</v>
      </c>
      <c r="C3843" s="3" t="s">
        <v>6536</v>
      </c>
      <c r="D3843" s="5">
        <v>20000</v>
      </c>
      <c r="E3843" s="7">
        <v>0</v>
      </c>
      <c r="F3843" t="s">
        <v>8220</v>
      </c>
      <c r="G3843" t="s">
        <v>8223</v>
      </c>
      <c r="H3843" t="s">
        <v>8245</v>
      </c>
      <c r="I3843">
        <v>1439006692</v>
      </c>
      <c r="J3843">
        <v>1433822692</v>
      </c>
      <c r="K3843" t="b">
        <v>0</v>
      </c>
      <c r="L3843">
        <v>0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0</v>
      </c>
      <c r="Q3843" s="12" t="s">
        <v>8319</v>
      </c>
      <c r="R3843" t="s">
        <v>8345</v>
      </c>
      <c r="S3843" s="17">
        <f t="shared" ref="S3843:S3906" si="302">(((J3843/60)/60)/24)+DATE(1970,1,1)</f>
        <v>42164.170046296291</v>
      </c>
      <c r="T3843" s="17">
        <f t="shared" ref="T3843:T3906" si="303">(((I3843/60)/60)/24)+DATE(1970,1,1)</f>
        <v>42224.170046296291</v>
      </c>
      <c r="U3843">
        <f t="shared" ref="U3843:U3906" si="304">YEAR(S3843)</f>
        <v>2015</v>
      </c>
    </row>
    <row r="3844" spans="1:21" ht="43.2" x14ac:dyDescent="0.3">
      <c r="A3844">
        <v>2419</v>
      </c>
      <c r="B3844" s="9" t="s">
        <v>2420</v>
      </c>
      <c r="C3844" s="3" t="s">
        <v>6529</v>
      </c>
      <c r="D3844" s="5">
        <v>3000</v>
      </c>
      <c r="E3844" s="7">
        <v>0</v>
      </c>
      <c r="F3844" t="s">
        <v>8220</v>
      </c>
      <c r="G3844" t="s">
        <v>8223</v>
      </c>
      <c r="H3844" t="s">
        <v>8245</v>
      </c>
      <c r="I3844">
        <v>1424281389</v>
      </c>
      <c r="J3844">
        <v>1419097389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s="12" t="s">
        <v>8319</v>
      </c>
      <c r="R3844" t="s">
        <v>8345</v>
      </c>
      <c r="S3844" s="17">
        <f t="shared" si="302"/>
        <v>41993.738298611104</v>
      </c>
      <c r="T3844" s="17">
        <f t="shared" si="303"/>
        <v>42053.738298611104</v>
      </c>
      <c r="U3844">
        <f t="shared" si="304"/>
        <v>2014</v>
      </c>
    </row>
    <row r="3845" spans="1:21" ht="43.2" x14ac:dyDescent="0.3">
      <c r="A3845">
        <v>2417</v>
      </c>
      <c r="B3845" s="9" t="s">
        <v>2418</v>
      </c>
      <c r="C3845" s="3" t="s">
        <v>6527</v>
      </c>
      <c r="D3845" s="5">
        <v>1000</v>
      </c>
      <c r="E3845" s="7">
        <v>0</v>
      </c>
      <c r="F3845" t="s">
        <v>8220</v>
      </c>
      <c r="G3845" t="s">
        <v>8223</v>
      </c>
      <c r="H3845" t="s">
        <v>8245</v>
      </c>
      <c r="I3845">
        <v>1407705187</v>
      </c>
      <c r="J3845">
        <v>1405113187</v>
      </c>
      <c r="K3845" t="b">
        <v>0</v>
      </c>
      <c r="L3845">
        <v>0</v>
      </c>
      <c r="M3845" t="b">
        <v>0</v>
      </c>
      <c r="N3845" t="s">
        <v>8282</v>
      </c>
      <c r="O3845">
        <f t="shared" si="300"/>
        <v>0</v>
      </c>
      <c r="P3845">
        <f t="shared" si="301"/>
        <v>0</v>
      </c>
      <c r="Q3845" s="12" t="s">
        <v>8319</v>
      </c>
      <c r="R3845" t="s">
        <v>8345</v>
      </c>
      <c r="S3845" s="17">
        <f t="shared" si="302"/>
        <v>41831.884108796294</v>
      </c>
      <c r="T3845" s="17">
        <f t="shared" si="303"/>
        <v>41861.884108796294</v>
      </c>
      <c r="U3845">
        <f t="shared" si="304"/>
        <v>2014</v>
      </c>
    </row>
    <row r="3846" spans="1:21" ht="57.6" x14ac:dyDescent="0.3">
      <c r="A3846">
        <v>2412</v>
      </c>
      <c r="B3846" s="9" t="s">
        <v>2413</v>
      </c>
      <c r="C3846" s="3" t="s">
        <v>6522</v>
      </c>
      <c r="D3846" s="5">
        <v>8000</v>
      </c>
      <c r="E3846" s="7">
        <v>0</v>
      </c>
      <c r="F3846" t="s">
        <v>8220</v>
      </c>
      <c r="G3846" t="s">
        <v>8229</v>
      </c>
      <c r="H3846" t="s">
        <v>8248</v>
      </c>
      <c r="I3846">
        <v>1480185673</v>
      </c>
      <c r="J3846">
        <v>1476294073</v>
      </c>
      <c r="K3846" t="b">
        <v>0</v>
      </c>
      <c r="L3846">
        <v>0</v>
      </c>
      <c r="M3846" t="b">
        <v>0</v>
      </c>
      <c r="N3846" t="s">
        <v>8282</v>
      </c>
      <c r="O3846">
        <f t="shared" si="300"/>
        <v>0</v>
      </c>
      <c r="P3846">
        <f t="shared" si="301"/>
        <v>0</v>
      </c>
      <c r="Q3846" s="12" t="s">
        <v>8319</v>
      </c>
      <c r="R3846" t="s">
        <v>8345</v>
      </c>
      <c r="S3846" s="17">
        <f t="shared" si="302"/>
        <v>42655.736956018518</v>
      </c>
      <c r="T3846" s="17">
        <f t="shared" si="303"/>
        <v>42700.778622685189</v>
      </c>
      <c r="U3846">
        <f t="shared" si="304"/>
        <v>2016</v>
      </c>
    </row>
    <row r="3847" spans="1:21" ht="57.6" x14ac:dyDescent="0.3">
      <c r="A3847">
        <v>2410</v>
      </c>
      <c r="B3847" s="9" t="s">
        <v>2411</v>
      </c>
      <c r="C3847" s="3" t="s">
        <v>6520</v>
      </c>
      <c r="D3847" s="5">
        <v>15000</v>
      </c>
      <c r="E3847" s="7">
        <v>0</v>
      </c>
      <c r="F3847" t="s">
        <v>8220</v>
      </c>
      <c r="G3847" t="s">
        <v>8225</v>
      </c>
      <c r="H3847" t="s">
        <v>8247</v>
      </c>
      <c r="I3847">
        <v>1441619275</v>
      </c>
      <c r="J3847">
        <v>1439027275</v>
      </c>
      <c r="K3847" t="b">
        <v>0</v>
      </c>
      <c r="L3847">
        <v>0</v>
      </c>
      <c r="M3847" t="b">
        <v>0</v>
      </c>
      <c r="N3847" t="s">
        <v>8282</v>
      </c>
      <c r="O3847">
        <f t="shared" si="300"/>
        <v>0</v>
      </c>
      <c r="P3847">
        <f t="shared" si="301"/>
        <v>0</v>
      </c>
      <c r="Q3847" s="12" t="s">
        <v>8319</v>
      </c>
      <c r="R3847" t="s">
        <v>8345</v>
      </c>
      <c r="S3847" s="17">
        <f t="shared" si="302"/>
        <v>42224.408275462964</v>
      </c>
      <c r="T3847" s="17">
        <f t="shared" si="303"/>
        <v>42254.408275462964</v>
      </c>
      <c r="U3847">
        <f t="shared" si="304"/>
        <v>2015</v>
      </c>
    </row>
    <row r="3848" spans="1:21" ht="43.2" x14ac:dyDescent="0.3">
      <c r="A3848">
        <v>2404</v>
      </c>
      <c r="B3848" s="9" t="s">
        <v>2405</v>
      </c>
      <c r="C3848" s="3" t="s">
        <v>6514</v>
      </c>
      <c r="D3848" s="5">
        <v>15000</v>
      </c>
      <c r="E3848" s="7">
        <v>0</v>
      </c>
      <c r="F3848" t="s">
        <v>8220</v>
      </c>
      <c r="G3848" t="s">
        <v>8223</v>
      </c>
      <c r="H3848" t="s">
        <v>8245</v>
      </c>
      <c r="I3848">
        <v>1451782607</v>
      </c>
      <c r="J3848">
        <v>1449190607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s="12" t="s">
        <v>8319</v>
      </c>
      <c r="R3848" t="s">
        <v>8345</v>
      </c>
      <c r="S3848" s="17">
        <f t="shared" si="302"/>
        <v>42342.03943287037</v>
      </c>
      <c r="T3848" s="17">
        <f t="shared" si="303"/>
        <v>42372.03943287037</v>
      </c>
      <c r="U3848">
        <f t="shared" si="304"/>
        <v>2015</v>
      </c>
    </row>
    <row r="3849" spans="1:21" ht="43.2" x14ac:dyDescent="0.3">
      <c r="A3849">
        <v>2400</v>
      </c>
      <c r="B3849" s="9" t="s">
        <v>2401</v>
      </c>
      <c r="C3849" s="3" t="s">
        <v>6510</v>
      </c>
      <c r="D3849" s="5">
        <v>50000</v>
      </c>
      <c r="E3849" s="7">
        <v>0</v>
      </c>
      <c r="F3849" t="s">
        <v>8219</v>
      </c>
      <c r="G3849" t="s">
        <v>8225</v>
      </c>
      <c r="H3849" t="s">
        <v>8247</v>
      </c>
      <c r="I3849">
        <v>1460615164</v>
      </c>
      <c r="J3849">
        <v>1458023164</v>
      </c>
      <c r="K3849" t="b">
        <v>0</v>
      </c>
      <c r="L3849">
        <v>0</v>
      </c>
      <c r="M3849" t="b">
        <v>0</v>
      </c>
      <c r="N3849" t="s">
        <v>8270</v>
      </c>
      <c r="O3849">
        <f t="shared" si="300"/>
        <v>0</v>
      </c>
      <c r="P3849">
        <f t="shared" si="301"/>
        <v>0</v>
      </c>
      <c r="Q3849" s="12" t="s">
        <v>8308</v>
      </c>
      <c r="R3849" t="s">
        <v>8342</v>
      </c>
      <c r="S3849" s="17">
        <f t="shared" si="302"/>
        <v>42444.268101851849</v>
      </c>
      <c r="T3849" s="17">
        <f t="shared" si="303"/>
        <v>42474.268101851849</v>
      </c>
      <c r="U3849">
        <f t="shared" si="304"/>
        <v>2016</v>
      </c>
    </row>
    <row r="3850" spans="1:21" ht="43.2" x14ac:dyDescent="0.3">
      <c r="A3850">
        <v>2399</v>
      </c>
      <c r="B3850" s="9" t="s">
        <v>2400</v>
      </c>
      <c r="C3850" s="3" t="s">
        <v>6509</v>
      </c>
      <c r="D3850" s="5">
        <v>13000</v>
      </c>
      <c r="E3850" s="7">
        <v>0</v>
      </c>
      <c r="F3850" t="s">
        <v>8219</v>
      </c>
      <c r="G3850" t="s">
        <v>8234</v>
      </c>
      <c r="H3850" t="s">
        <v>8254</v>
      </c>
      <c r="I3850">
        <v>1418934506</v>
      </c>
      <c r="J3850">
        <v>1415910506</v>
      </c>
      <c r="K3850" t="b">
        <v>0</v>
      </c>
      <c r="L3850">
        <v>0</v>
      </c>
      <c r="M3850" t="b">
        <v>0</v>
      </c>
      <c r="N3850" t="s">
        <v>8270</v>
      </c>
      <c r="O3850">
        <f t="shared" si="300"/>
        <v>0</v>
      </c>
      <c r="P3850">
        <f t="shared" si="301"/>
        <v>0</v>
      </c>
      <c r="Q3850" s="12" t="s">
        <v>8308</v>
      </c>
      <c r="R3850" t="s">
        <v>8342</v>
      </c>
      <c r="S3850" s="17">
        <f t="shared" si="302"/>
        <v>41956.853078703702</v>
      </c>
      <c r="T3850" s="17">
        <f t="shared" si="303"/>
        <v>41991.853078703702</v>
      </c>
      <c r="U3850">
        <f t="shared" si="304"/>
        <v>2014</v>
      </c>
    </row>
    <row r="3851" spans="1:21" ht="43.2" x14ac:dyDescent="0.3">
      <c r="A3851">
        <v>2398</v>
      </c>
      <c r="B3851" s="9" t="s">
        <v>2399</v>
      </c>
      <c r="C3851" s="3" t="s">
        <v>6508</v>
      </c>
      <c r="D3851" s="5">
        <v>4000</v>
      </c>
      <c r="E3851" s="7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>
        <f t="shared" si="300"/>
        <v>0</v>
      </c>
      <c r="P3851">
        <f t="shared" si="301"/>
        <v>0</v>
      </c>
      <c r="Q3851" s="12" t="s">
        <v>8308</v>
      </c>
      <c r="R3851" t="s">
        <v>8342</v>
      </c>
      <c r="S3851" s="17">
        <f t="shared" si="302"/>
        <v>42157.916481481487</v>
      </c>
      <c r="T3851" s="17">
        <f t="shared" si="303"/>
        <v>42187.916481481487</v>
      </c>
      <c r="U3851">
        <f t="shared" si="304"/>
        <v>2015</v>
      </c>
    </row>
    <row r="3852" spans="1:21" ht="43.2" x14ac:dyDescent="0.3">
      <c r="A3852">
        <v>2397</v>
      </c>
      <c r="B3852" s="9" t="s">
        <v>2398</v>
      </c>
      <c r="C3852" s="3" t="s">
        <v>6507</v>
      </c>
      <c r="D3852" s="5">
        <v>124000</v>
      </c>
      <c r="E3852" s="7">
        <v>0</v>
      </c>
      <c r="F3852" t="s">
        <v>8219</v>
      </c>
      <c r="G3852" t="s">
        <v>8223</v>
      </c>
      <c r="H3852" t="s">
        <v>8245</v>
      </c>
      <c r="I3852">
        <v>1420233256</v>
      </c>
      <c r="J3852">
        <v>1417641256</v>
      </c>
      <c r="K3852" t="b">
        <v>0</v>
      </c>
      <c r="L3852">
        <v>0</v>
      </c>
      <c r="M3852" t="b">
        <v>0</v>
      </c>
      <c r="N3852" t="s">
        <v>8270</v>
      </c>
      <c r="O3852">
        <f t="shared" si="300"/>
        <v>0</v>
      </c>
      <c r="P3852">
        <f t="shared" si="301"/>
        <v>0</v>
      </c>
      <c r="Q3852" s="12" t="s">
        <v>8308</v>
      </c>
      <c r="R3852" t="s">
        <v>8342</v>
      </c>
      <c r="S3852" s="17">
        <f t="shared" si="302"/>
        <v>41976.88490740741</v>
      </c>
      <c r="T3852" s="17">
        <f t="shared" si="303"/>
        <v>42006.88490740741</v>
      </c>
      <c r="U3852">
        <f t="shared" si="304"/>
        <v>2014</v>
      </c>
    </row>
    <row r="3853" spans="1:21" ht="43.2" x14ac:dyDescent="0.3">
      <c r="A3853">
        <v>2395</v>
      </c>
      <c r="B3853" s="9" t="s">
        <v>2396</v>
      </c>
      <c r="C3853" s="3" t="s">
        <v>6505</v>
      </c>
      <c r="D3853" s="5">
        <v>33000</v>
      </c>
      <c r="E3853" s="7">
        <v>0</v>
      </c>
      <c r="F3853" t="s">
        <v>8219</v>
      </c>
      <c r="G3853" t="s">
        <v>8223</v>
      </c>
      <c r="H3853" t="s">
        <v>8245</v>
      </c>
      <c r="I3853">
        <v>1484038620</v>
      </c>
      <c r="J3853">
        <v>1481597687</v>
      </c>
      <c r="K3853" t="b">
        <v>0</v>
      </c>
      <c r="L3853">
        <v>0</v>
      </c>
      <c r="M3853" t="b">
        <v>0</v>
      </c>
      <c r="N3853" t="s">
        <v>8270</v>
      </c>
      <c r="O3853">
        <f t="shared" si="300"/>
        <v>0</v>
      </c>
      <c r="P3853">
        <f t="shared" si="301"/>
        <v>0</v>
      </c>
      <c r="Q3853" s="12" t="s">
        <v>8308</v>
      </c>
      <c r="R3853" t="s">
        <v>8342</v>
      </c>
      <c r="S3853" s="17">
        <f t="shared" si="302"/>
        <v>42717.121377314819</v>
      </c>
      <c r="T3853" s="17">
        <f t="shared" si="303"/>
        <v>42745.372916666667</v>
      </c>
      <c r="U3853">
        <f t="shared" si="304"/>
        <v>2016</v>
      </c>
    </row>
    <row r="3854" spans="1:21" ht="43.2" x14ac:dyDescent="0.3">
      <c r="A3854">
        <v>2392</v>
      </c>
      <c r="B3854" s="9" t="s">
        <v>2393</v>
      </c>
      <c r="C3854" s="3" t="s">
        <v>6502</v>
      </c>
      <c r="D3854" s="5">
        <v>4200</v>
      </c>
      <c r="E3854" s="7">
        <v>0</v>
      </c>
      <c r="F3854" t="s">
        <v>8219</v>
      </c>
      <c r="G3854" t="s">
        <v>8223</v>
      </c>
      <c r="H3854" t="s">
        <v>8245</v>
      </c>
      <c r="I3854">
        <v>1446087223</v>
      </c>
      <c r="J3854">
        <v>1443495223</v>
      </c>
      <c r="K3854" t="b">
        <v>0</v>
      </c>
      <c r="L3854">
        <v>0</v>
      </c>
      <c r="M3854" t="b">
        <v>0</v>
      </c>
      <c r="N3854" t="s">
        <v>8270</v>
      </c>
      <c r="O3854">
        <f t="shared" si="300"/>
        <v>0</v>
      </c>
      <c r="P3854">
        <f t="shared" si="301"/>
        <v>0</v>
      </c>
      <c r="Q3854" s="12" t="s">
        <v>8308</v>
      </c>
      <c r="R3854" t="s">
        <v>8342</v>
      </c>
      <c r="S3854" s="17">
        <f t="shared" si="302"/>
        <v>42276.120636574073</v>
      </c>
      <c r="T3854" s="17">
        <f t="shared" si="303"/>
        <v>42306.120636574073</v>
      </c>
      <c r="U3854">
        <f t="shared" si="304"/>
        <v>2015</v>
      </c>
    </row>
    <row r="3855" spans="1:21" ht="43.2" x14ac:dyDescent="0.3">
      <c r="A3855">
        <v>2390</v>
      </c>
      <c r="B3855" s="9" t="s">
        <v>2391</v>
      </c>
      <c r="C3855" s="3" t="s">
        <v>6500</v>
      </c>
      <c r="D3855" s="5">
        <v>510000</v>
      </c>
      <c r="E3855" s="7">
        <v>0</v>
      </c>
      <c r="F3855" t="s">
        <v>8219</v>
      </c>
      <c r="G3855" t="s">
        <v>8225</v>
      </c>
      <c r="H3855" t="s">
        <v>8247</v>
      </c>
      <c r="I3855">
        <v>1420352264</v>
      </c>
      <c r="J3855">
        <v>1416896264</v>
      </c>
      <c r="K3855" t="b">
        <v>0</v>
      </c>
      <c r="L3855">
        <v>0</v>
      </c>
      <c r="M3855" t="b">
        <v>0</v>
      </c>
      <c r="N3855" t="s">
        <v>8270</v>
      </c>
      <c r="O3855">
        <f t="shared" si="300"/>
        <v>0</v>
      </c>
      <c r="P3855">
        <f t="shared" si="301"/>
        <v>0</v>
      </c>
      <c r="Q3855" s="12" t="s">
        <v>8308</v>
      </c>
      <c r="R3855" t="s">
        <v>8342</v>
      </c>
      <c r="S3855" s="17">
        <f t="shared" si="302"/>
        <v>41968.262314814812</v>
      </c>
      <c r="T3855" s="17">
        <f t="shared" si="303"/>
        <v>42008.262314814812</v>
      </c>
      <c r="U3855">
        <f t="shared" si="304"/>
        <v>2014</v>
      </c>
    </row>
    <row r="3856" spans="1:21" ht="43.2" x14ac:dyDescent="0.3">
      <c r="A3856">
        <v>2386</v>
      </c>
      <c r="B3856" s="9" t="s">
        <v>2387</v>
      </c>
      <c r="C3856" s="3" t="s">
        <v>6496</v>
      </c>
      <c r="D3856" s="5">
        <v>30000</v>
      </c>
      <c r="E3856" s="7">
        <v>0</v>
      </c>
      <c r="F3856" t="s">
        <v>8219</v>
      </c>
      <c r="G3856" t="s">
        <v>8228</v>
      </c>
      <c r="H3856" t="s">
        <v>8250</v>
      </c>
      <c r="I3856">
        <v>1420920424</v>
      </c>
      <c r="J3856">
        <v>1415736424</v>
      </c>
      <c r="K3856" t="b">
        <v>0</v>
      </c>
      <c r="L3856">
        <v>0</v>
      </c>
      <c r="M3856" t="b">
        <v>0</v>
      </c>
      <c r="N3856" t="s">
        <v>8270</v>
      </c>
      <c r="O3856">
        <f t="shared" si="300"/>
        <v>0</v>
      </c>
      <c r="P3856">
        <f t="shared" si="301"/>
        <v>0</v>
      </c>
      <c r="Q3856" s="12" t="s">
        <v>8308</v>
      </c>
      <c r="R3856" t="s">
        <v>8342</v>
      </c>
      <c r="S3856" s="17">
        <f t="shared" si="302"/>
        <v>41954.838240740741</v>
      </c>
      <c r="T3856" s="17">
        <f t="shared" si="303"/>
        <v>42014.838240740741</v>
      </c>
      <c r="U3856">
        <f t="shared" si="304"/>
        <v>2014</v>
      </c>
    </row>
    <row r="3857" spans="1:21" ht="28.8" x14ac:dyDescent="0.3">
      <c r="A3857">
        <v>2379</v>
      </c>
      <c r="B3857" s="9" t="s">
        <v>2380</v>
      </c>
      <c r="C3857" s="3" t="s">
        <v>6489</v>
      </c>
      <c r="D3857" s="5">
        <v>30000</v>
      </c>
      <c r="E3857" s="7">
        <v>0</v>
      </c>
      <c r="F3857" t="s">
        <v>8219</v>
      </c>
      <c r="G3857" t="s">
        <v>8223</v>
      </c>
      <c r="H3857" t="s">
        <v>8245</v>
      </c>
      <c r="I3857">
        <v>1444004616</v>
      </c>
      <c r="J3857">
        <v>1440116616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2" t="s">
        <v>8308</v>
      </c>
      <c r="R3857" t="s">
        <v>8342</v>
      </c>
      <c r="S3857" s="17">
        <f t="shared" si="302"/>
        <v>42237.016388888893</v>
      </c>
      <c r="T3857" s="17">
        <f t="shared" si="303"/>
        <v>42282.016388888893</v>
      </c>
      <c r="U3857">
        <f t="shared" si="304"/>
        <v>2015</v>
      </c>
    </row>
    <row r="3858" spans="1:21" ht="43.2" x14ac:dyDescent="0.3">
      <c r="A3858">
        <v>2378</v>
      </c>
      <c r="B3858" s="9" t="s">
        <v>2379</v>
      </c>
      <c r="C3858" s="3" t="s">
        <v>6488</v>
      </c>
      <c r="D3858" s="5">
        <v>110000</v>
      </c>
      <c r="E3858" s="7">
        <v>0</v>
      </c>
      <c r="F3858" t="s">
        <v>8219</v>
      </c>
      <c r="G3858" t="s">
        <v>8223</v>
      </c>
      <c r="H3858" t="s">
        <v>8245</v>
      </c>
      <c r="I3858">
        <v>1440548330</v>
      </c>
      <c r="J3858">
        <v>1438042730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2" t="s">
        <v>8308</v>
      </c>
      <c r="R3858" t="s">
        <v>8342</v>
      </c>
      <c r="S3858" s="17">
        <f t="shared" si="302"/>
        <v>42213.013078703705</v>
      </c>
      <c r="T3858" s="17">
        <f t="shared" si="303"/>
        <v>42242.013078703705</v>
      </c>
      <c r="U3858">
        <f t="shared" si="304"/>
        <v>2015</v>
      </c>
    </row>
    <row r="3859" spans="1:21" ht="43.2" x14ac:dyDescent="0.3">
      <c r="A3859">
        <v>2377</v>
      </c>
      <c r="B3859" s="9" t="s">
        <v>2378</v>
      </c>
      <c r="C3859" s="3" t="s">
        <v>6487</v>
      </c>
      <c r="D3859" s="5">
        <v>2500</v>
      </c>
      <c r="E3859" s="7">
        <v>0</v>
      </c>
      <c r="F3859" t="s">
        <v>8219</v>
      </c>
      <c r="G3859" t="s">
        <v>8228</v>
      </c>
      <c r="H3859" t="s">
        <v>8250</v>
      </c>
      <c r="I3859">
        <v>1480110783</v>
      </c>
      <c r="J3859">
        <v>1477515183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2" t="s">
        <v>8308</v>
      </c>
      <c r="R3859" t="s">
        <v>8342</v>
      </c>
      <c r="S3859" s="17">
        <f t="shared" si="302"/>
        <v>42669.870173611111</v>
      </c>
      <c r="T3859" s="17">
        <f t="shared" si="303"/>
        <v>42699.911840277782</v>
      </c>
      <c r="U3859">
        <f t="shared" si="304"/>
        <v>2016</v>
      </c>
    </row>
    <row r="3860" spans="1:21" ht="43.2" x14ac:dyDescent="0.3">
      <c r="A3860">
        <v>2375</v>
      </c>
      <c r="B3860" s="9" t="s">
        <v>2376</v>
      </c>
      <c r="C3860" s="3" t="s">
        <v>6485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1473451437</v>
      </c>
      <c r="J3860">
        <v>1470859437</v>
      </c>
      <c r="K3860" t="b">
        <v>0</v>
      </c>
      <c r="L3860">
        <v>0</v>
      </c>
      <c r="M3860" t="b">
        <v>0</v>
      </c>
      <c r="N3860" t="s">
        <v>8270</v>
      </c>
      <c r="O3860">
        <f t="shared" si="300"/>
        <v>0</v>
      </c>
      <c r="P3860">
        <f t="shared" si="301"/>
        <v>0</v>
      </c>
      <c r="Q3860" s="12" t="s">
        <v>8308</v>
      </c>
      <c r="R3860" t="s">
        <v>8342</v>
      </c>
      <c r="S3860" s="17">
        <f t="shared" si="302"/>
        <v>42592.836076388892</v>
      </c>
      <c r="T3860" s="17">
        <f t="shared" si="303"/>
        <v>42622.836076388892</v>
      </c>
      <c r="U3860">
        <f t="shared" si="304"/>
        <v>2016</v>
      </c>
    </row>
    <row r="3861" spans="1:21" ht="43.2" x14ac:dyDescent="0.3">
      <c r="A3861">
        <v>2371</v>
      </c>
      <c r="B3861" s="9" t="s">
        <v>2372</v>
      </c>
      <c r="C3861" s="3" t="s">
        <v>6481</v>
      </c>
      <c r="D3861" s="5">
        <v>2000</v>
      </c>
      <c r="E3861" s="7">
        <v>0</v>
      </c>
      <c r="F3861" t="s">
        <v>8219</v>
      </c>
      <c r="G3861" t="s">
        <v>8223</v>
      </c>
      <c r="H3861" t="s">
        <v>8245</v>
      </c>
      <c r="I3861">
        <v>1435257596</v>
      </c>
      <c r="J3861">
        <v>1432665596</v>
      </c>
      <c r="K3861" t="b">
        <v>0</v>
      </c>
      <c r="L3861">
        <v>0</v>
      </c>
      <c r="M3861" t="b">
        <v>0</v>
      </c>
      <c r="N3861" t="s">
        <v>8270</v>
      </c>
      <c r="O3861">
        <f t="shared" si="300"/>
        <v>0</v>
      </c>
      <c r="P3861">
        <f t="shared" si="301"/>
        <v>0</v>
      </c>
      <c r="Q3861" s="12" t="s">
        <v>8308</v>
      </c>
      <c r="R3861" t="s">
        <v>8342</v>
      </c>
      <c r="S3861" s="17">
        <f t="shared" si="302"/>
        <v>42150.777731481481</v>
      </c>
      <c r="T3861" s="17">
        <f t="shared" si="303"/>
        <v>42180.777731481481</v>
      </c>
      <c r="U3861">
        <f t="shared" si="304"/>
        <v>2015</v>
      </c>
    </row>
    <row r="3862" spans="1:21" ht="43.2" x14ac:dyDescent="0.3">
      <c r="A3862">
        <v>2369</v>
      </c>
      <c r="B3862" s="9" t="s">
        <v>2370</v>
      </c>
      <c r="C3862" s="3" t="s">
        <v>6479</v>
      </c>
      <c r="D3862" s="5">
        <v>25000</v>
      </c>
      <c r="E3862" s="7">
        <v>0</v>
      </c>
      <c r="F3862" t="s">
        <v>8219</v>
      </c>
      <c r="G3862" t="s">
        <v>8223</v>
      </c>
      <c r="H3862" t="s">
        <v>8245</v>
      </c>
      <c r="I3862">
        <v>1455132611</v>
      </c>
      <c r="J3862">
        <v>1452540611</v>
      </c>
      <c r="K3862" t="b">
        <v>0</v>
      </c>
      <c r="L3862">
        <v>0</v>
      </c>
      <c r="M3862" t="b">
        <v>0</v>
      </c>
      <c r="N3862" t="s">
        <v>8270</v>
      </c>
      <c r="O3862">
        <f t="shared" si="300"/>
        <v>0</v>
      </c>
      <c r="P3862">
        <f t="shared" si="301"/>
        <v>0</v>
      </c>
      <c r="Q3862" s="12" t="s">
        <v>8308</v>
      </c>
      <c r="R3862" t="s">
        <v>8342</v>
      </c>
      <c r="S3862" s="17">
        <f t="shared" si="302"/>
        <v>42380.812627314815</v>
      </c>
      <c r="T3862" s="17">
        <f t="shared" si="303"/>
        <v>42410.812627314815</v>
      </c>
      <c r="U3862">
        <f t="shared" si="304"/>
        <v>2016</v>
      </c>
    </row>
    <row r="3863" spans="1:21" ht="43.2" x14ac:dyDescent="0.3">
      <c r="A3863">
        <v>2365</v>
      </c>
      <c r="B3863" s="9" t="s">
        <v>2366</v>
      </c>
      <c r="C3863" s="3" t="s">
        <v>6475</v>
      </c>
      <c r="D3863" s="5">
        <v>1000</v>
      </c>
      <c r="E3863" s="7">
        <v>0</v>
      </c>
      <c r="F3863" t="s">
        <v>8219</v>
      </c>
      <c r="G3863" t="s">
        <v>8236</v>
      </c>
      <c r="H3863" t="s">
        <v>8248</v>
      </c>
      <c r="I3863">
        <v>1453071600</v>
      </c>
      <c r="J3863">
        <v>1449596425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s="12" t="s">
        <v>8308</v>
      </c>
      <c r="R3863" t="s">
        <v>8342</v>
      </c>
      <c r="S3863" s="17">
        <f t="shared" si="302"/>
        <v>42346.736400462964</v>
      </c>
      <c r="T3863" s="17">
        <f t="shared" si="303"/>
        <v>42386.958333333328</v>
      </c>
      <c r="U3863">
        <f t="shared" si="304"/>
        <v>2015</v>
      </c>
    </row>
    <row r="3864" spans="1:21" ht="28.8" x14ac:dyDescent="0.3">
      <c r="A3864">
        <v>2364</v>
      </c>
      <c r="B3864" s="9" t="s">
        <v>2365</v>
      </c>
      <c r="C3864" s="3" t="s">
        <v>6474</v>
      </c>
      <c r="D3864" s="5">
        <v>128</v>
      </c>
      <c r="E3864" s="7">
        <v>0</v>
      </c>
      <c r="F3864" t="s">
        <v>8219</v>
      </c>
      <c r="G3864" t="s">
        <v>8223</v>
      </c>
      <c r="H3864" t="s">
        <v>8245</v>
      </c>
      <c r="I3864">
        <v>1445898356</v>
      </c>
      <c r="J3864">
        <v>1441146356</v>
      </c>
      <c r="K3864" t="b">
        <v>0</v>
      </c>
      <c r="L3864">
        <v>0</v>
      </c>
      <c r="M3864" t="b">
        <v>0</v>
      </c>
      <c r="N3864" t="s">
        <v>8270</v>
      </c>
      <c r="O3864">
        <f t="shared" si="300"/>
        <v>0</v>
      </c>
      <c r="P3864">
        <f t="shared" si="301"/>
        <v>0</v>
      </c>
      <c r="Q3864" s="12" t="s">
        <v>8308</v>
      </c>
      <c r="R3864" t="s">
        <v>8342</v>
      </c>
      <c r="S3864" s="17">
        <f t="shared" si="302"/>
        <v>42248.934675925921</v>
      </c>
      <c r="T3864" s="17">
        <f t="shared" si="303"/>
        <v>42303.934675925921</v>
      </c>
      <c r="U3864">
        <f t="shared" si="304"/>
        <v>2015</v>
      </c>
    </row>
    <row r="3865" spans="1:21" ht="43.2" x14ac:dyDescent="0.3">
      <c r="A3865">
        <v>2363</v>
      </c>
      <c r="B3865" s="9" t="s">
        <v>2364</v>
      </c>
      <c r="C3865" s="3" t="s">
        <v>6473</v>
      </c>
      <c r="D3865" s="5">
        <v>175000</v>
      </c>
      <c r="E3865" s="7">
        <v>0</v>
      </c>
      <c r="F3865" t="s">
        <v>8219</v>
      </c>
      <c r="G3865" t="s">
        <v>8223</v>
      </c>
      <c r="H3865" t="s">
        <v>8245</v>
      </c>
      <c r="I3865">
        <v>1451348200</v>
      </c>
      <c r="J3865">
        <v>1447460200</v>
      </c>
      <c r="K3865" t="b">
        <v>0</v>
      </c>
      <c r="L3865">
        <v>0</v>
      </c>
      <c r="M3865" t="b">
        <v>0</v>
      </c>
      <c r="N3865" t="s">
        <v>8270</v>
      </c>
      <c r="O3865">
        <f t="shared" si="300"/>
        <v>0</v>
      </c>
      <c r="P3865">
        <f t="shared" si="301"/>
        <v>0</v>
      </c>
      <c r="Q3865" s="12" t="s">
        <v>8308</v>
      </c>
      <c r="R3865" t="s">
        <v>8342</v>
      </c>
      <c r="S3865" s="17">
        <f t="shared" si="302"/>
        <v>42322.011574074073</v>
      </c>
      <c r="T3865" s="17">
        <f t="shared" si="303"/>
        <v>42367.011574074073</v>
      </c>
      <c r="U3865">
        <f t="shared" si="304"/>
        <v>2015</v>
      </c>
    </row>
    <row r="3866" spans="1:21" ht="43.2" x14ac:dyDescent="0.3">
      <c r="A3866">
        <v>2361</v>
      </c>
      <c r="B3866" s="9" t="s">
        <v>2362</v>
      </c>
      <c r="C3866" s="3" t="s">
        <v>6471</v>
      </c>
      <c r="D3866" s="5">
        <v>200</v>
      </c>
      <c r="E3866" s="7">
        <v>0</v>
      </c>
      <c r="F3866" t="s">
        <v>8219</v>
      </c>
      <c r="G3866" t="s">
        <v>8228</v>
      </c>
      <c r="H3866" t="s">
        <v>8250</v>
      </c>
      <c r="I3866">
        <v>1462053600</v>
      </c>
      <c r="J3866">
        <v>1459975008</v>
      </c>
      <c r="K3866" t="b">
        <v>0</v>
      </c>
      <c r="L3866">
        <v>0</v>
      </c>
      <c r="M3866" t="b">
        <v>0</v>
      </c>
      <c r="N3866" t="s">
        <v>8270</v>
      </c>
      <c r="O3866">
        <f t="shared" si="300"/>
        <v>0</v>
      </c>
      <c r="P3866">
        <f t="shared" si="301"/>
        <v>0</v>
      </c>
      <c r="Q3866" s="12" t="s">
        <v>8308</v>
      </c>
      <c r="R3866" t="s">
        <v>8342</v>
      </c>
      <c r="S3866" s="17">
        <f t="shared" si="302"/>
        <v>42466.858888888892</v>
      </c>
      <c r="T3866" s="17">
        <f t="shared" si="303"/>
        <v>42490.916666666672</v>
      </c>
      <c r="U3866">
        <f t="shared" si="304"/>
        <v>2016</v>
      </c>
    </row>
    <row r="3867" spans="1:21" ht="43.2" x14ac:dyDescent="0.3">
      <c r="A3867">
        <v>2358</v>
      </c>
      <c r="B3867" s="9" t="s">
        <v>2359</v>
      </c>
      <c r="C3867" s="3" t="s">
        <v>6468</v>
      </c>
      <c r="D3867" s="5">
        <v>1500</v>
      </c>
      <c r="E3867" s="7">
        <v>0</v>
      </c>
      <c r="F3867" t="s">
        <v>8219</v>
      </c>
      <c r="G3867" t="s">
        <v>8224</v>
      </c>
      <c r="H3867" t="s">
        <v>8246</v>
      </c>
      <c r="I3867">
        <v>1422664740</v>
      </c>
      <c r="J3867">
        <v>1417818036</v>
      </c>
      <c r="K3867" t="b">
        <v>0</v>
      </c>
      <c r="L3867">
        <v>0</v>
      </c>
      <c r="M3867" t="b">
        <v>0</v>
      </c>
      <c r="N3867" t="s">
        <v>8270</v>
      </c>
      <c r="O3867">
        <f t="shared" si="300"/>
        <v>0</v>
      </c>
      <c r="P3867">
        <f t="shared" si="301"/>
        <v>0</v>
      </c>
      <c r="Q3867" s="12" t="s">
        <v>8308</v>
      </c>
      <c r="R3867" t="s">
        <v>8342</v>
      </c>
      <c r="S3867" s="17">
        <f t="shared" si="302"/>
        <v>41978.930972222224</v>
      </c>
      <c r="T3867" s="17">
        <f t="shared" si="303"/>
        <v>42035.027083333334</v>
      </c>
      <c r="U3867">
        <f t="shared" si="304"/>
        <v>2014</v>
      </c>
    </row>
    <row r="3868" spans="1:21" ht="43.2" x14ac:dyDescent="0.3">
      <c r="A3868">
        <v>2357</v>
      </c>
      <c r="B3868" s="9" t="s">
        <v>2358</v>
      </c>
      <c r="C3868" s="3" t="s">
        <v>6467</v>
      </c>
      <c r="D3868" s="5">
        <v>27000</v>
      </c>
      <c r="E3868" s="7">
        <v>0</v>
      </c>
      <c r="F3868" t="s">
        <v>8219</v>
      </c>
      <c r="G3868" t="s">
        <v>8224</v>
      </c>
      <c r="H3868" t="s">
        <v>8246</v>
      </c>
      <c r="I3868">
        <v>1445093578</v>
      </c>
      <c r="J3868">
        <v>1442501578</v>
      </c>
      <c r="K3868" t="b">
        <v>0</v>
      </c>
      <c r="L3868">
        <v>0</v>
      </c>
      <c r="M3868" t="b">
        <v>0</v>
      </c>
      <c r="N3868" t="s">
        <v>8270</v>
      </c>
      <c r="O3868">
        <f t="shared" si="300"/>
        <v>0</v>
      </c>
      <c r="P3868">
        <f t="shared" si="301"/>
        <v>0</v>
      </c>
      <c r="Q3868" s="12" t="s">
        <v>8308</v>
      </c>
      <c r="R3868" t="s">
        <v>8342</v>
      </c>
      <c r="S3868" s="17">
        <f t="shared" si="302"/>
        <v>42264.620115740734</v>
      </c>
      <c r="T3868" s="17">
        <f t="shared" si="303"/>
        <v>42294.620115740734</v>
      </c>
      <c r="U3868">
        <f t="shared" si="304"/>
        <v>2015</v>
      </c>
    </row>
    <row r="3869" spans="1:21" ht="28.8" x14ac:dyDescent="0.3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2" t="s">
        <v>8308</v>
      </c>
      <c r="R3869" t="s">
        <v>8342</v>
      </c>
      <c r="S3869" s="17">
        <f t="shared" si="302"/>
        <v>42130.78361111111</v>
      </c>
      <c r="T3869" s="17">
        <f t="shared" si="303"/>
        <v>42160.78361111111</v>
      </c>
      <c r="U3869">
        <f t="shared" si="304"/>
        <v>2015</v>
      </c>
    </row>
    <row r="3870" spans="1:21" ht="43.2" x14ac:dyDescent="0.3">
      <c r="A3870">
        <v>2353</v>
      </c>
      <c r="B3870" s="9" t="s">
        <v>2354</v>
      </c>
      <c r="C3870" s="3" t="s">
        <v>6463</v>
      </c>
      <c r="D3870" s="5">
        <v>1000</v>
      </c>
      <c r="E3870" s="7">
        <v>0</v>
      </c>
      <c r="F3870" t="s">
        <v>8219</v>
      </c>
      <c r="G3870" t="s">
        <v>8223</v>
      </c>
      <c r="H3870" t="s">
        <v>8245</v>
      </c>
      <c r="I3870">
        <v>1429632822</v>
      </c>
      <c r="J3870">
        <v>1428596022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2" t="s">
        <v>8308</v>
      </c>
      <c r="R3870" t="s">
        <v>8342</v>
      </c>
      <c r="S3870" s="17">
        <f t="shared" si="302"/>
        <v>42103.676180555558</v>
      </c>
      <c r="T3870" s="17">
        <f t="shared" si="303"/>
        <v>42115.676180555558</v>
      </c>
      <c r="U3870">
        <f t="shared" si="304"/>
        <v>2015</v>
      </c>
    </row>
    <row r="3871" spans="1:21" ht="43.2" x14ac:dyDescent="0.3">
      <c r="A3871">
        <v>2352</v>
      </c>
      <c r="B3871" s="9" t="s">
        <v>2353</v>
      </c>
      <c r="C3871" s="3" t="s">
        <v>6462</v>
      </c>
      <c r="D3871" s="5">
        <v>2000</v>
      </c>
      <c r="E3871" s="7">
        <v>0</v>
      </c>
      <c r="F3871" t="s">
        <v>8219</v>
      </c>
      <c r="G3871" t="s">
        <v>8223</v>
      </c>
      <c r="H3871" t="s">
        <v>8245</v>
      </c>
      <c r="I3871">
        <v>1433603552</v>
      </c>
      <c r="J3871">
        <v>1428419552</v>
      </c>
      <c r="K3871" t="b">
        <v>0</v>
      </c>
      <c r="L3871">
        <v>0</v>
      </c>
      <c r="M3871" t="b">
        <v>0</v>
      </c>
      <c r="N3871" t="s">
        <v>8270</v>
      </c>
      <c r="O3871">
        <f t="shared" si="300"/>
        <v>0</v>
      </c>
      <c r="P3871">
        <f t="shared" si="301"/>
        <v>0</v>
      </c>
      <c r="Q3871" s="12" t="s">
        <v>8308</v>
      </c>
      <c r="R3871" t="s">
        <v>8342</v>
      </c>
      <c r="S3871" s="17">
        <f t="shared" si="302"/>
        <v>42101.633703703701</v>
      </c>
      <c r="T3871" s="17">
        <f t="shared" si="303"/>
        <v>42161.633703703701</v>
      </c>
      <c r="U3871">
        <f t="shared" si="304"/>
        <v>2015</v>
      </c>
    </row>
    <row r="3872" spans="1:21" ht="43.2" x14ac:dyDescent="0.3">
      <c r="A3872">
        <v>2350</v>
      </c>
      <c r="B3872" s="9" t="s">
        <v>2351</v>
      </c>
      <c r="C3872" s="3" t="s">
        <v>6460</v>
      </c>
      <c r="D3872" s="5">
        <v>50000</v>
      </c>
      <c r="E3872" s="7">
        <v>0</v>
      </c>
      <c r="F3872" t="s">
        <v>8219</v>
      </c>
      <c r="G3872" t="s">
        <v>8240</v>
      </c>
      <c r="H3872" t="s">
        <v>8248</v>
      </c>
      <c r="I3872">
        <v>1483474370</v>
      </c>
      <c r="J3872">
        <v>1480882370</v>
      </c>
      <c r="K3872" t="b">
        <v>0</v>
      </c>
      <c r="L3872">
        <v>0</v>
      </c>
      <c r="M3872" t="b">
        <v>0</v>
      </c>
      <c r="N3872" t="s">
        <v>8270</v>
      </c>
      <c r="O3872">
        <f t="shared" si="300"/>
        <v>0</v>
      </c>
      <c r="P3872">
        <f t="shared" si="301"/>
        <v>0</v>
      </c>
      <c r="Q3872" s="12" t="s">
        <v>8308</v>
      </c>
      <c r="R3872" t="s">
        <v>8342</v>
      </c>
      <c r="S3872" s="17">
        <f t="shared" si="302"/>
        <v>42708.842245370368</v>
      </c>
      <c r="T3872" s="17">
        <f t="shared" si="303"/>
        <v>42738.842245370368</v>
      </c>
      <c r="U3872">
        <f t="shared" si="304"/>
        <v>2016</v>
      </c>
    </row>
    <row r="3873" spans="1:21" ht="43.2" x14ac:dyDescent="0.3">
      <c r="A3873">
        <v>2349</v>
      </c>
      <c r="B3873" s="9" t="s">
        <v>2350</v>
      </c>
      <c r="C3873" s="3" t="s">
        <v>6459</v>
      </c>
      <c r="D3873" s="5">
        <v>474900</v>
      </c>
      <c r="E3873" s="7">
        <v>0</v>
      </c>
      <c r="F3873" t="s">
        <v>8219</v>
      </c>
      <c r="G3873" t="s">
        <v>8234</v>
      </c>
      <c r="H3873" t="s">
        <v>8254</v>
      </c>
      <c r="I3873">
        <v>1439318228</v>
      </c>
      <c r="J3873">
        <v>1436812628</v>
      </c>
      <c r="K3873" t="b">
        <v>0</v>
      </c>
      <c r="L3873">
        <v>0</v>
      </c>
      <c r="M3873" t="b">
        <v>0</v>
      </c>
      <c r="N3873" t="s">
        <v>8270</v>
      </c>
      <c r="O3873">
        <f t="shared" si="300"/>
        <v>0</v>
      </c>
      <c r="P3873">
        <f t="shared" si="301"/>
        <v>0</v>
      </c>
      <c r="Q3873" s="12" t="s">
        <v>8308</v>
      </c>
      <c r="R3873" t="s">
        <v>8342</v>
      </c>
      <c r="S3873" s="17">
        <f t="shared" si="302"/>
        <v>42198.775787037041</v>
      </c>
      <c r="T3873" s="17">
        <f t="shared" si="303"/>
        <v>42227.775787037041</v>
      </c>
      <c r="U3873">
        <f t="shared" si="304"/>
        <v>2015</v>
      </c>
    </row>
    <row r="3874" spans="1:21" ht="43.2" x14ac:dyDescent="0.3">
      <c r="A3874">
        <v>2345</v>
      </c>
      <c r="B3874" s="9" t="s">
        <v>2346</v>
      </c>
      <c r="C3874" s="3" t="s">
        <v>6455</v>
      </c>
      <c r="D3874" s="5">
        <v>3000</v>
      </c>
      <c r="E3874" s="7">
        <v>0</v>
      </c>
      <c r="F3874" t="s">
        <v>8219</v>
      </c>
      <c r="G3874" t="s">
        <v>8223</v>
      </c>
      <c r="H3874" t="s">
        <v>8245</v>
      </c>
      <c r="I3874">
        <v>1427845140</v>
      </c>
      <c r="J3874">
        <v>1424822556</v>
      </c>
      <c r="K3874" t="b">
        <v>0</v>
      </c>
      <c r="L3874">
        <v>0</v>
      </c>
      <c r="M3874" t="b">
        <v>0</v>
      </c>
      <c r="N3874" t="s">
        <v>8270</v>
      </c>
      <c r="O3874">
        <f t="shared" si="300"/>
        <v>0</v>
      </c>
      <c r="P3874">
        <f t="shared" si="301"/>
        <v>0</v>
      </c>
      <c r="Q3874" s="12" t="s">
        <v>8308</v>
      </c>
      <c r="R3874" t="s">
        <v>8342</v>
      </c>
      <c r="S3874" s="17">
        <f t="shared" si="302"/>
        <v>42060.001805555556</v>
      </c>
      <c r="T3874" s="17">
        <f t="shared" si="303"/>
        <v>42094.985416666663</v>
      </c>
      <c r="U3874">
        <f t="shared" si="304"/>
        <v>2015</v>
      </c>
    </row>
    <row r="3875" spans="1:21" ht="43.2" x14ac:dyDescent="0.3">
      <c r="A3875">
        <v>2342</v>
      </c>
      <c r="B3875" s="9" t="s">
        <v>2343</v>
      </c>
      <c r="C3875" s="3" t="s">
        <v>6452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1412571600</v>
      </c>
      <c r="J3875">
        <v>1410799870</v>
      </c>
      <c r="K3875" t="b">
        <v>0</v>
      </c>
      <c r="L3875">
        <v>0</v>
      </c>
      <c r="M3875" t="b">
        <v>0</v>
      </c>
      <c r="N3875" t="s">
        <v>8270</v>
      </c>
      <c r="O3875">
        <f t="shared" si="300"/>
        <v>0</v>
      </c>
      <c r="P3875">
        <f t="shared" si="301"/>
        <v>0</v>
      </c>
      <c r="Q3875" s="12" t="s">
        <v>8308</v>
      </c>
      <c r="R3875" t="s">
        <v>8342</v>
      </c>
      <c r="S3875" s="17">
        <f t="shared" si="302"/>
        <v>41897.702199074076</v>
      </c>
      <c r="T3875" s="17">
        <f t="shared" si="303"/>
        <v>41918.208333333336</v>
      </c>
      <c r="U3875">
        <f t="shared" si="304"/>
        <v>2014</v>
      </c>
    </row>
    <row r="3876" spans="1:21" ht="43.2" x14ac:dyDescent="0.3">
      <c r="A3876">
        <v>2341</v>
      </c>
      <c r="B3876" s="9" t="s">
        <v>2342</v>
      </c>
      <c r="C3876" s="3" t="s">
        <v>6451</v>
      </c>
      <c r="D3876" s="5">
        <v>5000</v>
      </c>
      <c r="E3876" s="7">
        <v>0</v>
      </c>
      <c r="F3876" t="s">
        <v>8219</v>
      </c>
      <c r="G3876" t="s">
        <v>8223</v>
      </c>
      <c r="H3876" t="s">
        <v>8245</v>
      </c>
      <c r="I3876">
        <v>1436729504</v>
      </c>
      <c r="J3876">
        <v>1434137504</v>
      </c>
      <c r="K3876" t="b">
        <v>0</v>
      </c>
      <c r="L3876">
        <v>0</v>
      </c>
      <c r="M3876" t="b">
        <v>0</v>
      </c>
      <c r="N3876" t="s">
        <v>8270</v>
      </c>
      <c r="O3876">
        <f t="shared" si="300"/>
        <v>0</v>
      </c>
      <c r="P3876">
        <f t="shared" si="301"/>
        <v>0</v>
      </c>
      <c r="Q3876" s="12" t="s">
        <v>8308</v>
      </c>
      <c r="R3876" t="s">
        <v>8342</v>
      </c>
      <c r="S3876" s="17">
        <f t="shared" si="302"/>
        <v>42167.813703703709</v>
      </c>
      <c r="T3876" s="17">
        <f t="shared" si="303"/>
        <v>42197.813703703709</v>
      </c>
      <c r="U3876">
        <f t="shared" si="304"/>
        <v>2015</v>
      </c>
    </row>
    <row r="3877" spans="1:21" ht="57.6" x14ac:dyDescent="0.3">
      <c r="A3877">
        <v>2149</v>
      </c>
      <c r="B3877" s="9" t="s">
        <v>2150</v>
      </c>
      <c r="C3877" s="3" t="s">
        <v>6259</v>
      </c>
      <c r="D3877" s="5">
        <v>2000</v>
      </c>
      <c r="E3877" s="7">
        <v>0</v>
      </c>
      <c r="F3877" t="s">
        <v>8220</v>
      </c>
      <c r="G3877" t="s">
        <v>8223</v>
      </c>
      <c r="H3877" t="s">
        <v>8245</v>
      </c>
      <c r="I3877">
        <v>1280534400</v>
      </c>
      <c r="J3877">
        <v>1277512556</v>
      </c>
      <c r="K3877" t="b">
        <v>0</v>
      </c>
      <c r="L3877">
        <v>0</v>
      </c>
      <c r="M3877" t="b">
        <v>0</v>
      </c>
      <c r="N3877" t="s">
        <v>8280</v>
      </c>
      <c r="O3877">
        <f t="shared" si="300"/>
        <v>0</v>
      </c>
      <c r="P3877">
        <f t="shared" si="301"/>
        <v>0</v>
      </c>
      <c r="Q3877" s="12" t="s">
        <v>8316</v>
      </c>
      <c r="R3877" t="s">
        <v>8334</v>
      </c>
      <c r="S3877" s="17">
        <f t="shared" si="302"/>
        <v>40355.024953703702</v>
      </c>
      <c r="T3877" s="17">
        <f t="shared" si="303"/>
        <v>40390</v>
      </c>
      <c r="U3877">
        <f t="shared" si="304"/>
        <v>2010</v>
      </c>
    </row>
    <row r="3878" spans="1:21" ht="43.2" x14ac:dyDescent="0.3">
      <c r="A3878">
        <v>2141</v>
      </c>
      <c r="B3878" s="9" t="s">
        <v>2142</v>
      </c>
      <c r="C3878" s="3" t="s">
        <v>6251</v>
      </c>
      <c r="D3878" s="5">
        <v>15000</v>
      </c>
      <c r="E3878" s="7">
        <v>0</v>
      </c>
      <c r="F3878" t="s">
        <v>8220</v>
      </c>
      <c r="G3878" t="s">
        <v>8223</v>
      </c>
      <c r="H3878" t="s">
        <v>8245</v>
      </c>
      <c r="I3878">
        <v>1415947159</v>
      </c>
      <c r="J3878">
        <v>1413351559</v>
      </c>
      <c r="K3878" t="b">
        <v>0</v>
      </c>
      <c r="L3878">
        <v>0</v>
      </c>
      <c r="M3878" t="b">
        <v>0</v>
      </c>
      <c r="N3878" t="s">
        <v>8280</v>
      </c>
      <c r="O3878">
        <f t="shared" si="300"/>
        <v>0</v>
      </c>
      <c r="P3878">
        <f t="shared" si="301"/>
        <v>0</v>
      </c>
      <c r="Q3878" s="12" t="s">
        <v>8316</v>
      </c>
      <c r="R3878" t="s">
        <v>8334</v>
      </c>
      <c r="S3878" s="17">
        <f t="shared" si="302"/>
        <v>41927.235636574071</v>
      </c>
      <c r="T3878" s="17">
        <f t="shared" si="303"/>
        <v>41957.277303240742</v>
      </c>
      <c r="U3878">
        <f t="shared" si="304"/>
        <v>2014</v>
      </c>
    </row>
    <row r="3879" spans="1:21" ht="43.2" x14ac:dyDescent="0.3">
      <c r="A3879">
        <v>1997</v>
      </c>
      <c r="B3879" s="9" t="s">
        <v>1998</v>
      </c>
      <c r="C3879" s="3" t="s">
        <v>6107</v>
      </c>
      <c r="D3879" s="5">
        <v>6500</v>
      </c>
      <c r="E3879" s="7">
        <v>0</v>
      </c>
      <c r="F3879" t="s">
        <v>8220</v>
      </c>
      <c r="G3879" t="s">
        <v>8223</v>
      </c>
      <c r="H3879" t="s">
        <v>8245</v>
      </c>
      <c r="I3879">
        <v>1409091612</v>
      </c>
      <c r="J3879">
        <v>1406499612</v>
      </c>
      <c r="K3879" t="b">
        <v>0</v>
      </c>
      <c r="L3879">
        <v>0</v>
      </c>
      <c r="M3879" t="b">
        <v>0</v>
      </c>
      <c r="N3879" t="s">
        <v>8294</v>
      </c>
      <c r="O3879">
        <f t="shared" si="300"/>
        <v>0</v>
      </c>
      <c r="P3879">
        <f t="shared" si="301"/>
        <v>0</v>
      </c>
      <c r="Q3879" s="12" t="s">
        <v>8313</v>
      </c>
      <c r="R3879" t="s">
        <v>8353</v>
      </c>
      <c r="S3879" s="17">
        <f t="shared" si="302"/>
        <v>41847.930694444447</v>
      </c>
      <c r="T3879" s="17">
        <f t="shared" si="303"/>
        <v>41877.930694444447</v>
      </c>
      <c r="U3879">
        <f t="shared" si="304"/>
        <v>2014</v>
      </c>
    </row>
    <row r="3880" spans="1:21" ht="57.6" x14ac:dyDescent="0.3">
      <c r="A3880">
        <v>1996</v>
      </c>
      <c r="B3880" s="9" t="s">
        <v>1997</v>
      </c>
      <c r="C3880" s="3" t="s">
        <v>6106</v>
      </c>
      <c r="D3880" s="5">
        <v>133800</v>
      </c>
      <c r="E3880" s="7">
        <v>0</v>
      </c>
      <c r="F3880" t="s">
        <v>8220</v>
      </c>
      <c r="G3880" t="s">
        <v>8223</v>
      </c>
      <c r="H3880" t="s">
        <v>8245</v>
      </c>
      <c r="I3880">
        <v>1405021211</v>
      </c>
      <c r="J3880">
        <v>1402429211</v>
      </c>
      <c r="K3880" t="b">
        <v>0</v>
      </c>
      <c r="L3880">
        <v>0</v>
      </c>
      <c r="M3880" t="b">
        <v>0</v>
      </c>
      <c r="N3880" t="s">
        <v>8294</v>
      </c>
      <c r="O3880">
        <f t="shared" si="300"/>
        <v>0</v>
      </c>
      <c r="P3880">
        <f t="shared" si="301"/>
        <v>0</v>
      </c>
      <c r="Q3880" s="12" t="s">
        <v>8313</v>
      </c>
      <c r="R3880" t="s">
        <v>8353</v>
      </c>
      <c r="S3880" s="17">
        <f t="shared" si="302"/>
        <v>41800.819571759261</v>
      </c>
      <c r="T3880" s="17">
        <f t="shared" si="303"/>
        <v>41830.819571759261</v>
      </c>
      <c r="U3880">
        <f t="shared" si="304"/>
        <v>2014</v>
      </c>
    </row>
    <row r="3881" spans="1:21" ht="57.6" x14ac:dyDescent="0.3">
      <c r="A3881">
        <v>1994</v>
      </c>
      <c r="B3881" s="9" t="s">
        <v>1995</v>
      </c>
      <c r="C3881" s="3" t="s">
        <v>6104</v>
      </c>
      <c r="D3881" s="5">
        <v>3200</v>
      </c>
      <c r="E3881" s="7">
        <v>0</v>
      </c>
      <c r="F3881" t="s">
        <v>8220</v>
      </c>
      <c r="G3881" t="s">
        <v>8223</v>
      </c>
      <c r="H3881" t="s">
        <v>8245</v>
      </c>
      <c r="I3881">
        <v>1481072942</v>
      </c>
      <c r="J3881">
        <v>1475885342</v>
      </c>
      <c r="K3881" t="b">
        <v>0</v>
      </c>
      <c r="L3881">
        <v>0</v>
      </c>
      <c r="M3881" t="b">
        <v>0</v>
      </c>
      <c r="N3881" t="s">
        <v>8294</v>
      </c>
      <c r="O3881">
        <f t="shared" si="300"/>
        <v>0</v>
      </c>
      <c r="P3881">
        <f t="shared" si="301"/>
        <v>0</v>
      </c>
      <c r="Q3881" s="12" t="s">
        <v>8313</v>
      </c>
      <c r="R3881" t="s">
        <v>8353</v>
      </c>
      <c r="S3881" s="17">
        <f t="shared" si="302"/>
        <v>42651.006273148145</v>
      </c>
      <c r="T3881" s="17">
        <f t="shared" si="303"/>
        <v>42711.047939814816</v>
      </c>
      <c r="U3881">
        <f t="shared" si="304"/>
        <v>2016</v>
      </c>
    </row>
    <row r="3882" spans="1:21" ht="43.2" x14ac:dyDescent="0.3">
      <c r="A3882">
        <v>1993</v>
      </c>
      <c r="B3882" s="9" t="s">
        <v>1994</v>
      </c>
      <c r="C3882" s="3" t="s">
        <v>6103</v>
      </c>
      <c r="D3882" s="5">
        <v>2000</v>
      </c>
      <c r="E3882" s="7">
        <v>0</v>
      </c>
      <c r="F3882" t="s">
        <v>8220</v>
      </c>
      <c r="G3882" t="s">
        <v>8224</v>
      </c>
      <c r="H3882" t="s">
        <v>8246</v>
      </c>
      <c r="I3882">
        <v>1450706837</v>
      </c>
      <c r="J3882">
        <v>1448114837</v>
      </c>
      <c r="K3882" t="b">
        <v>0</v>
      </c>
      <c r="L3882">
        <v>0</v>
      </c>
      <c r="M3882" t="b">
        <v>0</v>
      </c>
      <c r="N3882" t="s">
        <v>8294</v>
      </c>
      <c r="O3882">
        <f t="shared" si="300"/>
        <v>0</v>
      </c>
      <c r="P3882">
        <f t="shared" si="301"/>
        <v>0</v>
      </c>
      <c r="Q3882" s="12" t="s">
        <v>8313</v>
      </c>
      <c r="R3882" t="s">
        <v>8353</v>
      </c>
      <c r="S3882" s="17">
        <f t="shared" si="302"/>
        <v>42329.58839120371</v>
      </c>
      <c r="T3882" s="17">
        <f t="shared" si="303"/>
        <v>42359.58839120371</v>
      </c>
      <c r="U3882">
        <f t="shared" si="304"/>
        <v>2015</v>
      </c>
    </row>
    <row r="3883" spans="1:21" ht="43.2" x14ac:dyDescent="0.3">
      <c r="A3883">
        <v>1982</v>
      </c>
      <c r="B3883" s="9" t="s">
        <v>1983</v>
      </c>
      <c r="C3883" s="3" t="s">
        <v>6092</v>
      </c>
      <c r="D3883" s="5">
        <v>180000</v>
      </c>
      <c r="E3883" s="7">
        <v>0</v>
      </c>
      <c r="F3883" t="s">
        <v>8220</v>
      </c>
      <c r="G3883" t="s">
        <v>8230</v>
      </c>
      <c r="H3883" t="s">
        <v>8251</v>
      </c>
      <c r="I3883">
        <v>1480863887</v>
      </c>
      <c r="J3883">
        <v>1478268287</v>
      </c>
      <c r="K3883" t="b">
        <v>0</v>
      </c>
      <c r="L3883">
        <v>0</v>
      </c>
      <c r="M3883" t="b">
        <v>0</v>
      </c>
      <c r="N3883" t="s">
        <v>8294</v>
      </c>
      <c r="O3883">
        <f t="shared" si="300"/>
        <v>0</v>
      </c>
      <c r="P3883">
        <f t="shared" si="301"/>
        <v>0</v>
      </c>
      <c r="Q3883" s="12" t="s">
        <v>8313</v>
      </c>
      <c r="R3883" t="s">
        <v>8353</v>
      </c>
      <c r="S3883" s="17">
        <f t="shared" si="302"/>
        <v>42678.586655092593</v>
      </c>
      <c r="T3883" s="17">
        <f t="shared" si="303"/>
        <v>42708.628321759257</v>
      </c>
      <c r="U3883">
        <f t="shared" si="304"/>
        <v>2016</v>
      </c>
    </row>
    <row r="3884" spans="1:21" ht="57.6" x14ac:dyDescent="0.3">
      <c r="A3884">
        <v>1878</v>
      </c>
      <c r="B3884" s="9" t="s">
        <v>1879</v>
      </c>
      <c r="C3884" s="3" t="s">
        <v>5988</v>
      </c>
      <c r="D3884" s="5">
        <v>8000</v>
      </c>
      <c r="E3884" s="7">
        <v>0</v>
      </c>
      <c r="F3884" t="s">
        <v>8220</v>
      </c>
      <c r="G3884" t="s">
        <v>8225</v>
      </c>
      <c r="H3884" t="s">
        <v>8247</v>
      </c>
      <c r="I3884">
        <v>1402618355</v>
      </c>
      <c r="J3884">
        <v>1400026355</v>
      </c>
      <c r="K3884" t="b">
        <v>0</v>
      </c>
      <c r="L3884">
        <v>0</v>
      </c>
      <c r="M3884" t="b">
        <v>0</v>
      </c>
      <c r="N3884" t="s">
        <v>8281</v>
      </c>
      <c r="O3884">
        <f t="shared" si="300"/>
        <v>0</v>
      </c>
      <c r="P3884">
        <f t="shared" si="301"/>
        <v>0</v>
      </c>
      <c r="Q3884" s="12" t="s">
        <v>8316</v>
      </c>
      <c r="R3884" t="s">
        <v>8344</v>
      </c>
      <c r="S3884" s="17">
        <f t="shared" si="302"/>
        <v>41773.008738425924</v>
      </c>
      <c r="T3884" s="17">
        <f t="shared" si="303"/>
        <v>41803.008738425924</v>
      </c>
      <c r="U3884">
        <f t="shared" si="304"/>
        <v>2014</v>
      </c>
    </row>
    <row r="3885" spans="1:21" ht="43.2" x14ac:dyDescent="0.3">
      <c r="A3885">
        <v>1877</v>
      </c>
      <c r="B3885" s="9" t="s">
        <v>1878</v>
      </c>
      <c r="C3885" s="3" t="s">
        <v>5987</v>
      </c>
      <c r="D3885" s="5">
        <v>60</v>
      </c>
      <c r="E3885" s="7">
        <v>0</v>
      </c>
      <c r="F3885" t="s">
        <v>8220</v>
      </c>
      <c r="G3885" t="s">
        <v>8223</v>
      </c>
      <c r="H3885" t="s">
        <v>8245</v>
      </c>
      <c r="I3885">
        <v>1425170525</v>
      </c>
      <c r="J3885">
        <v>1422664925</v>
      </c>
      <c r="K3885" t="b">
        <v>0</v>
      </c>
      <c r="L3885">
        <v>0</v>
      </c>
      <c r="M3885" t="b">
        <v>0</v>
      </c>
      <c r="N3885" t="s">
        <v>8281</v>
      </c>
      <c r="O3885">
        <f t="shared" si="300"/>
        <v>0</v>
      </c>
      <c r="P3885">
        <f t="shared" si="301"/>
        <v>0</v>
      </c>
      <c r="Q3885" s="12" t="s">
        <v>8316</v>
      </c>
      <c r="R3885" t="s">
        <v>8344</v>
      </c>
      <c r="S3885" s="17">
        <f t="shared" si="302"/>
        <v>42035.029224537036</v>
      </c>
      <c r="T3885" s="17">
        <f t="shared" si="303"/>
        <v>42064.029224537036</v>
      </c>
      <c r="U3885">
        <f t="shared" si="304"/>
        <v>2015</v>
      </c>
    </row>
    <row r="3886" spans="1:21" ht="43.2" x14ac:dyDescent="0.3">
      <c r="A3886">
        <v>1876</v>
      </c>
      <c r="B3886" s="9" t="s">
        <v>1877</v>
      </c>
      <c r="C3886" s="3" t="s">
        <v>5986</v>
      </c>
      <c r="D3886" s="5">
        <v>280</v>
      </c>
      <c r="E3886" s="7">
        <v>0</v>
      </c>
      <c r="F3886" t="s">
        <v>8220</v>
      </c>
      <c r="G3886" t="s">
        <v>8225</v>
      </c>
      <c r="H3886" t="s">
        <v>8247</v>
      </c>
      <c r="I3886">
        <v>1402901405</v>
      </c>
      <c r="J3886">
        <v>1400309405</v>
      </c>
      <c r="K3886" t="b">
        <v>0</v>
      </c>
      <c r="L3886">
        <v>0</v>
      </c>
      <c r="M3886" t="b">
        <v>0</v>
      </c>
      <c r="N3886" t="s">
        <v>8281</v>
      </c>
      <c r="O3886">
        <f t="shared" si="300"/>
        <v>0</v>
      </c>
      <c r="P3886">
        <f t="shared" si="301"/>
        <v>0</v>
      </c>
      <c r="Q3886" s="12" t="s">
        <v>8316</v>
      </c>
      <c r="R3886" t="s">
        <v>8344</v>
      </c>
      <c r="S3886" s="17">
        <f t="shared" si="302"/>
        <v>41776.284780092588</v>
      </c>
      <c r="T3886" s="17">
        <f t="shared" si="303"/>
        <v>41806.284780092588</v>
      </c>
      <c r="U3886">
        <f t="shared" si="304"/>
        <v>2014</v>
      </c>
    </row>
    <row r="3887" spans="1:21" ht="43.2" x14ac:dyDescent="0.3">
      <c r="A3887">
        <v>1869</v>
      </c>
      <c r="B3887" s="9" t="s">
        <v>1870</v>
      </c>
      <c r="C3887" s="3" t="s">
        <v>5979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1483488249</v>
      </c>
      <c r="J3887">
        <v>1480896249</v>
      </c>
      <c r="K3887" t="b">
        <v>0</v>
      </c>
      <c r="L3887">
        <v>0</v>
      </c>
      <c r="M3887" t="b">
        <v>0</v>
      </c>
      <c r="N3887" t="s">
        <v>8281</v>
      </c>
      <c r="O3887">
        <f t="shared" si="300"/>
        <v>0</v>
      </c>
      <c r="P3887">
        <f t="shared" si="301"/>
        <v>0</v>
      </c>
      <c r="Q3887" s="12" t="s">
        <v>8316</v>
      </c>
      <c r="R3887" t="s">
        <v>8344</v>
      </c>
      <c r="S3887" s="17">
        <f t="shared" si="302"/>
        <v>42709.002881944441</v>
      </c>
      <c r="T3887" s="17">
        <f t="shared" si="303"/>
        <v>42739.002881944441</v>
      </c>
      <c r="U3887">
        <f t="shared" si="304"/>
        <v>2016</v>
      </c>
    </row>
    <row r="3888" spans="1:21" ht="43.2" x14ac:dyDescent="0.3">
      <c r="A3888">
        <v>1861</v>
      </c>
      <c r="B3888" s="9" t="s">
        <v>1862</v>
      </c>
      <c r="C3888" s="3" t="s">
        <v>5971</v>
      </c>
      <c r="D3888" s="5">
        <v>250000</v>
      </c>
      <c r="E3888" s="7">
        <v>0</v>
      </c>
      <c r="F3888" t="s">
        <v>8220</v>
      </c>
      <c r="G3888" t="s">
        <v>8224</v>
      </c>
      <c r="H3888" t="s">
        <v>8246</v>
      </c>
      <c r="I3888">
        <v>1422256341</v>
      </c>
      <c r="J3888">
        <v>1419664341</v>
      </c>
      <c r="K3888" t="b">
        <v>0</v>
      </c>
      <c r="L3888">
        <v>0</v>
      </c>
      <c r="M3888" t="b">
        <v>0</v>
      </c>
      <c r="N3888" t="s">
        <v>8281</v>
      </c>
      <c r="O3888">
        <f t="shared" si="300"/>
        <v>0</v>
      </c>
      <c r="P3888">
        <f t="shared" si="301"/>
        <v>0</v>
      </c>
      <c r="Q3888" s="12" t="s">
        <v>8316</v>
      </c>
      <c r="R3888" t="s">
        <v>8344</v>
      </c>
      <c r="S3888" s="17">
        <f t="shared" si="302"/>
        <v>42000.300243055557</v>
      </c>
      <c r="T3888" s="17">
        <f t="shared" si="303"/>
        <v>42030.300243055557</v>
      </c>
      <c r="U3888">
        <f t="shared" si="304"/>
        <v>2014</v>
      </c>
    </row>
    <row r="3889" spans="1:21" ht="28.8" x14ac:dyDescent="0.3">
      <c r="A3889">
        <v>1818</v>
      </c>
      <c r="B3889" s="9" t="s">
        <v>1819</v>
      </c>
      <c r="C3889" s="3" t="s">
        <v>5928</v>
      </c>
      <c r="D3889" s="5">
        <v>15000</v>
      </c>
      <c r="E3889" s="7">
        <v>0</v>
      </c>
      <c r="F3889" t="s">
        <v>8220</v>
      </c>
      <c r="G3889" t="s">
        <v>8223</v>
      </c>
      <c r="H3889" t="s">
        <v>8245</v>
      </c>
      <c r="I3889">
        <v>1428035850</v>
      </c>
      <c r="J3889">
        <v>1425447450</v>
      </c>
      <c r="K3889" t="b">
        <v>0</v>
      </c>
      <c r="L3889">
        <v>0</v>
      </c>
      <c r="M3889" t="b">
        <v>0</v>
      </c>
      <c r="N3889" t="s">
        <v>8283</v>
      </c>
      <c r="O3889">
        <f t="shared" si="300"/>
        <v>0</v>
      </c>
      <c r="P3889">
        <f t="shared" si="301"/>
        <v>0</v>
      </c>
      <c r="Q3889" s="12" t="s">
        <v>8313</v>
      </c>
      <c r="R3889" t="s">
        <v>8314</v>
      </c>
      <c r="S3889" s="17">
        <f t="shared" si="302"/>
        <v>42067.234375</v>
      </c>
      <c r="T3889" s="17">
        <f t="shared" si="303"/>
        <v>42097.192708333328</v>
      </c>
      <c r="U3889">
        <f t="shared" si="304"/>
        <v>2015</v>
      </c>
    </row>
    <row r="3890" spans="1:21" ht="57.6" x14ac:dyDescent="0.3">
      <c r="A3890">
        <v>1815</v>
      </c>
      <c r="B3890" s="9" t="s">
        <v>1816</v>
      </c>
      <c r="C3890" s="3" t="s">
        <v>5925</v>
      </c>
      <c r="D3890" s="5">
        <v>3000</v>
      </c>
      <c r="E3890" s="7">
        <v>0</v>
      </c>
      <c r="F3890" t="s">
        <v>8220</v>
      </c>
      <c r="G3890" t="s">
        <v>8223</v>
      </c>
      <c r="H3890" t="s">
        <v>8245</v>
      </c>
      <c r="I3890">
        <v>1435787137</v>
      </c>
      <c r="J3890">
        <v>1434577537</v>
      </c>
      <c r="K3890" t="b">
        <v>0</v>
      </c>
      <c r="L3890">
        <v>0</v>
      </c>
      <c r="M3890" t="b">
        <v>0</v>
      </c>
      <c r="N3890" t="s">
        <v>8283</v>
      </c>
      <c r="O3890">
        <f t="shared" si="300"/>
        <v>0</v>
      </c>
      <c r="P3890">
        <f t="shared" si="301"/>
        <v>0</v>
      </c>
      <c r="Q3890" s="12" t="s">
        <v>8313</v>
      </c>
      <c r="R3890" t="s">
        <v>8314</v>
      </c>
      <c r="S3890" s="17">
        <f t="shared" si="302"/>
        <v>42172.906678240746</v>
      </c>
      <c r="T3890" s="17">
        <f t="shared" si="303"/>
        <v>42186.906678240746</v>
      </c>
      <c r="U3890">
        <f t="shared" si="304"/>
        <v>2015</v>
      </c>
    </row>
    <row r="3891" spans="1:21" ht="43.2" x14ac:dyDescent="0.3">
      <c r="A3891">
        <v>1813</v>
      </c>
      <c r="B3891" s="9" t="s">
        <v>1814</v>
      </c>
      <c r="C3891" s="3" t="s">
        <v>5923</v>
      </c>
      <c r="D3891" s="5">
        <v>8750</v>
      </c>
      <c r="E3891" s="7">
        <v>0</v>
      </c>
      <c r="F3891" t="s">
        <v>8220</v>
      </c>
      <c r="G3891" t="s">
        <v>8224</v>
      </c>
      <c r="H3891" t="s">
        <v>8246</v>
      </c>
      <c r="I3891">
        <v>1407532812</v>
      </c>
      <c r="J3891">
        <v>1404940812</v>
      </c>
      <c r="K3891" t="b">
        <v>0</v>
      </c>
      <c r="L3891">
        <v>0</v>
      </c>
      <c r="M3891" t="b">
        <v>0</v>
      </c>
      <c r="N3891" t="s">
        <v>8283</v>
      </c>
      <c r="O3891">
        <f t="shared" si="300"/>
        <v>0</v>
      </c>
      <c r="P3891">
        <f t="shared" si="301"/>
        <v>0</v>
      </c>
      <c r="Q3891" s="12" t="s">
        <v>8313</v>
      </c>
      <c r="R3891" t="s">
        <v>8314</v>
      </c>
      <c r="S3891" s="17">
        <f t="shared" si="302"/>
        <v>41829.889027777775</v>
      </c>
      <c r="T3891" s="17">
        <f t="shared" si="303"/>
        <v>41859.889027777775</v>
      </c>
      <c r="U3891">
        <f t="shared" si="304"/>
        <v>2014</v>
      </c>
    </row>
    <row r="3892" spans="1:21" ht="28.8" x14ac:dyDescent="0.3">
      <c r="A3892">
        <v>1766</v>
      </c>
      <c r="B3892" s="9" t="s">
        <v>1767</v>
      </c>
      <c r="C3892" s="3" t="s">
        <v>5876</v>
      </c>
      <c r="D3892" s="5">
        <v>1500</v>
      </c>
      <c r="E3892" s="7">
        <v>0</v>
      </c>
      <c r="F3892" t="s">
        <v>8220</v>
      </c>
      <c r="G3892" t="s">
        <v>8225</v>
      </c>
      <c r="H3892" t="s">
        <v>8247</v>
      </c>
      <c r="I3892">
        <v>1408999088</v>
      </c>
      <c r="J3892">
        <v>1407184688</v>
      </c>
      <c r="K3892" t="b">
        <v>1</v>
      </c>
      <c r="L3892">
        <v>0</v>
      </c>
      <c r="M3892" t="b">
        <v>0</v>
      </c>
      <c r="N3892" t="s">
        <v>8283</v>
      </c>
      <c r="O3892">
        <f t="shared" si="300"/>
        <v>0</v>
      </c>
      <c r="P3892">
        <f t="shared" si="301"/>
        <v>0</v>
      </c>
      <c r="Q3892" s="12" t="s">
        <v>8313</v>
      </c>
      <c r="R3892" t="s">
        <v>8314</v>
      </c>
      <c r="S3892" s="17">
        <f t="shared" si="302"/>
        <v>41855.859814814816</v>
      </c>
      <c r="T3892" s="17">
        <f t="shared" si="303"/>
        <v>41876.859814814816</v>
      </c>
      <c r="U3892">
        <f t="shared" si="304"/>
        <v>2014</v>
      </c>
    </row>
    <row r="3893" spans="1:21" ht="43.2" x14ac:dyDescent="0.3">
      <c r="A3893">
        <v>1740</v>
      </c>
      <c r="B3893" s="9" t="s">
        <v>1741</v>
      </c>
      <c r="C3893" s="3" t="s">
        <v>5850</v>
      </c>
      <c r="D3893" s="5">
        <v>3000</v>
      </c>
      <c r="E3893" s="7">
        <v>0</v>
      </c>
      <c r="F3893" t="s">
        <v>8220</v>
      </c>
      <c r="G3893" t="s">
        <v>8223</v>
      </c>
      <c r="H3893" t="s">
        <v>8245</v>
      </c>
      <c r="I3893">
        <v>1437075422</v>
      </c>
      <c r="J3893">
        <v>1434483422</v>
      </c>
      <c r="K3893" t="b">
        <v>0</v>
      </c>
      <c r="L3893">
        <v>0</v>
      </c>
      <c r="M3893" t="b">
        <v>0</v>
      </c>
      <c r="N3893" t="s">
        <v>8291</v>
      </c>
      <c r="O3893">
        <f t="shared" si="300"/>
        <v>0</v>
      </c>
      <c r="P3893">
        <f t="shared" si="301"/>
        <v>0</v>
      </c>
      <c r="Q3893" s="12" t="s">
        <v>8327</v>
      </c>
      <c r="R3893" t="s">
        <v>8330</v>
      </c>
      <c r="S3893" s="17">
        <f t="shared" si="302"/>
        <v>42171.817384259266</v>
      </c>
      <c r="T3893" s="17">
        <f t="shared" si="303"/>
        <v>42201.817384259266</v>
      </c>
      <c r="U3893">
        <f t="shared" si="304"/>
        <v>2015</v>
      </c>
    </row>
    <row r="3894" spans="1:21" ht="43.2" x14ac:dyDescent="0.3">
      <c r="A3894">
        <v>1733</v>
      </c>
      <c r="B3894" s="9" t="s">
        <v>1734</v>
      </c>
      <c r="C3894" s="3" t="s">
        <v>5843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1473802200</v>
      </c>
      <c r="J3894">
        <v>1472746374</v>
      </c>
      <c r="K3894" t="b">
        <v>0</v>
      </c>
      <c r="L3894">
        <v>0</v>
      </c>
      <c r="M3894" t="b">
        <v>0</v>
      </c>
      <c r="N3894" t="s">
        <v>8291</v>
      </c>
      <c r="O3894">
        <f t="shared" si="300"/>
        <v>0</v>
      </c>
      <c r="P3894">
        <f t="shared" si="301"/>
        <v>0</v>
      </c>
      <c r="Q3894" s="12" t="s">
        <v>8327</v>
      </c>
      <c r="R3894" t="s">
        <v>8330</v>
      </c>
      <c r="S3894" s="17">
        <f t="shared" si="302"/>
        <v>42614.675625000003</v>
      </c>
      <c r="T3894" s="17">
        <f t="shared" si="303"/>
        <v>42626.895833333328</v>
      </c>
      <c r="U3894">
        <f t="shared" si="304"/>
        <v>2016</v>
      </c>
    </row>
    <row r="3895" spans="1:21" ht="43.2" x14ac:dyDescent="0.3">
      <c r="A3895">
        <v>1732</v>
      </c>
      <c r="B3895" s="9" t="s">
        <v>1733</v>
      </c>
      <c r="C3895" s="3" t="s">
        <v>5842</v>
      </c>
      <c r="D3895" s="5">
        <v>4000</v>
      </c>
      <c r="E3895" s="7">
        <v>0</v>
      </c>
      <c r="F3895" t="s">
        <v>8220</v>
      </c>
      <c r="G3895" t="s">
        <v>8223</v>
      </c>
      <c r="H3895" t="s">
        <v>8245</v>
      </c>
      <c r="I3895">
        <v>1452920400</v>
      </c>
      <c r="J3895">
        <v>1447777481</v>
      </c>
      <c r="K3895" t="b">
        <v>0</v>
      </c>
      <c r="L3895">
        <v>0</v>
      </c>
      <c r="M3895" t="b">
        <v>0</v>
      </c>
      <c r="N3895" t="s">
        <v>8291</v>
      </c>
      <c r="O3895">
        <f t="shared" si="300"/>
        <v>0</v>
      </c>
      <c r="P3895">
        <f t="shared" si="301"/>
        <v>0</v>
      </c>
      <c r="Q3895" s="12" t="s">
        <v>8327</v>
      </c>
      <c r="R3895" t="s">
        <v>8330</v>
      </c>
      <c r="S3895" s="17">
        <f t="shared" si="302"/>
        <v>42325.683807870373</v>
      </c>
      <c r="T3895" s="17">
        <f t="shared" si="303"/>
        <v>42385.208333333328</v>
      </c>
      <c r="U3895">
        <f t="shared" si="304"/>
        <v>2015</v>
      </c>
    </row>
    <row r="3896" spans="1:21" ht="28.8" x14ac:dyDescent="0.3">
      <c r="A3896">
        <v>1731</v>
      </c>
      <c r="B3896" s="9" t="s">
        <v>1732</v>
      </c>
      <c r="C3896" s="3" t="s">
        <v>5841</v>
      </c>
      <c r="D3896" s="5">
        <v>1000</v>
      </c>
      <c r="E3896" s="7">
        <v>0</v>
      </c>
      <c r="F3896" t="s">
        <v>8220</v>
      </c>
      <c r="G3896" t="s">
        <v>8223</v>
      </c>
      <c r="H3896" t="s">
        <v>8245</v>
      </c>
      <c r="I3896">
        <v>1434034800</v>
      </c>
      <c r="J3896">
        <v>1432849552</v>
      </c>
      <c r="K3896" t="b">
        <v>0</v>
      </c>
      <c r="L3896">
        <v>0</v>
      </c>
      <c r="M3896" t="b">
        <v>0</v>
      </c>
      <c r="N3896" t="s">
        <v>8291</v>
      </c>
      <c r="O3896">
        <f t="shared" si="300"/>
        <v>0</v>
      </c>
      <c r="P3896">
        <f t="shared" si="301"/>
        <v>0</v>
      </c>
      <c r="Q3896" s="12" t="s">
        <v>8327</v>
      </c>
      <c r="R3896" t="s">
        <v>8330</v>
      </c>
      <c r="S3896" s="17">
        <f t="shared" si="302"/>
        <v>42152.906851851847</v>
      </c>
      <c r="T3896" s="17">
        <f t="shared" si="303"/>
        <v>42166.625</v>
      </c>
      <c r="U3896">
        <f t="shared" si="304"/>
        <v>2015</v>
      </c>
    </row>
    <row r="3897" spans="1:21" ht="43.2" x14ac:dyDescent="0.3">
      <c r="A3897">
        <v>1730</v>
      </c>
      <c r="B3897" s="9" t="s">
        <v>1731</v>
      </c>
      <c r="C3897" s="3" t="s">
        <v>5840</v>
      </c>
      <c r="D3897" s="5">
        <v>3000</v>
      </c>
      <c r="E3897" s="7">
        <v>0</v>
      </c>
      <c r="F3897" t="s">
        <v>8220</v>
      </c>
      <c r="G3897" t="s">
        <v>8223</v>
      </c>
      <c r="H3897" t="s">
        <v>8245</v>
      </c>
      <c r="I3897">
        <v>1445738783</v>
      </c>
      <c r="J3897">
        <v>1443146783</v>
      </c>
      <c r="K3897" t="b">
        <v>0</v>
      </c>
      <c r="L3897">
        <v>0</v>
      </c>
      <c r="M3897" t="b">
        <v>0</v>
      </c>
      <c r="N3897" t="s">
        <v>8291</v>
      </c>
      <c r="O3897">
        <f t="shared" si="300"/>
        <v>0</v>
      </c>
      <c r="P3897">
        <f t="shared" si="301"/>
        <v>0</v>
      </c>
      <c r="Q3897" s="12" t="s">
        <v>8327</v>
      </c>
      <c r="R3897" t="s">
        <v>8330</v>
      </c>
      <c r="S3897" s="17">
        <f t="shared" si="302"/>
        <v>42272.087766203709</v>
      </c>
      <c r="T3897" s="17">
        <f t="shared" si="303"/>
        <v>42302.087766203709</v>
      </c>
      <c r="U3897">
        <f t="shared" si="304"/>
        <v>2015</v>
      </c>
    </row>
    <row r="3898" spans="1:21" ht="43.2" x14ac:dyDescent="0.3">
      <c r="A3898">
        <v>1729</v>
      </c>
      <c r="B3898" s="9" t="s">
        <v>1730</v>
      </c>
      <c r="C3898" s="3" t="s">
        <v>5839</v>
      </c>
      <c r="D3898" s="5">
        <v>10000</v>
      </c>
      <c r="E3898" s="7">
        <v>0</v>
      </c>
      <c r="F3898" t="s">
        <v>8220</v>
      </c>
      <c r="G3898" t="s">
        <v>8223</v>
      </c>
      <c r="H3898" t="s">
        <v>8245</v>
      </c>
      <c r="I3898">
        <v>1465521306</v>
      </c>
      <c r="J3898">
        <v>1460337306</v>
      </c>
      <c r="K3898" t="b">
        <v>0</v>
      </c>
      <c r="L3898">
        <v>0</v>
      </c>
      <c r="M3898" t="b">
        <v>0</v>
      </c>
      <c r="N3898" t="s">
        <v>8291</v>
      </c>
      <c r="O3898">
        <f t="shared" si="300"/>
        <v>0</v>
      </c>
      <c r="P3898">
        <f t="shared" si="301"/>
        <v>0</v>
      </c>
      <c r="Q3898" s="12" t="s">
        <v>8327</v>
      </c>
      <c r="R3898" t="s">
        <v>8330</v>
      </c>
      <c r="S3898" s="17">
        <f t="shared" si="302"/>
        <v>42471.052152777775</v>
      </c>
      <c r="T3898" s="17">
        <f t="shared" si="303"/>
        <v>42531.052152777775</v>
      </c>
      <c r="U3898">
        <f t="shared" si="304"/>
        <v>2016</v>
      </c>
    </row>
    <row r="3899" spans="1:21" ht="43.2" x14ac:dyDescent="0.3">
      <c r="A3899">
        <v>1721</v>
      </c>
      <c r="B3899" s="9" t="s">
        <v>1722</v>
      </c>
      <c r="C3899" s="3" t="s">
        <v>5831</v>
      </c>
      <c r="D3899" s="5">
        <v>5000</v>
      </c>
      <c r="E3899" s="7">
        <v>0</v>
      </c>
      <c r="F3899" t="s">
        <v>8220</v>
      </c>
      <c r="G3899" t="s">
        <v>8223</v>
      </c>
      <c r="H3899" t="s">
        <v>8245</v>
      </c>
      <c r="I3899">
        <v>1449831863</v>
      </c>
      <c r="J3899">
        <v>1447239863</v>
      </c>
      <c r="K3899" t="b">
        <v>0</v>
      </c>
      <c r="L3899">
        <v>0</v>
      </c>
      <c r="M3899" t="b">
        <v>0</v>
      </c>
      <c r="N3899" t="s">
        <v>8291</v>
      </c>
      <c r="O3899">
        <f t="shared" si="300"/>
        <v>0</v>
      </c>
      <c r="P3899">
        <f t="shared" si="301"/>
        <v>0</v>
      </c>
      <c r="Q3899" s="12" t="s">
        <v>8327</v>
      </c>
      <c r="R3899" t="s">
        <v>8330</v>
      </c>
      <c r="S3899" s="17">
        <f t="shared" si="302"/>
        <v>42319.461377314816</v>
      </c>
      <c r="T3899" s="17">
        <f t="shared" si="303"/>
        <v>42349.461377314816</v>
      </c>
      <c r="U3899">
        <f t="shared" si="304"/>
        <v>2015</v>
      </c>
    </row>
    <row r="3900" spans="1:21" ht="57.6" x14ac:dyDescent="0.3">
      <c r="A3900">
        <v>1712</v>
      </c>
      <c r="B3900" s="9" t="s">
        <v>1713</v>
      </c>
      <c r="C3900" s="3" t="s">
        <v>5822</v>
      </c>
      <c r="D3900" s="5">
        <v>5000</v>
      </c>
      <c r="E3900" s="7">
        <v>0</v>
      </c>
      <c r="F3900" t="s">
        <v>8220</v>
      </c>
      <c r="G3900" t="s">
        <v>8223</v>
      </c>
      <c r="H3900" t="s">
        <v>8245</v>
      </c>
      <c r="I3900">
        <v>1435701353</v>
      </c>
      <c r="J3900">
        <v>1430517353</v>
      </c>
      <c r="K3900" t="b">
        <v>0</v>
      </c>
      <c r="L3900">
        <v>0</v>
      </c>
      <c r="M3900" t="b">
        <v>0</v>
      </c>
      <c r="N3900" t="s">
        <v>8291</v>
      </c>
      <c r="O3900">
        <f t="shared" si="300"/>
        <v>0</v>
      </c>
      <c r="P3900">
        <f t="shared" si="301"/>
        <v>0</v>
      </c>
      <c r="Q3900" s="12" t="s">
        <v>8327</v>
      </c>
      <c r="R3900" t="s">
        <v>8330</v>
      </c>
      <c r="S3900" s="17">
        <f t="shared" si="302"/>
        <v>42125.913807870369</v>
      </c>
      <c r="T3900" s="17">
        <f t="shared" si="303"/>
        <v>42185.913807870369</v>
      </c>
      <c r="U3900">
        <f t="shared" si="304"/>
        <v>2015</v>
      </c>
    </row>
    <row r="3901" spans="1:21" ht="57.6" x14ac:dyDescent="0.3">
      <c r="A3901">
        <v>1708</v>
      </c>
      <c r="B3901" s="9" t="s">
        <v>1709</v>
      </c>
      <c r="C3901" s="3" t="s">
        <v>5818</v>
      </c>
      <c r="D3901" s="5">
        <v>7000</v>
      </c>
      <c r="E3901" s="7">
        <v>0</v>
      </c>
      <c r="F3901" t="s">
        <v>8220</v>
      </c>
      <c r="G3901" t="s">
        <v>8223</v>
      </c>
      <c r="H3901" t="s">
        <v>8245</v>
      </c>
      <c r="I3901">
        <v>1462135706</v>
      </c>
      <c r="J3901">
        <v>1458679706</v>
      </c>
      <c r="K3901" t="b">
        <v>0</v>
      </c>
      <c r="L3901">
        <v>0</v>
      </c>
      <c r="M3901" t="b">
        <v>0</v>
      </c>
      <c r="N3901" t="s">
        <v>8291</v>
      </c>
      <c r="O3901">
        <f t="shared" si="300"/>
        <v>0</v>
      </c>
      <c r="P3901">
        <f t="shared" si="301"/>
        <v>0</v>
      </c>
      <c r="Q3901" s="12" t="s">
        <v>8327</v>
      </c>
      <c r="R3901" t="s">
        <v>8330</v>
      </c>
      <c r="S3901" s="17">
        <f t="shared" si="302"/>
        <v>42451.866967592592</v>
      </c>
      <c r="T3901" s="17">
        <f t="shared" si="303"/>
        <v>42491.866967592592</v>
      </c>
      <c r="U3901">
        <f t="shared" si="304"/>
        <v>2016</v>
      </c>
    </row>
    <row r="3902" spans="1:21" ht="43.2" x14ac:dyDescent="0.3">
      <c r="A3902">
        <v>1706</v>
      </c>
      <c r="B3902" s="9" t="s">
        <v>1707</v>
      </c>
      <c r="C3902" s="3" t="s">
        <v>5816</v>
      </c>
      <c r="D3902" s="5">
        <v>5500</v>
      </c>
      <c r="E3902" s="7">
        <v>0</v>
      </c>
      <c r="F3902" t="s">
        <v>8220</v>
      </c>
      <c r="G3902" t="s">
        <v>8235</v>
      </c>
      <c r="H3902" t="s">
        <v>8248</v>
      </c>
      <c r="I3902">
        <v>1440314472</v>
      </c>
      <c r="J3902">
        <v>1435130472</v>
      </c>
      <c r="K3902" t="b">
        <v>0</v>
      </c>
      <c r="L3902">
        <v>0</v>
      </c>
      <c r="M3902" t="b">
        <v>0</v>
      </c>
      <c r="N3902" t="s">
        <v>8291</v>
      </c>
      <c r="O3902">
        <f t="shared" si="300"/>
        <v>0</v>
      </c>
      <c r="P3902">
        <f t="shared" si="301"/>
        <v>0</v>
      </c>
      <c r="Q3902" s="12" t="s">
        <v>8327</v>
      </c>
      <c r="R3902" t="s">
        <v>8330</v>
      </c>
      <c r="S3902" s="17">
        <f t="shared" si="302"/>
        <v>42179.306388888886</v>
      </c>
      <c r="T3902" s="17">
        <f t="shared" si="303"/>
        <v>42239.306388888886</v>
      </c>
      <c r="U3902">
        <f t="shared" si="304"/>
        <v>2015</v>
      </c>
    </row>
    <row r="3903" spans="1:21" ht="43.2" x14ac:dyDescent="0.3">
      <c r="A3903">
        <v>1705</v>
      </c>
      <c r="B3903" s="9" t="s">
        <v>1706</v>
      </c>
      <c r="C3903" s="3" t="s">
        <v>5815</v>
      </c>
      <c r="D3903" s="5">
        <v>2000</v>
      </c>
      <c r="E3903" s="7">
        <v>0</v>
      </c>
      <c r="F3903" t="s">
        <v>8220</v>
      </c>
      <c r="G3903" t="s">
        <v>8223</v>
      </c>
      <c r="H3903" t="s">
        <v>8245</v>
      </c>
      <c r="I3903">
        <v>1441814400</v>
      </c>
      <c r="J3903">
        <v>1440807846</v>
      </c>
      <c r="K3903" t="b">
        <v>0</v>
      </c>
      <c r="L3903">
        <v>0</v>
      </c>
      <c r="M3903" t="b">
        <v>0</v>
      </c>
      <c r="N3903" t="s">
        <v>8291</v>
      </c>
      <c r="O3903">
        <f t="shared" si="300"/>
        <v>0</v>
      </c>
      <c r="P3903">
        <f t="shared" si="301"/>
        <v>0</v>
      </c>
      <c r="Q3903" s="12" t="s">
        <v>8327</v>
      </c>
      <c r="R3903" t="s">
        <v>8330</v>
      </c>
      <c r="S3903" s="17">
        <f t="shared" si="302"/>
        <v>42245.016736111109</v>
      </c>
      <c r="T3903" s="17">
        <f t="shared" si="303"/>
        <v>42256.666666666672</v>
      </c>
      <c r="U3903">
        <f t="shared" si="304"/>
        <v>2015</v>
      </c>
    </row>
    <row r="3904" spans="1:21" ht="72" x14ac:dyDescent="0.3">
      <c r="A3904">
        <v>1698</v>
      </c>
      <c r="B3904" s="9" t="s">
        <v>1699</v>
      </c>
      <c r="C3904" s="3" t="s">
        <v>5808</v>
      </c>
      <c r="D3904" s="5">
        <v>125000</v>
      </c>
      <c r="E3904" s="7">
        <v>0</v>
      </c>
      <c r="F3904" t="s">
        <v>8221</v>
      </c>
      <c r="G3904" t="s">
        <v>8223</v>
      </c>
      <c r="H3904" t="s">
        <v>8245</v>
      </c>
      <c r="I3904">
        <v>1490499180</v>
      </c>
      <c r="J3904">
        <v>1488430760</v>
      </c>
      <c r="K3904" t="b">
        <v>0</v>
      </c>
      <c r="L3904">
        <v>0</v>
      </c>
      <c r="M3904" t="b">
        <v>0</v>
      </c>
      <c r="N3904" t="s">
        <v>8291</v>
      </c>
      <c r="O3904">
        <f t="shared" si="300"/>
        <v>0</v>
      </c>
      <c r="P3904">
        <f t="shared" si="301"/>
        <v>0</v>
      </c>
      <c r="Q3904" s="12" t="s">
        <v>8327</v>
      </c>
      <c r="R3904" t="s">
        <v>8330</v>
      </c>
      <c r="S3904" s="17">
        <f t="shared" si="302"/>
        <v>42796.207870370374</v>
      </c>
      <c r="T3904" s="17">
        <f t="shared" si="303"/>
        <v>42820.147916666669</v>
      </c>
      <c r="U3904">
        <f t="shared" si="304"/>
        <v>2017</v>
      </c>
    </row>
    <row r="3905" spans="1:21" ht="43.2" x14ac:dyDescent="0.3">
      <c r="A3905">
        <v>1696</v>
      </c>
      <c r="B3905" s="9" t="s">
        <v>1697</v>
      </c>
      <c r="C3905" s="3" t="s">
        <v>5806</v>
      </c>
      <c r="D3905" s="5">
        <v>300000</v>
      </c>
      <c r="E3905" s="7">
        <v>0</v>
      </c>
      <c r="F3905" t="s">
        <v>8221</v>
      </c>
      <c r="G3905" t="s">
        <v>8223</v>
      </c>
      <c r="H3905" t="s">
        <v>8245</v>
      </c>
      <c r="I3905">
        <v>1491007211</v>
      </c>
      <c r="J3905">
        <v>1488418811</v>
      </c>
      <c r="K3905" t="b">
        <v>0</v>
      </c>
      <c r="L3905">
        <v>0</v>
      </c>
      <c r="M3905" t="b">
        <v>0</v>
      </c>
      <c r="N3905" t="s">
        <v>8291</v>
      </c>
      <c r="O3905">
        <f t="shared" si="300"/>
        <v>0</v>
      </c>
      <c r="P3905">
        <f t="shared" si="301"/>
        <v>0</v>
      </c>
      <c r="Q3905" s="12" t="s">
        <v>8327</v>
      </c>
      <c r="R3905" t="s">
        <v>8330</v>
      </c>
      <c r="S3905" s="17">
        <f t="shared" si="302"/>
        <v>42796.069571759261</v>
      </c>
      <c r="T3905" s="17">
        <f t="shared" si="303"/>
        <v>42826.027905092589</v>
      </c>
      <c r="U3905">
        <f t="shared" si="304"/>
        <v>2017</v>
      </c>
    </row>
    <row r="3906" spans="1:21" ht="43.2" x14ac:dyDescent="0.3">
      <c r="A3906">
        <v>1682</v>
      </c>
      <c r="B3906" s="9" t="s">
        <v>1683</v>
      </c>
      <c r="C3906" s="3" t="s">
        <v>5792</v>
      </c>
      <c r="D3906" s="5">
        <v>6000</v>
      </c>
      <c r="E3906" s="7">
        <v>0</v>
      </c>
      <c r="F3906" t="s">
        <v>8221</v>
      </c>
      <c r="G3906" t="s">
        <v>8223</v>
      </c>
      <c r="H3906" t="s">
        <v>8245</v>
      </c>
      <c r="I3906">
        <v>1492142860</v>
      </c>
      <c r="J3906">
        <v>1486962460</v>
      </c>
      <c r="K3906" t="b">
        <v>0</v>
      </c>
      <c r="L3906">
        <v>0</v>
      </c>
      <c r="M3906" t="b">
        <v>0</v>
      </c>
      <c r="N3906" t="s">
        <v>8291</v>
      </c>
      <c r="O3906">
        <f t="shared" ref="O3906:O3969" si="305">ROUND(E3906/D3906*100,0)</f>
        <v>0</v>
      </c>
      <c r="P3906">
        <f t="shared" si="301"/>
        <v>0</v>
      </c>
      <c r="Q3906" s="12" t="s">
        <v>8327</v>
      </c>
      <c r="R3906" t="s">
        <v>8330</v>
      </c>
      <c r="S3906" s="17">
        <f t="shared" si="302"/>
        <v>42779.21365740741</v>
      </c>
      <c r="T3906" s="17">
        <f t="shared" si="303"/>
        <v>42839.171990740739</v>
      </c>
      <c r="U3906">
        <f t="shared" si="304"/>
        <v>2017</v>
      </c>
    </row>
    <row r="3907" spans="1:21" ht="43.2" x14ac:dyDescent="0.3">
      <c r="A3907">
        <v>1599</v>
      </c>
      <c r="B3907" s="9" t="s">
        <v>1600</v>
      </c>
      <c r="C3907" s="3" t="s">
        <v>5709</v>
      </c>
      <c r="D3907" s="5">
        <v>500</v>
      </c>
      <c r="E3907" s="7">
        <v>0</v>
      </c>
      <c r="F3907" t="s">
        <v>8220</v>
      </c>
      <c r="G3907" t="s">
        <v>8224</v>
      </c>
      <c r="H3907" t="s">
        <v>8246</v>
      </c>
      <c r="I3907">
        <v>1460116576</v>
      </c>
      <c r="J3907">
        <v>1457528176</v>
      </c>
      <c r="K3907" t="b">
        <v>0</v>
      </c>
      <c r="L3907">
        <v>0</v>
      </c>
      <c r="M3907" t="b">
        <v>0</v>
      </c>
      <c r="N3907" t="s">
        <v>8289</v>
      </c>
      <c r="O3907">
        <f t="shared" si="305"/>
        <v>0</v>
      </c>
      <c r="P3907">
        <f t="shared" ref="P3907:P3970" si="306">IFERROR(ROUND(E3907/L3907,2),0)</f>
        <v>0</v>
      </c>
      <c r="Q3907" s="12" t="s">
        <v>8313</v>
      </c>
      <c r="R3907" t="s">
        <v>8351</v>
      </c>
      <c r="S3907" s="17">
        <f t="shared" ref="S3907:S3970" si="307">(((J3907/60)/60)/24)+DATE(1970,1,1)</f>
        <v>42438.53907407407</v>
      </c>
      <c r="T3907" s="17">
        <f t="shared" ref="T3907:T3970" si="308">(((I3907/60)/60)/24)+DATE(1970,1,1)</f>
        <v>42468.497407407413</v>
      </c>
      <c r="U3907">
        <f t="shared" ref="U3907:U3970" si="309">YEAR(S3907)</f>
        <v>2016</v>
      </c>
    </row>
    <row r="3908" spans="1:21" ht="43.2" x14ac:dyDescent="0.3">
      <c r="A3908">
        <v>1597</v>
      </c>
      <c r="B3908" s="9" t="s">
        <v>1598</v>
      </c>
      <c r="C3908" s="3" t="s">
        <v>5707</v>
      </c>
      <c r="D3908" s="5">
        <v>15000</v>
      </c>
      <c r="E3908" s="7">
        <v>0</v>
      </c>
      <c r="F3908" t="s">
        <v>8220</v>
      </c>
      <c r="G3908" t="s">
        <v>8223</v>
      </c>
      <c r="H3908" t="s">
        <v>8245</v>
      </c>
      <c r="I3908">
        <v>1474360197</v>
      </c>
      <c r="J3908">
        <v>1471768197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2" t="s">
        <v>8313</v>
      </c>
      <c r="R3908" t="s">
        <v>8351</v>
      </c>
      <c r="S3908" s="17">
        <f t="shared" si="307"/>
        <v>42603.354131944448</v>
      </c>
      <c r="T3908" s="17">
        <f t="shared" si="308"/>
        <v>42633.354131944448</v>
      </c>
      <c r="U3908">
        <f t="shared" si="309"/>
        <v>2016</v>
      </c>
    </row>
    <row r="3909" spans="1:21" ht="28.8" x14ac:dyDescent="0.3">
      <c r="A3909">
        <v>1592</v>
      </c>
      <c r="B3909" s="9" t="s">
        <v>1593</v>
      </c>
      <c r="C3909" s="3" t="s">
        <v>5702</v>
      </c>
      <c r="D3909" s="5">
        <v>25</v>
      </c>
      <c r="E3909" s="7">
        <v>0</v>
      </c>
      <c r="F3909" t="s">
        <v>8220</v>
      </c>
      <c r="G3909" t="s">
        <v>8223</v>
      </c>
      <c r="H3909" t="s">
        <v>8245</v>
      </c>
      <c r="I3909">
        <v>1427503485</v>
      </c>
      <c r="J3909">
        <v>1423619085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2" t="s">
        <v>8313</v>
      </c>
      <c r="R3909" t="s">
        <v>8351</v>
      </c>
      <c r="S3909" s="17">
        <f t="shared" si="307"/>
        <v>42046.072743055556</v>
      </c>
      <c r="T3909" s="17">
        <f t="shared" si="308"/>
        <v>42091.031076388885</v>
      </c>
      <c r="U3909">
        <f t="shared" si="309"/>
        <v>2015</v>
      </c>
    </row>
    <row r="3910" spans="1:21" ht="43.2" x14ac:dyDescent="0.3">
      <c r="A3910">
        <v>1589</v>
      </c>
      <c r="B3910" s="9" t="s">
        <v>1590</v>
      </c>
      <c r="C3910" s="3" t="s">
        <v>5699</v>
      </c>
      <c r="D3910" s="5">
        <v>1200</v>
      </c>
      <c r="E3910" s="7">
        <v>0</v>
      </c>
      <c r="F3910" t="s">
        <v>8220</v>
      </c>
      <c r="G3910" t="s">
        <v>8223</v>
      </c>
      <c r="H3910" t="s">
        <v>8245</v>
      </c>
      <c r="I3910">
        <v>1444433886</v>
      </c>
      <c r="J3910">
        <v>1441841886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2" t="s">
        <v>8313</v>
      </c>
      <c r="R3910" t="s">
        <v>8351</v>
      </c>
      <c r="S3910" s="17">
        <f t="shared" si="307"/>
        <v>42256.984791666662</v>
      </c>
      <c r="T3910" s="17">
        <f t="shared" si="308"/>
        <v>42286.984791666662</v>
      </c>
      <c r="U3910">
        <f t="shared" si="309"/>
        <v>2015</v>
      </c>
    </row>
    <row r="3911" spans="1:21" ht="28.8" x14ac:dyDescent="0.3">
      <c r="A3911">
        <v>1588</v>
      </c>
      <c r="B3911" s="9" t="s">
        <v>1589</v>
      </c>
      <c r="C3911" s="3" t="s">
        <v>5698</v>
      </c>
      <c r="D3911" s="5">
        <v>516</v>
      </c>
      <c r="E3911" s="7">
        <v>0</v>
      </c>
      <c r="F3911" t="s">
        <v>8220</v>
      </c>
      <c r="G3911" t="s">
        <v>8223</v>
      </c>
      <c r="H3911" t="s">
        <v>8245</v>
      </c>
      <c r="I3911">
        <v>1422735120</v>
      </c>
      <c r="J3911">
        <v>1420091999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2" t="s">
        <v>8313</v>
      </c>
      <c r="R3911" t="s">
        <v>8351</v>
      </c>
      <c r="S3911" s="17">
        <f t="shared" si="307"/>
        <v>42005.24998842593</v>
      </c>
      <c r="T3911" s="17">
        <f t="shared" si="308"/>
        <v>42035.841666666667</v>
      </c>
      <c r="U3911">
        <f t="shared" si="309"/>
        <v>2015</v>
      </c>
    </row>
    <row r="3912" spans="1:21" ht="28.8" x14ac:dyDescent="0.3">
      <c r="A3912">
        <v>1586</v>
      </c>
      <c r="B3912" s="9" t="s">
        <v>1587</v>
      </c>
      <c r="C3912" s="3" t="s">
        <v>5696</v>
      </c>
      <c r="D3912" s="5">
        <v>1500</v>
      </c>
      <c r="E3912" s="7">
        <v>0</v>
      </c>
      <c r="F3912" t="s">
        <v>8220</v>
      </c>
      <c r="G3912" t="s">
        <v>8223</v>
      </c>
      <c r="H3912" t="s">
        <v>8245</v>
      </c>
      <c r="I3912">
        <v>1428197422</v>
      </c>
      <c r="J3912">
        <v>1425609022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2" t="s">
        <v>8313</v>
      </c>
      <c r="R3912" t="s">
        <v>8351</v>
      </c>
      <c r="S3912" s="17">
        <f t="shared" si="307"/>
        <v>42069.104421296302</v>
      </c>
      <c r="T3912" s="17">
        <f t="shared" si="308"/>
        <v>42099.062754629631</v>
      </c>
      <c r="U3912">
        <f t="shared" si="309"/>
        <v>2015</v>
      </c>
    </row>
    <row r="3913" spans="1:21" ht="43.2" x14ac:dyDescent="0.3">
      <c r="A3913">
        <v>1584</v>
      </c>
      <c r="B3913" s="9" t="s">
        <v>1585</v>
      </c>
      <c r="C3913" s="3" t="s">
        <v>5694</v>
      </c>
      <c r="D3913" s="5">
        <v>1200</v>
      </c>
      <c r="E3913" s="7">
        <v>0</v>
      </c>
      <c r="F3913" t="s">
        <v>8220</v>
      </c>
      <c r="G3913" t="s">
        <v>8223</v>
      </c>
      <c r="H3913" t="s">
        <v>8245</v>
      </c>
      <c r="I3913">
        <v>1401464101</v>
      </c>
      <c r="J3913">
        <v>1400600101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2" t="s">
        <v>8313</v>
      </c>
      <c r="R3913" t="s">
        <v>8351</v>
      </c>
      <c r="S3913" s="17">
        <f t="shared" si="307"/>
        <v>41779.649317129632</v>
      </c>
      <c r="T3913" s="17">
        <f t="shared" si="308"/>
        <v>41789.649317129632</v>
      </c>
      <c r="U3913">
        <f t="shared" si="309"/>
        <v>2014</v>
      </c>
    </row>
    <row r="3914" spans="1:21" ht="43.2" x14ac:dyDescent="0.3">
      <c r="A3914">
        <v>1580</v>
      </c>
      <c r="B3914" s="9" t="s">
        <v>1581</v>
      </c>
      <c r="C3914" s="3" t="s">
        <v>5690</v>
      </c>
      <c r="D3914" s="5">
        <v>1750</v>
      </c>
      <c r="E3914" s="7">
        <v>0</v>
      </c>
      <c r="F3914" t="s">
        <v>8219</v>
      </c>
      <c r="G3914" t="s">
        <v>8223</v>
      </c>
      <c r="H3914" t="s">
        <v>8245</v>
      </c>
      <c r="I3914">
        <v>1337562726</v>
      </c>
      <c r="J3914">
        <v>1332378726</v>
      </c>
      <c r="K3914" t="b">
        <v>0</v>
      </c>
      <c r="L3914">
        <v>0</v>
      </c>
      <c r="M3914" t="b">
        <v>0</v>
      </c>
      <c r="N3914" t="s">
        <v>8288</v>
      </c>
      <c r="O3914">
        <f t="shared" si="305"/>
        <v>0</v>
      </c>
      <c r="P3914">
        <f t="shared" si="306"/>
        <v>0</v>
      </c>
      <c r="Q3914" s="12" t="s">
        <v>8311</v>
      </c>
      <c r="R3914" t="s">
        <v>8349</v>
      </c>
      <c r="S3914" s="17">
        <f t="shared" si="307"/>
        <v>40990.050069444449</v>
      </c>
      <c r="T3914" s="17">
        <f t="shared" si="308"/>
        <v>41050.050069444449</v>
      </c>
      <c r="U3914">
        <f t="shared" si="309"/>
        <v>2012</v>
      </c>
    </row>
    <row r="3915" spans="1:21" x14ac:dyDescent="0.3">
      <c r="A3915">
        <v>1569</v>
      </c>
      <c r="B3915" s="9" t="s">
        <v>1570</v>
      </c>
      <c r="C3915" s="3" t="s">
        <v>5679</v>
      </c>
      <c r="D3915" s="5">
        <v>30000</v>
      </c>
      <c r="E3915" s="7">
        <v>0</v>
      </c>
      <c r="F3915" t="s">
        <v>8219</v>
      </c>
      <c r="G3915" t="s">
        <v>8223</v>
      </c>
      <c r="H3915" t="s">
        <v>8245</v>
      </c>
      <c r="I3915">
        <v>1369498714</v>
      </c>
      <c r="J3915">
        <v>1366906714</v>
      </c>
      <c r="K3915" t="b">
        <v>0</v>
      </c>
      <c r="L3915">
        <v>0</v>
      </c>
      <c r="M3915" t="b">
        <v>0</v>
      </c>
      <c r="N3915" t="s">
        <v>8288</v>
      </c>
      <c r="O3915">
        <f t="shared" si="305"/>
        <v>0</v>
      </c>
      <c r="P3915">
        <f t="shared" si="306"/>
        <v>0</v>
      </c>
      <c r="Q3915" s="12" t="s">
        <v>8311</v>
      </c>
      <c r="R3915" t="s">
        <v>8349</v>
      </c>
      <c r="S3915" s="17">
        <f t="shared" si="307"/>
        <v>41389.679560185185</v>
      </c>
      <c r="T3915" s="17">
        <f t="shared" si="308"/>
        <v>41419.679560185185</v>
      </c>
      <c r="U3915">
        <f t="shared" si="309"/>
        <v>2013</v>
      </c>
    </row>
    <row r="3916" spans="1:21" ht="57.6" x14ac:dyDescent="0.3">
      <c r="A3916">
        <v>1562</v>
      </c>
      <c r="B3916" s="9" t="s">
        <v>1563</v>
      </c>
      <c r="C3916" s="3" t="s">
        <v>5672</v>
      </c>
      <c r="D3916" s="5">
        <v>4000</v>
      </c>
      <c r="E3916" s="7">
        <v>0</v>
      </c>
      <c r="F3916" t="s">
        <v>8219</v>
      </c>
      <c r="G3916" t="s">
        <v>8223</v>
      </c>
      <c r="H3916" t="s">
        <v>8245</v>
      </c>
      <c r="I3916">
        <v>1259715000</v>
      </c>
      <c r="J3916">
        <v>1253712916</v>
      </c>
      <c r="K3916" t="b">
        <v>0</v>
      </c>
      <c r="L3916">
        <v>0</v>
      </c>
      <c r="M3916" t="b">
        <v>0</v>
      </c>
      <c r="N3916" t="s">
        <v>8288</v>
      </c>
      <c r="O3916">
        <f t="shared" si="305"/>
        <v>0</v>
      </c>
      <c r="P3916">
        <f t="shared" si="306"/>
        <v>0</v>
      </c>
      <c r="Q3916" s="12" t="s">
        <v>8311</v>
      </c>
      <c r="R3916" t="s">
        <v>8349</v>
      </c>
      <c r="S3916" s="17">
        <f t="shared" si="307"/>
        <v>40079.566157407404</v>
      </c>
      <c r="T3916" s="17">
        <f t="shared" si="308"/>
        <v>40149.034722222219</v>
      </c>
      <c r="U3916">
        <f t="shared" si="309"/>
        <v>2009</v>
      </c>
    </row>
    <row r="3917" spans="1:21" ht="43.2" x14ac:dyDescent="0.3">
      <c r="A3917">
        <v>1555</v>
      </c>
      <c r="B3917" s="9" t="s">
        <v>1556</v>
      </c>
      <c r="C3917" s="3" t="s">
        <v>5665</v>
      </c>
      <c r="D3917" s="5">
        <v>750</v>
      </c>
      <c r="E3917" s="7">
        <v>0</v>
      </c>
      <c r="F3917" t="s">
        <v>8220</v>
      </c>
      <c r="G3917" t="s">
        <v>8223</v>
      </c>
      <c r="H3917" t="s">
        <v>8245</v>
      </c>
      <c r="I3917">
        <v>1442509200</v>
      </c>
      <c r="J3917">
        <v>1440513832</v>
      </c>
      <c r="K3917" t="b">
        <v>0</v>
      </c>
      <c r="L3917">
        <v>0</v>
      </c>
      <c r="M3917" t="b">
        <v>0</v>
      </c>
      <c r="N3917" t="s">
        <v>8287</v>
      </c>
      <c r="O3917">
        <f t="shared" si="305"/>
        <v>0</v>
      </c>
      <c r="P3917">
        <f t="shared" si="306"/>
        <v>0</v>
      </c>
      <c r="Q3917" s="12" t="s">
        <v>8313</v>
      </c>
      <c r="R3917" t="s">
        <v>8355</v>
      </c>
      <c r="S3917" s="17">
        <f t="shared" si="307"/>
        <v>42241.613796296297</v>
      </c>
      <c r="T3917" s="17">
        <f t="shared" si="308"/>
        <v>42264.708333333328</v>
      </c>
      <c r="U3917">
        <f t="shared" si="309"/>
        <v>2015</v>
      </c>
    </row>
    <row r="3918" spans="1:21" ht="57.6" x14ac:dyDescent="0.3">
      <c r="A3918">
        <v>1554</v>
      </c>
      <c r="B3918" s="9" t="s">
        <v>1555</v>
      </c>
      <c r="C3918" s="3" t="s">
        <v>5664</v>
      </c>
      <c r="D3918" s="5">
        <v>20000</v>
      </c>
      <c r="E3918" s="7">
        <v>0</v>
      </c>
      <c r="F3918" t="s">
        <v>8220</v>
      </c>
      <c r="G3918" t="s">
        <v>8225</v>
      </c>
      <c r="H3918" t="s">
        <v>8247</v>
      </c>
      <c r="I3918">
        <v>1438495390</v>
      </c>
      <c r="J3918">
        <v>1435903390</v>
      </c>
      <c r="K3918" t="b">
        <v>0</v>
      </c>
      <c r="L3918">
        <v>0</v>
      </c>
      <c r="M3918" t="b">
        <v>0</v>
      </c>
      <c r="N3918" t="s">
        <v>8287</v>
      </c>
      <c r="O3918">
        <f t="shared" si="305"/>
        <v>0</v>
      </c>
      <c r="P3918">
        <f t="shared" si="306"/>
        <v>0</v>
      </c>
      <c r="Q3918" s="12" t="s">
        <v>8313</v>
      </c>
      <c r="R3918" t="s">
        <v>8355</v>
      </c>
      <c r="S3918" s="17">
        <f t="shared" si="307"/>
        <v>42188.252199074079</v>
      </c>
      <c r="T3918" s="17">
        <f t="shared" si="308"/>
        <v>42218.252199074079</v>
      </c>
      <c r="U3918">
        <f t="shared" si="309"/>
        <v>2015</v>
      </c>
    </row>
    <row r="3919" spans="1:21" ht="43.2" x14ac:dyDescent="0.3">
      <c r="A3919">
        <v>1553</v>
      </c>
      <c r="B3919" s="9" t="s">
        <v>1554</v>
      </c>
      <c r="C3919" s="3" t="s">
        <v>5663</v>
      </c>
      <c r="D3919" s="5">
        <v>6000</v>
      </c>
      <c r="E3919" s="7">
        <v>0</v>
      </c>
      <c r="F3919" t="s">
        <v>8220</v>
      </c>
      <c r="G3919" t="s">
        <v>8223</v>
      </c>
      <c r="H3919" t="s">
        <v>8245</v>
      </c>
      <c r="I3919">
        <v>1441176447</v>
      </c>
      <c r="J3919">
        <v>1438584447</v>
      </c>
      <c r="K3919" t="b">
        <v>0</v>
      </c>
      <c r="L3919">
        <v>0</v>
      </c>
      <c r="M3919" t="b">
        <v>0</v>
      </c>
      <c r="N3919" t="s">
        <v>8287</v>
      </c>
      <c r="O3919">
        <f t="shared" si="305"/>
        <v>0</v>
      </c>
      <c r="P3919">
        <f t="shared" si="306"/>
        <v>0</v>
      </c>
      <c r="Q3919" s="12" t="s">
        <v>8313</v>
      </c>
      <c r="R3919" t="s">
        <v>8355</v>
      </c>
      <c r="S3919" s="17">
        <f t="shared" si="307"/>
        <v>42219.282951388886</v>
      </c>
      <c r="T3919" s="17">
        <f t="shared" si="308"/>
        <v>42249.282951388886</v>
      </c>
      <c r="U3919">
        <f t="shared" si="309"/>
        <v>2015</v>
      </c>
    </row>
    <row r="3920" spans="1:21" ht="43.2" x14ac:dyDescent="0.3">
      <c r="A3920">
        <v>1551</v>
      </c>
      <c r="B3920" s="9" t="s">
        <v>1552</v>
      </c>
      <c r="C3920" s="3" t="s">
        <v>5661</v>
      </c>
      <c r="D3920" s="5">
        <v>3500</v>
      </c>
      <c r="E3920" s="7">
        <v>0</v>
      </c>
      <c r="F3920" t="s">
        <v>8220</v>
      </c>
      <c r="G3920" t="s">
        <v>8223</v>
      </c>
      <c r="H3920" t="s">
        <v>8245</v>
      </c>
      <c r="I3920">
        <v>1432756039</v>
      </c>
      <c r="J3920">
        <v>1430164039</v>
      </c>
      <c r="K3920" t="b">
        <v>0</v>
      </c>
      <c r="L3920">
        <v>0</v>
      </c>
      <c r="M3920" t="b">
        <v>0</v>
      </c>
      <c r="N3920" t="s">
        <v>8287</v>
      </c>
      <c r="O3920">
        <f t="shared" si="305"/>
        <v>0</v>
      </c>
      <c r="P3920">
        <f t="shared" si="306"/>
        <v>0</v>
      </c>
      <c r="Q3920" s="12" t="s">
        <v>8313</v>
      </c>
      <c r="R3920" t="s">
        <v>8355</v>
      </c>
      <c r="S3920" s="17">
        <f t="shared" si="307"/>
        <v>42121.824525462958</v>
      </c>
      <c r="T3920" s="17">
        <f t="shared" si="308"/>
        <v>42151.824525462958</v>
      </c>
      <c r="U3920">
        <f t="shared" si="309"/>
        <v>2015</v>
      </c>
    </row>
    <row r="3921" spans="1:21" ht="43.2" x14ac:dyDescent="0.3">
      <c r="A3921">
        <v>1547</v>
      </c>
      <c r="B3921" s="9" t="s">
        <v>1548</v>
      </c>
      <c r="C3921" s="3" t="s">
        <v>5657</v>
      </c>
      <c r="D3921" s="5">
        <v>20</v>
      </c>
      <c r="E3921" s="7">
        <v>0</v>
      </c>
      <c r="F3921" t="s">
        <v>8220</v>
      </c>
      <c r="G3921" t="s">
        <v>8223</v>
      </c>
      <c r="H3921" t="s">
        <v>8245</v>
      </c>
      <c r="I3921">
        <v>1487844882</v>
      </c>
      <c r="J3921">
        <v>1487240082</v>
      </c>
      <c r="K3921" t="b">
        <v>0</v>
      </c>
      <c r="L3921">
        <v>0</v>
      </c>
      <c r="M3921" t="b">
        <v>0</v>
      </c>
      <c r="N3921" t="s">
        <v>8287</v>
      </c>
      <c r="O3921">
        <f t="shared" si="305"/>
        <v>0</v>
      </c>
      <c r="P3921">
        <f t="shared" si="306"/>
        <v>0</v>
      </c>
      <c r="Q3921" s="12" t="s">
        <v>8313</v>
      </c>
      <c r="R3921" t="s">
        <v>8355</v>
      </c>
      <c r="S3921" s="17">
        <f t="shared" si="307"/>
        <v>42782.426875000005</v>
      </c>
      <c r="T3921" s="17">
        <f t="shared" si="308"/>
        <v>42789.426875000005</v>
      </c>
      <c r="U3921">
        <f t="shared" si="309"/>
        <v>2017</v>
      </c>
    </row>
    <row r="3922" spans="1:21" ht="43.2" x14ac:dyDescent="0.3">
      <c r="A3922">
        <v>1544</v>
      </c>
      <c r="B3922" s="9" t="s">
        <v>1545</v>
      </c>
      <c r="C3922" s="3" t="s">
        <v>5654</v>
      </c>
      <c r="D3922" s="5">
        <v>1000</v>
      </c>
      <c r="E3922" s="7">
        <v>0</v>
      </c>
      <c r="F3922" t="s">
        <v>8220</v>
      </c>
      <c r="G3922" t="s">
        <v>8223</v>
      </c>
      <c r="H3922" t="s">
        <v>8245</v>
      </c>
      <c r="I3922">
        <v>1427847480</v>
      </c>
      <c r="J3922">
        <v>1424222024</v>
      </c>
      <c r="K3922" t="b">
        <v>0</v>
      </c>
      <c r="L3922">
        <v>0</v>
      </c>
      <c r="M3922" t="b">
        <v>0</v>
      </c>
      <c r="N3922" t="s">
        <v>8287</v>
      </c>
      <c r="O3922">
        <f t="shared" si="305"/>
        <v>0</v>
      </c>
      <c r="P3922">
        <f t="shared" si="306"/>
        <v>0</v>
      </c>
      <c r="Q3922" s="12" t="s">
        <v>8313</v>
      </c>
      <c r="R3922" t="s">
        <v>8355</v>
      </c>
      <c r="S3922" s="17">
        <f t="shared" si="307"/>
        <v>42053.051203703704</v>
      </c>
      <c r="T3922" s="17">
        <f t="shared" si="308"/>
        <v>42095.012499999997</v>
      </c>
      <c r="U3922">
        <f t="shared" si="309"/>
        <v>2015</v>
      </c>
    </row>
    <row r="3923" spans="1:21" ht="43.2" x14ac:dyDescent="0.3">
      <c r="A3923">
        <v>1496</v>
      </c>
      <c r="B3923" s="9" t="s">
        <v>1497</v>
      </c>
      <c r="C3923" s="3" t="s">
        <v>5606</v>
      </c>
      <c r="D3923" s="5">
        <v>1500</v>
      </c>
      <c r="E3923" s="7">
        <v>0</v>
      </c>
      <c r="F3923" t="s">
        <v>8220</v>
      </c>
      <c r="G3923" t="s">
        <v>8223</v>
      </c>
      <c r="H3923" t="s">
        <v>8245</v>
      </c>
      <c r="I3923">
        <v>1410866659</v>
      </c>
      <c r="J3923">
        <v>1405682659</v>
      </c>
      <c r="K3923" t="b">
        <v>0</v>
      </c>
      <c r="L3923">
        <v>0</v>
      </c>
      <c r="M3923" t="b">
        <v>0</v>
      </c>
      <c r="N3923" t="s">
        <v>8273</v>
      </c>
      <c r="O3923">
        <f t="shared" si="305"/>
        <v>0</v>
      </c>
      <c r="P3923">
        <f t="shared" si="306"/>
        <v>0</v>
      </c>
      <c r="Q3923" s="12" t="s">
        <v>8311</v>
      </c>
      <c r="R3923" t="s">
        <v>8352</v>
      </c>
      <c r="S3923" s="17">
        <f t="shared" si="307"/>
        <v>41838.475219907406</v>
      </c>
      <c r="T3923" s="17">
        <f t="shared" si="308"/>
        <v>41898.475219907406</v>
      </c>
      <c r="U3923">
        <f t="shared" si="309"/>
        <v>2014</v>
      </c>
    </row>
    <row r="3924" spans="1:21" ht="28.8" x14ac:dyDescent="0.3">
      <c r="A3924">
        <v>1495</v>
      </c>
      <c r="B3924" s="9" t="s">
        <v>1496</v>
      </c>
      <c r="C3924" s="3" t="s">
        <v>5605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1314471431</v>
      </c>
      <c r="J3924">
        <v>1311879431</v>
      </c>
      <c r="K3924" t="b">
        <v>0</v>
      </c>
      <c r="L3924">
        <v>0</v>
      </c>
      <c r="M3924" t="b">
        <v>0</v>
      </c>
      <c r="N3924" t="s">
        <v>8273</v>
      </c>
      <c r="O3924">
        <f t="shared" si="305"/>
        <v>0</v>
      </c>
      <c r="P3924">
        <f t="shared" si="306"/>
        <v>0</v>
      </c>
      <c r="Q3924" s="12" t="s">
        <v>8311</v>
      </c>
      <c r="R3924" t="s">
        <v>8352</v>
      </c>
      <c r="S3924" s="17">
        <f t="shared" si="307"/>
        <v>40752.789710648147</v>
      </c>
      <c r="T3924" s="17">
        <f t="shared" si="308"/>
        <v>40782.789710648147</v>
      </c>
      <c r="U3924">
        <f t="shared" si="309"/>
        <v>2011</v>
      </c>
    </row>
    <row r="3925" spans="1:21" ht="28.8" x14ac:dyDescent="0.3">
      <c r="A3925">
        <v>1493</v>
      </c>
      <c r="B3925" s="9" t="s">
        <v>1494</v>
      </c>
      <c r="C3925" s="3" t="s">
        <v>5603</v>
      </c>
      <c r="D3925" s="5">
        <v>2400</v>
      </c>
      <c r="E3925" s="7">
        <v>0</v>
      </c>
      <c r="F3925" t="s">
        <v>8220</v>
      </c>
      <c r="G3925" t="s">
        <v>8223</v>
      </c>
      <c r="H3925" t="s">
        <v>8245</v>
      </c>
      <c r="I3925">
        <v>1371415675</v>
      </c>
      <c r="J3925">
        <v>1368823675</v>
      </c>
      <c r="K3925" t="b">
        <v>0</v>
      </c>
      <c r="L3925">
        <v>0</v>
      </c>
      <c r="M3925" t="b">
        <v>0</v>
      </c>
      <c r="N3925" t="s">
        <v>8273</v>
      </c>
      <c r="O3925">
        <f t="shared" si="305"/>
        <v>0</v>
      </c>
      <c r="P3925">
        <f t="shared" si="306"/>
        <v>0</v>
      </c>
      <c r="Q3925" s="12" t="s">
        <v>8311</v>
      </c>
      <c r="R3925" t="s">
        <v>8352</v>
      </c>
      <c r="S3925" s="17">
        <f t="shared" si="307"/>
        <v>41411.866608796299</v>
      </c>
      <c r="T3925" s="17">
        <f t="shared" si="308"/>
        <v>41441.866608796299</v>
      </c>
      <c r="U3925">
        <f t="shared" si="309"/>
        <v>2013</v>
      </c>
    </row>
    <row r="3926" spans="1:21" ht="43.2" x14ac:dyDescent="0.3">
      <c r="A3926">
        <v>1489</v>
      </c>
      <c r="B3926" s="9" t="s">
        <v>1490</v>
      </c>
      <c r="C3926" s="3" t="s">
        <v>5599</v>
      </c>
      <c r="D3926" s="5">
        <v>5000</v>
      </c>
      <c r="E3926" s="7">
        <v>0</v>
      </c>
      <c r="F3926" t="s">
        <v>8220</v>
      </c>
      <c r="G3926" t="s">
        <v>8223</v>
      </c>
      <c r="H3926" t="s">
        <v>8245</v>
      </c>
      <c r="I3926">
        <v>1352994052</v>
      </c>
      <c r="J3926">
        <v>1350398452</v>
      </c>
      <c r="K3926" t="b">
        <v>0</v>
      </c>
      <c r="L3926">
        <v>0</v>
      </c>
      <c r="M3926" t="b">
        <v>0</v>
      </c>
      <c r="N3926" t="s">
        <v>8273</v>
      </c>
      <c r="O3926">
        <f t="shared" si="305"/>
        <v>0</v>
      </c>
      <c r="P3926">
        <f t="shared" si="306"/>
        <v>0</v>
      </c>
      <c r="Q3926" s="12" t="s">
        <v>8311</v>
      </c>
      <c r="R3926" t="s">
        <v>8352</v>
      </c>
      <c r="S3926" s="17">
        <f t="shared" si="307"/>
        <v>41198.611712962964</v>
      </c>
      <c r="T3926" s="17">
        <f t="shared" si="308"/>
        <v>41228.653379629628</v>
      </c>
      <c r="U3926">
        <f t="shared" si="309"/>
        <v>2012</v>
      </c>
    </row>
    <row r="3927" spans="1:21" ht="43.2" x14ac:dyDescent="0.3">
      <c r="A3927">
        <v>1487</v>
      </c>
      <c r="B3927" s="9" t="s">
        <v>1488</v>
      </c>
      <c r="C3927" s="3" t="s">
        <v>5597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1470175271</v>
      </c>
      <c r="J3927">
        <v>1467583271</v>
      </c>
      <c r="K3927" t="b">
        <v>0</v>
      </c>
      <c r="L3927">
        <v>0</v>
      </c>
      <c r="M3927" t="b">
        <v>0</v>
      </c>
      <c r="N3927" t="s">
        <v>8273</v>
      </c>
      <c r="O3927">
        <f t="shared" si="305"/>
        <v>0</v>
      </c>
      <c r="P3927">
        <f t="shared" si="306"/>
        <v>0</v>
      </c>
      <c r="Q3927" s="12" t="s">
        <v>8311</v>
      </c>
      <c r="R3927" t="s">
        <v>8352</v>
      </c>
      <c r="S3927" s="17">
        <f t="shared" si="307"/>
        <v>42554.917488425926</v>
      </c>
      <c r="T3927" s="17">
        <f t="shared" si="308"/>
        <v>42584.917488425926</v>
      </c>
      <c r="U3927">
        <f t="shared" si="309"/>
        <v>2016</v>
      </c>
    </row>
    <row r="3928" spans="1:21" x14ac:dyDescent="0.3">
      <c r="A3928">
        <v>1484</v>
      </c>
      <c r="B3928" s="9" t="s">
        <v>1485</v>
      </c>
      <c r="C3928" s="3" t="s">
        <v>5594</v>
      </c>
      <c r="D3928" s="5">
        <v>2000</v>
      </c>
      <c r="E3928" s="7">
        <v>0</v>
      </c>
      <c r="F3928" t="s">
        <v>8220</v>
      </c>
      <c r="G3928" t="s">
        <v>8223</v>
      </c>
      <c r="H3928" t="s">
        <v>8245</v>
      </c>
      <c r="I3928">
        <v>1342882260</v>
      </c>
      <c r="J3928">
        <v>1337834963</v>
      </c>
      <c r="K3928" t="b">
        <v>0</v>
      </c>
      <c r="L3928">
        <v>0</v>
      </c>
      <c r="M3928" t="b">
        <v>0</v>
      </c>
      <c r="N3928" t="s">
        <v>8273</v>
      </c>
      <c r="O3928">
        <f t="shared" si="305"/>
        <v>0</v>
      </c>
      <c r="P3928">
        <f t="shared" si="306"/>
        <v>0</v>
      </c>
      <c r="Q3928" s="12" t="s">
        <v>8311</v>
      </c>
      <c r="R3928" t="s">
        <v>8352</v>
      </c>
      <c r="S3928" s="17">
        <f t="shared" si="307"/>
        <v>41053.200960648144</v>
      </c>
      <c r="T3928" s="17">
        <f t="shared" si="308"/>
        <v>41111.618750000001</v>
      </c>
      <c r="U3928">
        <f t="shared" si="309"/>
        <v>2012</v>
      </c>
    </row>
    <row r="3929" spans="1:21" ht="43.2" x14ac:dyDescent="0.3">
      <c r="A3929">
        <v>1460</v>
      </c>
      <c r="B3929" s="9" t="s">
        <v>1461</v>
      </c>
      <c r="C3929" s="3" t="s">
        <v>5570</v>
      </c>
      <c r="D3929" s="5">
        <v>25000000</v>
      </c>
      <c r="E3929" s="7">
        <v>0</v>
      </c>
      <c r="F3929" t="s">
        <v>8219</v>
      </c>
      <c r="G3929" t="s">
        <v>8223</v>
      </c>
      <c r="H3929" t="s">
        <v>8245</v>
      </c>
      <c r="I3929">
        <v>1417391100</v>
      </c>
      <c r="J3929">
        <v>1412371898</v>
      </c>
      <c r="K3929" t="b">
        <v>0</v>
      </c>
      <c r="L3929">
        <v>0</v>
      </c>
      <c r="M3929" t="b">
        <v>0</v>
      </c>
      <c r="N3929" t="s">
        <v>8285</v>
      </c>
      <c r="O3929">
        <f t="shared" si="305"/>
        <v>0</v>
      </c>
      <c r="P3929">
        <f t="shared" si="306"/>
        <v>0</v>
      </c>
      <c r="Q3929" s="12" t="s">
        <v>8311</v>
      </c>
      <c r="R3929" t="s">
        <v>8348</v>
      </c>
      <c r="S3929" s="17">
        <f t="shared" si="307"/>
        <v>41915.896967592591</v>
      </c>
      <c r="T3929" s="17">
        <f t="shared" si="308"/>
        <v>41973.989583333328</v>
      </c>
      <c r="U3929">
        <f t="shared" si="309"/>
        <v>2014</v>
      </c>
    </row>
    <row r="3930" spans="1:21" ht="43.2" x14ac:dyDescent="0.3">
      <c r="A3930">
        <v>1459</v>
      </c>
      <c r="B3930" s="9" t="s">
        <v>1460</v>
      </c>
      <c r="C3930" s="3" t="s">
        <v>5569</v>
      </c>
      <c r="D3930" s="5">
        <v>37000</v>
      </c>
      <c r="E3930" s="7">
        <v>0</v>
      </c>
      <c r="F3930" t="s">
        <v>8219</v>
      </c>
      <c r="G3930" t="s">
        <v>8231</v>
      </c>
      <c r="H3930" t="s">
        <v>8252</v>
      </c>
      <c r="I3930">
        <v>1449077100</v>
      </c>
      <c r="J3930">
        <v>1446612896</v>
      </c>
      <c r="K3930" t="b">
        <v>0</v>
      </c>
      <c r="L3930">
        <v>0</v>
      </c>
      <c r="M3930" t="b">
        <v>0</v>
      </c>
      <c r="N3930" t="s">
        <v>8285</v>
      </c>
      <c r="O3930">
        <f t="shared" si="305"/>
        <v>0</v>
      </c>
      <c r="P3930">
        <f t="shared" si="306"/>
        <v>0</v>
      </c>
      <c r="Q3930" s="12" t="s">
        <v>8311</v>
      </c>
      <c r="R3930" t="s">
        <v>8348</v>
      </c>
      <c r="S3930" s="17">
        <f t="shared" si="307"/>
        <v>42312.204814814817</v>
      </c>
      <c r="T3930" s="17">
        <f t="shared" si="308"/>
        <v>42340.725694444445</v>
      </c>
      <c r="U3930">
        <f t="shared" si="309"/>
        <v>2015</v>
      </c>
    </row>
    <row r="3931" spans="1:21" ht="57.6" x14ac:dyDescent="0.3">
      <c r="A3931">
        <v>1458</v>
      </c>
      <c r="B3931" s="9" t="s">
        <v>1459</v>
      </c>
      <c r="C3931" s="3" t="s">
        <v>5568</v>
      </c>
      <c r="D3931" s="5">
        <v>5000</v>
      </c>
      <c r="E3931" s="7">
        <v>0</v>
      </c>
      <c r="F3931" t="s">
        <v>8219</v>
      </c>
      <c r="G3931" t="s">
        <v>8223</v>
      </c>
      <c r="H3931" t="s">
        <v>8245</v>
      </c>
      <c r="I3931">
        <v>1407729600</v>
      </c>
      <c r="J3931">
        <v>1405097760</v>
      </c>
      <c r="K3931" t="b">
        <v>0</v>
      </c>
      <c r="L3931">
        <v>0</v>
      </c>
      <c r="M3931" t="b">
        <v>0</v>
      </c>
      <c r="N3931" t="s">
        <v>8285</v>
      </c>
      <c r="O3931">
        <f t="shared" si="305"/>
        <v>0</v>
      </c>
      <c r="P3931">
        <f t="shared" si="306"/>
        <v>0</v>
      </c>
      <c r="Q3931" s="12" t="s">
        <v>8311</v>
      </c>
      <c r="R3931" t="s">
        <v>8348</v>
      </c>
      <c r="S3931" s="17">
        <f t="shared" si="307"/>
        <v>41831.705555555556</v>
      </c>
      <c r="T3931" s="17">
        <f t="shared" si="308"/>
        <v>41862.166666666664</v>
      </c>
      <c r="U3931">
        <f t="shared" si="309"/>
        <v>2014</v>
      </c>
    </row>
    <row r="3932" spans="1:21" ht="28.8" x14ac:dyDescent="0.3">
      <c r="A3932">
        <v>1457</v>
      </c>
      <c r="B3932" s="9" t="s">
        <v>1458</v>
      </c>
      <c r="C3932" s="3" t="s">
        <v>5567</v>
      </c>
      <c r="D3932" s="5">
        <v>6000</v>
      </c>
      <c r="E3932" s="7">
        <v>0</v>
      </c>
      <c r="F3932" t="s">
        <v>8219</v>
      </c>
      <c r="G3932" t="s">
        <v>8223</v>
      </c>
      <c r="H3932" t="s">
        <v>8245</v>
      </c>
      <c r="I3932">
        <v>1447281044</v>
      </c>
      <c r="J3932">
        <v>1444685444</v>
      </c>
      <c r="K3932" t="b">
        <v>0</v>
      </c>
      <c r="L3932">
        <v>0</v>
      </c>
      <c r="M3932" t="b">
        <v>0</v>
      </c>
      <c r="N3932" t="s">
        <v>8285</v>
      </c>
      <c r="O3932">
        <f t="shared" si="305"/>
        <v>0</v>
      </c>
      <c r="P3932">
        <f t="shared" si="306"/>
        <v>0</v>
      </c>
      <c r="Q3932" s="12" t="s">
        <v>8311</v>
      </c>
      <c r="R3932" t="s">
        <v>8348</v>
      </c>
      <c r="S3932" s="17">
        <f t="shared" si="307"/>
        <v>42289.89634259259</v>
      </c>
      <c r="T3932" s="17">
        <f t="shared" si="308"/>
        <v>42319.938009259262</v>
      </c>
      <c r="U3932">
        <f t="shared" si="309"/>
        <v>2015</v>
      </c>
    </row>
    <row r="3933" spans="1:21" ht="43.2" x14ac:dyDescent="0.3">
      <c r="A3933">
        <v>1453</v>
      </c>
      <c r="B3933" s="9" t="s">
        <v>1454</v>
      </c>
      <c r="C3933" s="3" t="s">
        <v>5563</v>
      </c>
      <c r="D3933" s="5">
        <v>25000</v>
      </c>
      <c r="E3933" s="7">
        <v>0</v>
      </c>
      <c r="F3933" t="s">
        <v>8219</v>
      </c>
      <c r="G3933" t="s">
        <v>8229</v>
      </c>
      <c r="H3933" t="s">
        <v>8248</v>
      </c>
      <c r="I3933">
        <v>1492270947</v>
      </c>
      <c r="J3933">
        <v>1488386547</v>
      </c>
      <c r="K3933" t="b">
        <v>0</v>
      </c>
      <c r="L3933">
        <v>0</v>
      </c>
      <c r="M3933" t="b">
        <v>0</v>
      </c>
      <c r="N3933" t="s">
        <v>8285</v>
      </c>
      <c r="O3933">
        <f t="shared" si="305"/>
        <v>0</v>
      </c>
      <c r="P3933">
        <f t="shared" si="306"/>
        <v>0</v>
      </c>
      <c r="Q3933" s="12" t="s">
        <v>8311</v>
      </c>
      <c r="R3933" t="s">
        <v>8348</v>
      </c>
      <c r="S3933" s="17">
        <f t="shared" si="307"/>
        <v>42795.696145833332</v>
      </c>
      <c r="T3933" s="17">
        <f t="shared" si="308"/>
        <v>42840.654479166667</v>
      </c>
      <c r="U3933">
        <f t="shared" si="309"/>
        <v>2017</v>
      </c>
    </row>
    <row r="3934" spans="1:21" ht="28.8" x14ac:dyDescent="0.3">
      <c r="A3934">
        <v>1452</v>
      </c>
      <c r="B3934" s="9" t="s">
        <v>1453</v>
      </c>
      <c r="C3934" s="3" t="s">
        <v>5562</v>
      </c>
      <c r="D3934" s="5">
        <v>14000</v>
      </c>
      <c r="E3934" s="7">
        <v>0</v>
      </c>
      <c r="F3934" t="s">
        <v>8219</v>
      </c>
      <c r="G3934" t="s">
        <v>8223</v>
      </c>
      <c r="H3934" t="s">
        <v>8245</v>
      </c>
      <c r="I3934">
        <v>1406566363</v>
      </c>
      <c r="J3934">
        <v>1403974363</v>
      </c>
      <c r="K3934" t="b">
        <v>0</v>
      </c>
      <c r="L3934">
        <v>0</v>
      </c>
      <c r="M3934" t="b">
        <v>0</v>
      </c>
      <c r="N3934" t="s">
        <v>8285</v>
      </c>
      <c r="O3934">
        <f t="shared" si="305"/>
        <v>0</v>
      </c>
      <c r="P3934">
        <f t="shared" si="306"/>
        <v>0</v>
      </c>
      <c r="Q3934" s="12" t="s">
        <v>8311</v>
      </c>
      <c r="R3934" t="s">
        <v>8348</v>
      </c>
      <c r="S3934" s="17">
        <f t="shared" si="307"/>
        <v>41818.703275462962</v>
      </c>
      <c r="T3934" s="17">
        <f t="shared" si="308"/>
        <v>41848.703275462962</v>
      </c>
      <c r="U3934">
        <f t="shared" si="309"/>
        <v>2014</v>
      </c>
    </row>
    <row r="3935" spans="1:21" ht="43.2" x14ac:dyDescent="0.3">
      <c r="A3935">
        <v>1449</v>
      </c>
      <c r="B3935" s="9" t="s">
        <v>1450</v>
      </c>
      <c r="C3935" s="3" t="s">
        <v>5559</v>
      </c>
      <c r="D3935" s="5">
        <v>8888</v>
      </c>
      <c r="E3935" s="7">
        <v>0</v>
      </c>
      <c r="F3935" t="s">
        <v>8220</v>
      </c>
      <c r="G3935" t="s">
        <v>8223</v>
      </c>
      <c r="H3935" t="s">
        <v>8245</v>
      </c>
      <c r="I3935">
        <v>1431286105</v>
      </c>
      <c r="J3935">
        <v>1427138905</v>
      </c>
      <c r="K3935" t="b">
        <v>0</v>
      </c>
      <c r="L3935">
        <v>0</v>
      </c>
      <c r="M3935" t="b">
        <v>0</v>
      </c>
      <c r="N3935" t="s">
        <v>8285</v>
      </c>
      <c r="O3935">
        <f t="shared" si="305"/>
        <v>0</v>
      </c>
      <c r="P3935">
        <f t="shared" si="306"/>
        <v>0</v>
      </c>
      <c r="Q3935" s="12" t="s">
        <v>8311</v>
      </c>
      <c r="R3935" t="s">
        <v>8348</v>
      </c>
      <c r="S3935" s="17">
        <f t="shared" si="307"/>
        <v>42086.811400462961</v>
      </c>
      <c r="T3935" s="17">
        <f t="shared" si="308"/>
        <v>42134.811400462961</v>
      </c>
      <c r="U3935">
        <f t="shared" si="309"/>
        <v>2015</v>
      </c>
    </row>
    <row r="3936" spans="1:21" ht="57.6" x14ac:dyDescent="0.3">
      <c r="A3936">
        <v>1448</v>
      </c>
      <c r="B3936" s="9" t="s">
        <v>1449</v>
      </c>
      <c r="C3936" s="3" t="s">
        <v>5558</v>
      </c>
      <c r="D3936" s="5">
        <v>200000</v>
      </c>
      <c r="E3936" s="7">
        <v>0</v>
      </c>
      <c r="F3936" t="s">
        <v>8220</v>
      </c>
      <c r="G3936" t="s">
        <v>8225</v>
      </c>
      <c r="H3936" t="s">
        <v>8247</v>
      </c>
      <c r="I3936">
        <v>1432272300</v>
      </c>
      <c r="J3936">
        <v>1429655318</v>
      </c>
      <c r="K3936" t="b">
        <v>0</v>
      </c>
      <c r="L3936">
        <v>0</v>
      </c>
      <c r="M3936" t="b">
        <v>0</v>
      </c>
      <c r="N3936" t="s">
        <v>8285</v>
      </c>
      <c r="O3936">
        <f t="shared" si="305"/>
        <v>0</v>
      </c>
      <c r="P3936">
        <f t="shared" si="306"/>
        <v>0</v>
      </c>
      <c r="Q3936" s="12" t="s">
        <v>8311</v>
      </c>
      <c r="R3936" t="s">
        <v>8348</v>
      </c>
      <c r="S3936" s="17">
        <f t="shared" si="307"/>
        <v>42115.936550925922</v>
      </c>
      <c r="T3936" s="17">
        <f t="shared" si="308"/>
        <v>42146.225694444445</v>
      </c>
      <c r="U3936">
        <f t="shared" si="309"/>
        <v>2015</v>
      </c>
    </row>
    <row r="3937" spans="1:21" ht="43.2" x14ac:dyDescent="0.3">
      <c r="A3937">
        <v>1446</v>
      </c>
      <c r="B3937" s="9" t="s">
        <v>1447</v>
      </c>
      <c r="C3937" s="3" t="s">
        <v>5556</v>
      </c>
      <c r="D3937" s="5">
        <v>900</v>
      </c>
      <c r="E3937" s="7">
        <v>0</v>
      </c>
      <c r="F3937" t="s">
        <v>8220</v>
      </c>
      <c r="G3937" t="s">
        <v>8236</v>
      </c>
      <c r="H3937" t="s">
        <v>8248</v>
      </c>
      <c r="I3937">
        <v>1461235478</v>
      </c>
      <c r="J3937">
        <v>1459507478</v>
      </c>
      <c r="K3937" t="b">
        <v>0</v>
      </c>
      <c r="L3937">
        <v>0</v>
      </c>
      <c r="M3937" t="b">
        <v>0</v>
      </c>
      <c r="N3937" t="s">
        <v>8285</v>
      </c>
      <c r="O3937">
        <f t="shared" si="305"/>
        <v>0</v>
      </c>
      <c r="P3937">
        <f t="shared" si="306"/>
        <v>0</v>
      </c>
      <c r="Q3937" s="12" t="s">
        <v>8311</v>
      </c>
      <c r="R3937" t="s">
        <v>8348</v>
      </c>
      <c r="S3937" s="17">
        <f t="shared" si="307"/>
        <v>42461.447662037041</v>
      </c>
      <c r="T3937" s="17">
        <f t="shared" si="308"/>
        <v>42481.447662037041</v>
      </c>
      <c r="U3937">
        <f t="shared" si="309"/>
        <v>2016</v>
      </c>
    </row>
    <row r="3938" spans="1:21" ht="43.2" x14ac:dyDescent="0.3">
      <c r="A3938">
        <v>1445</v>
      </c>
      <c r="B3938" s="9" t="s">
        <v>1446</v>
      </c>
      <c r="C3938" s="3" t="s">
        <v>5555</v>
      </c>
      <c r="D3938" s="5">
        <v>130000</v>
      </c>
      <c r="E3938" s="7">
        <v>0</v>
      </c>
      <c r="F3938" t="s">
        <v>8220</v>
      </c>
      <c r="G3938" t="s">
        <v>8235</v>
      </c>
      <c r="H3938" t="s">
        <v>8248</v>
      </c>
      <c r="I3938">
        <v>1434286855</v>
      </c>
      <c r="J3938">
        <v>1431694855</v>
      </c>
      <c r="K3938" t="b">
        <v>0</v>
      </c>
      <c r="L3938">
        <v>0</v>
      </c>
      <c r="M3938" t="b">
        <v>0</v>
      </c>
      <c r="N3938" t="s">
        <v>8285</v>
      </c>
      <c r="O3938">
        <f t="shared" si="305"/>
        <v>0</v>
      </c>
      <c r="P3938">
        <f t="shared" si="306"/>
        <v>0</v>
      </c>
      <c r="Q3938" s="12" t="s">
        <v>8311</v>
      </c>
      <c r="R3938" t="s">
        <v>8348</v>
      </c>
      <c r="S3938" s="17">
        <f t="shared" si="307"/>
        <v>42139.542303240742</v>
      </c>
      <c r="T3938" s="17">
        <f t="shared" si="308"/>
        <v>42169.542303240742</v>
      </c>
      <c r="U3938">
        <f t="shared" si="309"/>
        <v>2015</v>
      </c>
    </row>
    <row r="3939" spans="1:21" ht="43.2" x14ac:dyDescent="0.3">
      <c r="A3939">
        <v>1444</v>
      </c>
      <c r="B3939" s="9" t="s">
        <v>1445</v>
      </c>
      <c r="C3939" s="3" t="s">
        <v>5554</v>
      </c>
      <c r="D3939" s="5">
        <v>4950</v>
      </c>
      <c r="E3939" s="7">
        <v>0</v>
      </c>
      <c r="F3939" t="s">
        <v>8220</v>
      </c>
      <c r="G3939" t="s">
        <v>8235</v>
      </c>
      <c r="H3939" t="s">
        <v>8248</v>
      </c>
      <c r="I3939">
        <v>1442091462</v>
      </c>
      <c r="J3939">
        <v>1436907462</v>
      </c>
      <c r="K3939" t="b">
        <v>0</v>
      </c>
      <c r="L3939">
        <v>0</v>
      </c>
      <c r="M3939" t="b">
        <v>0</v>
      </c>
      <c r="N3939" t="s">
        <v>8285</v>
      </c>
      <c r="O3939">
        <f t="shared" si="305"/>
        <v>0</v>
      </c>
      <c r="P3939">
        <f t="shared" si="306"/>
        <v>0</v>
      </c>
      <c r="Q3939" s="12" t="s">
        <v>8311</v>
      </c>
      <c r="R3939" t="s">
        <v>8348</v>
      </c>
      <c r="S3939" s="17">
        <f t="shared" si="307"/>
        <v>42199.873402777783</v>
      </c>
      <c r="T3939" s="17">
        <f t="shared" si="308"/>
        <v>42259.873402777783</v>
      </c>
      <c r="U3939">
        <f t="shared" si="309"/>
        <v>2015</v>
      </c>
    </row>
    <row r="3940" spans="1:21" ht="43.2" x14ac:dyDescent="0.3">
      <c r="A3940">
        <v>1443</v>
      </c>
      <c r="B3940" s="9" t="s">
        <v>1444</v>
      </c>
      <c r="C3940" s="3" t="s">
        <v>5553</v>
      </c>
      <c r="D3940" s="5">
        <v>13000</v>
      </c>
      <c r="E3940" s="7">
        <v>0</v>
      </c>
      <c r="F3940" t="s">
        <v>8220</v>
      </c>
      <c r="G3940" t="s">
        <v>8229</v>
      </c>
      <c r="H3940" t="s">
        <v>8248</v>
      </c>
      <c r="I3940">
        <v>1483395209</v>
      </c>
      <c r="J3940">
        <v>1480803209</v>
      </c>
      <c r="K3940" t="b">
        <v>0</v>
      </c>
      <c r="L3940">
        <v>0</v>
      </c>
      <c r="M3940" t="b">
        <v>0</v>
      </c>
      <c r="N3940" t="s">
        <v>8285</v>
      </c>
      <c r="O3940">
        <f t="shared" si="305"/>
        <v>0</v>
      </c>
      <c r="P3940">
        <f t="shared" si="306"/>
        <v>0</v>
      </c>
      <c r="Q3940" s="12" t="s">
        <v>8311</v>
      </c>
      <c r="R3940" t="s">
        <v>8348</v>
      </c>
      <c r="S3940" s="17">
        <f t="shared" si="307"/>
        <v>42707.926030092596</v>
      </c>
      <c r="T3940" s="17">
        <f t="shared" si="308"/>
        <v>42737.926030092596</v>
      </c>
      <c r="U3940">
        <f t="shared" si="309"/>
        <v>2016</v>
      </c>
    </row>
    <row r="3941" spans="1:21" ht="43.2" x14ac:dyDescent="0.3">
      <c r="A3941">
        <v>1442</v>
      </c>
      <c r="B3941" s="9" t="s">
        <v>1443</v>
      </c>
      <c r="C3941" s="3" t="s">
        <v>5552</v>
      </c>
      <c r="D3941" s="5">
        <v>1500</v>
      </c>
      <c r="E3941" s="7">
        <v>0</v>
      </c>
      <c r="F3941" t="s">
        <v>8220</v>
      </c>
      <c r="G3941" t="s">
        <v>8223</v>
      </c>
      <c r="H3941" t="s">
        <v>8245</v>
      </c>
      <c r="I3941">
        <v>1464190158</v>
      </c>
      <c r="J3941">
        <v>1461598158</v>
      </c>
      <c r="K3941" t="b">
        <v>0</v>
      </c>
      <c r="L3941">
        <v>0</v>
      </c>
      <c r="M3941" t="b">
        <v>0</v>
      </c>
      <c r="N3941" t="s">
        <v>8285</v>
      </c>
      <c r="O3941">
        <f t="shared" si="305"/>
        <v>0</v>
      </c>
      <c r="P3941">
        <f t="shared" si="306"/>
        <v>0</v>
      </c>
      <c r="Q3941" s="12" t="s">
        <v>8311</v>
      </c>
      <c r="R3941" t="s">
        <v>8348</v>
      </c>
      <c r="S3941" s="17">
        <f t="shared" si="307"/>
        <v>42485.64534722222</v>
      </c>
      <c r="T3941" s="17">
        <f t="shared" si="308"/>
        <v>42515.64534722222</v>
      </c>
      <c r="U3941">
        <f t="shared" si="309"/>
        <v>2016</v>
      </c>
    </row>
    <row r="3942" spans="1:21" ht="43.2" x14ac:dyDescent="0.3">
      <c r="A3942">
        <v>1432</v>
      </c>
      <c r="B3942" s="9" t="s">
        <v>1433</v>
      </c>
      <c r="C3942" s="3" t="s">
        <v>5542</v>
      </c>
      <c r="D3942" s="5">
        <v>40000</v>
      </c>
      <c r="E3942" s="7">
        <v>0</v>
      </c>
      <c r="F3942" t="s">
        <v>8220</v>
      </c>
      <c r="G3942" t="s">
        <v>8223</v>
      </c>
      <c r="H3942" t="s">
        <v>8245</v>
      </c>
      <c r="I3942">
        <v>1437417828</v>
      </c>
      <c r="J3942">
        <v>1434825828</v>
      </c>
      <c r="K3942" t="b">
        <v>0</v>
      </c>
      <c r="L3942">
        <v>0</v>
      </c>
      <c r="M3942" t="b">
        <v>0</v>
      </c>
      <c r="N3942" t="s">
        <v>8285</v>
      </c>
      <c r="O3942">
        <f t="shared" si="305"/>
        <v>0</v>
      </c>
      <c r="P3942">
        <f t="shared" si="306"/>
        <v>0</v>
      </c>
      <c r="Q3942" s="12" t="s">
        <v>8311</v>
      </c>
      <c r="R3942" t="s">
        <v>8348</v>
      </c>
      <c r="S3942" s="17">
        <f t="shared" si="307"/>
        <v>42175.780416666668</v>
      </c>
      <c r="T3942" s="17">
        <f t="shared" si="308"/>
        <v>42205.780416666668</v>
      </c>
      <c r="U3942">
        <f t="shared" si="309"/>
        <v>2015</v>
      </c>
    </row>
    <row r="3943" spans="1:21" ht="43.2" x14ac:dyDescent="0.3">
      <c r="A3943">
        <v>1429</v>
      </c>
      <c r="B3943" s="9" t="s">
        <v>1430</v>
      </c>
      <c r="C3943" s="3" t="s">
        <v>5539</v>
      </c>
      <c r="D3943" s="5">
        <v>10000</v>
      </c>
      <c r="E3943" s="7">
        <v>0</v>
      </c>
      <c r="F3943" t="s">
        <v>8220</v>
      </c>
      <c r="G3943" t="s">
        <v>8223</v>
      </c>
      <c r="H3943" t="s">
        <v>8245</v>
      </c>
      <c r="I3943">
        <v>1428629242</v>
      </c>
      <c r="J3943">
        <v>1426037242</v>
      </c>
      <c r="K3943" t="b">
        <v>0</v>
      </c>
      <c r="L3943">
        <v>0</v>
      </c>
      <c r="M3943" t="b">
        <v>0</v>
      </c>
      <c r="N3943" t="s">
        <v>8285</v>
      </c>
      <c r="O3943">
        <f t="shared" si="305"/>
        <v>0</v>
      </c>
      <c r="P3943">
        <f t="shared" si="306"/>
        <v>0</v>
      </c>
      <c r="Q3943" s="12" t="s">
        <v>8311</v>
      </c>
      <c r="R3943" t="s">
        <v>8348</v>
      </c>
      <c r="S3943" s="17">
        <f t="shared" si="307"/>
        <v>42074.060671296291</v>
      </c>
      <c r="T3943" s="17">
        <f t="shared" si="308"/>
        <v>42104.060671296291</v>
      </c>
      <c r="U3943">
        <f t="shared" si="309"/>
        <v>2015</v>
      </c>
    </row>
    <row r="3944" spans="1:21" ht="43.2" x14ac:dyDescent="0.3">
      <c r="A3944">
        <v>1426</v>
      </c>
      <c r="B3944" s="9" t="s">
        <v>1427</v>
      </c>
      <c r="C3944" s="3" t="s">
        <v>5536</v>
      </c>
      <c r="D3944" s="5">
        <v>1000</v>
      </c>
      <c r="E3944" s="7">
        <v>0</v>
      </c>
      <c r="F3944" t="s">
        <v>8220</v>
      </c>
      <c r="G3944" t="s">
        <v>8235</v>
      </c>
      <c r="H3944" t="s">
        <v>8248</v>
      </c>
      <c r="I3944">
        <v>1440408120</v>
      </c>
      <c r="J3944">
        <v>1435224120</v>
      </c>
      <c r="K3944" t="b">
        <v>0</v>
      </c>
      <c r="L3944">
        <v>0</v>
      </c>
      <c r="M3944" t="b">
        <v>0</v>
      </c>
      <c r="N3944" t="s">
        <v>8285</v>
      </c>
      <c r="O3944">
        <f t="shared" si="305"/>
        <v>0</v>
      </c>
      <c r="P3944">
        <f t="shared" si="306"/>
        <v>0</v>
      </c>
      <c r="Q3944" s="12" t="s">
        <v>8311</v>
      </c>
      <c r="R3944" t="s">
        <v>8348</v>
      </c>
      <c r="S3944" s="17">
        <f t="shared" si="307"/>
        <v>42180.390277777777</v>
      </c>
      <c r="T3944" s="17">
        <f t="shared" si="308"/>
        <v>42240.390277777777</v>
      </c>
      <c r="U3944">
        <f t="shared" si="309"/>
        <v>2015</v>
      </c>
    </row>
    <row r="3945" spans="1:21" ht="43.2" x14ac:dyDescent="0.3">
      <c r="A3945">
        <v>1425</v>
      </c>
      <c r="B3945" s="9" t="s">
        <v>1426</v>
      </c>
      <c r="C3945" s="3" t="s">
        <v>5535</v>
      </c>
      <c r="D3945" s="5">
        <v>13000</v>
      </c>
      <c r="E3945" s="7">
        <v>0</v>
      </c>
      <c r="F3945" t="s">
        <v>8220</v>
      </c>
      <c r="G3945" t="s">
        <v>8223</v>
      </c>
      <c r="H3945" t="s">
        <v>8245</v>
      </c>
      <c r="I3945">
        <v>1430276959</v>
      </c>
      <c r="J3945">
        <v>1427684959</v>
      </c>
      <c r="K3945" t="b">
        <v>0</v>
      </c>
      <c r="L3945">
        <v>0</v>
      </c>
      <c r="M3945" t="b">
        <v>0</v>
      </c>
      <c r="N3945" t="s">
        <v>8285</v>
      </c>
      <c r="O3945">
        <f t="shared" si="305"/>
        <v>0</v>
      </c>
      <c r="P3945">
        <f t="shared" si="306"/>
        <v>0</v>
      </c>
      <c r="Q3945" s="12" t="s">
        <v>8311</v>
      </c>
      <c r="R3945" t="s">
        <v>8348</v>
      </c>
      <c r="S3945" s="17">
        <f t="shared" si="307"/>
        <v>42093.131469907406</v>
      </c>
      <c r="T3945" s="17">
        <f t="shared" si="308"/>
        <v>42123.131469907406</v>
      </c>
      <c r="U3945">
        <f t="shared" si="309"/>
        <v>2015</v>
      </c>
    </row>
    <row r="3946" spans="1:21" ht="43.2" x14ac:dyDescent="0.3">
      <c r="A3946">
        <v>1416</v>
      </c>
      <c r="B3946" s="9" t="s">
        <v>1417</v>
      </c>
      <c r="C3946" s="3" t="s">
        <v>5526</v>
      </c>
      <c r="D3946" s="5">
        <v>50000</v>
      </c>
      <c r="E3946" s="7">
        <v>0</v>
      </c>
      <c r="F3946" t="s">
        <v>8220</v>
      </c>
      <c r="G3946" t="s">
        <v>8223</v>
      </c>
      <c r="H3946" t="s">
        <v>8245</v>
      </c>
      <c r="I3946">
        <v>1448147619</v>
      </c>
      <c r="J3946">
        <v>1445552019</v>
      </c>
      <c r="K3946" t="b">
        <v>0</v>
      </c>
      <c r="L3946">
        <v>0</v>
      </c>
      <c r="M3946" t="b">
        <v>0</v>
      </c>
      <c r="N3946" t="s">
        <v>8285</v>
      </c>
      <c r="O3946">
        <f t="shared" si="305"/>
        <v>0</v>
      </c>
      <c r="P3946">
        <f t="shared" si="306"/>
        <v>0</v>
      </c>
      <c r="Q3946" s="12" t="s">
        <v>8311</v>
      </c>
      <c r="R3946" t="s">
        <v>8348</v>
      </c>
      <c r="S3946" s="17">
        <f t="shared" si="307"/>
        <v>42299.926145833335</v>
      </c>
      <c r="T3946" s="17">
        <f t="shared" si="308"/>
        <v>42329.967812499999</v>
      </c>
      <c r="U3946">
        <f t="shared" si="309"/>
        <v>2015</v>
      </c>
    </row>
    <row r="3947" spans="1:21" ht="43.2" x14ac:dyDescent="0.3">
      <c r="A3947">
        <v>1409</v>
      </c>
      <c r="B3947" s="9" t="s">
        <v>1410</v>
      </c>
      <c r="C3947" s="3" t="s">
        <v>5519</v>
      </c>
      <c r="D3947" s="5">
        <v>4000</v>
      </c>
      <c r="E3947" s="7">
        <v>0</v>
      </c>
      <c r="F3947" t="s">
        <v>8220</v>
      </c>
      <c r="G3947" t="s">
        <v>8223</v>
      </c>
      <c r="H3947" t="s">
        <v>8245</v>
      </c>
      <c r="I3947">
        <v>1420085535</v>
      </c>
      <c r="J3947">
        <v>1414897935</v>
      </c>
      <c r="K3947" t="b">
        <v>0</v>
      </c>
      <c r="L3947">
        <v>0</v>
      </c>
      <c r="M3947" t="b">
        <v>0</v>
      </c>
      <c r="N3947" t="s">
        <v>8285</v>
      </c>
      <c r="O3947">
        <f t="shared" si="305"/>
        <v>0</v>
      </c>
      <c r="P3947">
        <f t="shared" si="306"/>
        <v>0</v>
      </c>
      <c r="Q3947" s="12" t="s">
        <v>8311</v>
      </c>
      <c r="R3947" t="s">
        <v>8348</v>
      </c>
      <c r="S3947" s="17">
        <f t="shared" si="307"/>
        <v>41945.133506944447</v>
      </c>
      <c r="T3947" s="17">
        <f t="shared" si="308"/>
        <v>42005.175173611111</v>
      </c>
      <c r="U3947">
        <f t="shared" si="309"/>
        <v>2014</v>
      </c>
    </row>
    <row r="3948" spans="1:21" ht="43.2" x14ac:dyDescent="0.3">
      <c r="A3948">
        <v>1340</v>
      </c>
      <c r="B3948" s="9" t="s">
        <v>1341</v>
      </c>
      <c r="C3948" s="3" t="s">
        <v>5450</v>
      </c>
      <c r="D3948" s="5">
        <v>1680</v>
      </c>
      <c r="E3948" s="7">
        <v>0</v>
      </c>
      <c r="F3948" t="s">
        <v>8219</v>
      </c>
      <c r="G3948" t="s">
        <v>8223</v>
      </c>
      <c r="H3948" t="s">
        <v>8245</v>
      </c>
      <c r="I3948">
        <v>1408112253</v>
      </c>
      <c r="J3948">
        <v>1405520253</v>
      </c>
      <c r="K3948" t="b">
        <v>0</v>
      </c>
      <c r="L3948">
        <v>0</v>
      </c>
      <c r="M3948" t="b">
        <v>0</v>
      </c>
      <c r="N3948" t="s">
        <v>8271</v>
      </c>
      <c r="O3948">
        <f t="shared" si="305"/>
        <v>0</v>
      </c>
      <c r="P3948">
        <f t="shared" si="306"/>
        <v>0</v>
      </c>
      <c r="Q3948" s="12" t="s">
        <v>8308</v>
      </c>
      <c r="R3948" t="s">
        <v>8310</v>
      </c>
      <c r="S3948" s="17">
        <f t="shared" si="307"/>
        <v>41836.595520833333</v>
      </c>
      <c r="T3948" s="17">
        <f t="shared" si="308"/>
        <v>41866.595520833333</v>
      </c>
      <c r="U3948">
        <f t="shared" si="309"/>
        <v>2014</v>
      </c>
    </row>
    <row r="3949" spans="1:21" ht="43.2" x14ac:dyDescent="0.3">
      <c r="A3949">
        <v>1333</v>
      </c>
      <c r="B3949" s="9" t="s">
        <v>1334</v>
      </c>
      <c r="C3949" s="3" t="s">
        <v>5443</v>
      </c>
      <c r="D3949" s="5">
        <v>2500</v>
      </c>
      <c r="E3949" s="7">
        <v>0</v>
      </c>
      <c r="F3949" t="s">
        <v>8219</v>
      </c>
      <c r="G3949" t="s">
        <v>8225</v>
      </c>
      <c r="H3949" t="s">
        <v>8247</v>
      </c>
      <c r="I3949">
        <v>1405478025</v>
      </c>
      <c r="J3949">
        <v>1402886025</v>
      </c>
      <c r="K3949" t="b">
        <v>0</v>
      </c>
      <c r="L3949">
        <v>0</v>
      </c>
      <c r="M3949" t="b">
        <v>0</v>
      </c>
      <c r="N3949" t="s">
        <v>8271</v>
      </c>
      <c r="O3949">
        <f t="shared" si="305"/>
        <v>0</v>
      </c>
      <c r="P3949">
        <f t="shared" si="306"/>
        <v>0</v>
      </c>
      <c r="Q3949" s="12" t="s">
        <v>8308</v>
      </c>
      <c r="R3949" t="s">
        <v>8310</v>
      </c>
      <c r="S3949" s="17">
        <f t="shared" si="307"/>
        <v>41806.106770833336</v>
      </c>
      <c r="T3949" s="17">
        <f t="shared" si="308"/>
        <v>41836.106770833336</v>
      </c>
      <c r="U3949">
        <f t="shared" si="309"/>
        <v>2014</v>
      </c>
    </row>
    <row r="3950" spans="1:21" ht="43.2" x14ac:dyDescent="0.3">
      <c r="A3950">
        <v>1332</v>
      </c>
      <c r="B3950" s="9" t="s">
        <v>1333</v>
      </c>
      <c r="C3950" s="3" t="s">
        <v>5442</v>
      </c>
      <c r="D3950" s="5">
        <v>10115</v>
      </c>
      <c r="E3950" s="7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2" t="s">
        <v>8308</v>
      </c>
      <c r="R3950" t="s">
        <v>8310</v>
      </c>
      <c r="S3950" s="17">
        <f t="shared" si="307"/>
        <v>42732.060277777782</v>
      </c>
      <c r="T3950" s="17">
        <f t="shared" si="308"/>
        <v>42762.060277777782</v>
      </c>
      <c r="U3950">
        <f t="shared" si="309"/>
        <v>2016</v>
      </c>
    </row>
    <row r="3951" spans="1:21" ht="28.8" x14ac:dyDescent="0.3">
      <c r="A3951">
        <v>1239</v>
      </c>
      <c r="B3951" s="9" t="s">
        <v>1240</v>
      </c>
      <c r="C3951" s="3" t="s">
        <v>5349</v>
      </c>
      <c r="D3951" s="5">
        <v>2500</v>
      </c>
      <c r="E3951" s="7">
        <v>0</v>
      </c>
      <c r="F3951" t="s">
        <v>8219</v>
      </c>
      <c r="G3951" t="s">
        <v>8223</v>
      </c>
      <c r="H3951" t="s">
        <v>8245</v>
      </c>
      <c r="I3951">
        <v>1325804767</v>
      </c>
      <c r="J3951">
        <v>1323212767</v>
      </c>
      <c r="K3951" t="b">
        <v>0</v>
      </c>
      <c r="L3951">
        <v>0</v>
      </c>
      <c r="M3951" t="b">
        <v>0</v>
      </c>
      <c r="N3951" t="s">
        <v>8284</v>
      </c>
      <c r="O3951">
        <f t="shared" si="305"/>
        <v>0</v>
      </c>
      <c r="P3951">
        <f t="shared" si="306"/>
        <v>0</v>
      </c>
      <c r="Q3951" s="12" t="s">
        <v>8327</v>
      </c>
      <c r="R3951" t="s">
        <v>8354</v>
      </c>
      <c r="S3951" s="17">
        <f t="shared" si="307"/>
        <v>40883.962581018517</v>
      </c>
      <c r="T3951" s="17">
        <f t="shared" si="308"/>
        <v>40913.962581018517</v>
      </c>
      <c r="U3951">
        <f t="shared" si="309"/>
        <v>2011</v>
      </c>
    </row>
    <row r="3952" spans="1:21" ht="43.2" x14ac:dyDescent="0.3">
      <c r="A3952">
        <v>1237</v>
      </c>
      <c r="B3952" s="9" t="s">
        <v>1238</v>
      </c>
      <c r="C3952" s="3" t="s">
        <v>5347</v>
      </c>
      <c r="D3952" s="5">
        <v>25000</v>
      </c>
      <c r="E3952" s="7">
        <v>0</v>
      </c>
      <c r="F3952" t="s">
        <v>8219</v>
      </c>
      <c r="G3952" t="s">
        <v>8223</v>
      </c>
      <c r="H3952" t="s">
        <v>8245</v>
      </c>
      <c r="I3952">
        <v>1345790865</v>
      </c>
      <c r="J3952">
        <v>1344062865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2" t="s">
        <v>8327</v>
      </c>
      <c r="R3952" t="s">
        <v>8354</v>
      </c>
      <c r="S3952" s="17">
        <f t="shared" si="307"/>
        <v>41125.283159722225</v>
      </c>
      <c r="T3952" s="17">
        <f t="shared" si="308"/>
        <v>41145.283159722225</v>
      </c>
      <c r="U3952">
        <f t="shared" si="309"/>
        <v>2012</v>
      </c>
    </row>
    <row r="3953" spans="1:21" x14ac:dyDescent="0.3">
      <c r="A3953">
        <v>1236</v>
      </c>
      <c r="B3953" s="9" t="s">
        <v>1237</v>
      </c>
      <c r="C3953" s="3" t="s">
        <v>5346</v>
      </c>
      <c r="D3953" s="5">
        <v>2500</v>
      </c>
      <c r="E3953" s="7">
        <v>0</v>
      </c>
      <c r="F3953" t="s">
        <v>8219</v>
      </c>
      <c r="G3953" t="s">
        <v>8223</v>
      </c>
      <c r="H3953" t="s">
        <v>8245</v>
      </c>
      <c r="I3953">
        <v>1343491200</v>
      </c>
      <c r="J3953">
        <v>1342801164</v>
      </c>
      <c r="K3953" t="b">
        <v>0</v>
      </c>
      <c r="L3953">
        <v>0</v>
      </c>
      <c r="M3953" t="b">
        <v>0</v>
      </c>
      <c r="N3953" t="s">
        <v>8284</v>
      </c>
      <c r="O3953">
        <f t="shared" si="305"/>
        <v>0</v>
      </c>
      <c r="P3953">
        <f t="shared" si="306"/>
        <v>0</v>
      </c>
      <c r="Q3953" s="12" t="s">
        <v>8327</v>
      </c>
      <c r="R3953" t="s">
        <v>8354</v>
      </c>
      <c r="S3953" s="17">
        <f t="shared" si="307"/>
        <v>41110.680138888885</v>
      </c>
      <c r="T3953" s="17">
        <f t="shared" si="308"/>
        <v>41118.666666666664</v>
      </c>
      <c r="U3953">
        <f t="shared" si="309"/>
        <v>2012</v>
      </c>
    </row>
    <row r="3954" spans="1:21" ht="43.2" x14ac:dyDescent="0.3">
      <c r="A3954">
        <v>1234</v>
      </c>
      <c r="B3954" s="9" t="s">
        <v>1235</v>
      </c>
      <c r="C3954" s="3" t="s">
        <v>5344</v>
      </c>
      <c r="D3954" s="5">
        <v>50000</v>
      </c>
      <c r="E3954" s="7">
        <v>0</v>
      </c>
      <c r="F3954" t="s">
        <v>8219</v>
      </c>
      <c r="G3954" t="s">
        <v>8224</v>
      </c>
      <c r="H3954" t="s">
        <v>8246</v>
      </c>
      <c r="I3954">
        <v>1422903342</v>
      </c>
      <c r="J3954">
        <v>1420311342</v>
      </c>
      <c r="K3954" t="b">
        <v>0</v>
      </c>
      <c r="L3954">
        <v>0</v>
      </c>
      <c r="M3954" t="b">
        <v>0</v>
      </c>
      <c r="N3954" t="s">
        <v>8284</v>
      </c>
      <c r="O3954">
        <f t="shared" si="305"/>
        <v>0</v>
      </c>
      <c r="P3954">
        <f t="shared" si="306"/>
        <v>0</v>
      </c>
      <c r="Q3954" s="12" t="s">
        <v>8327</v>
      </c>
      <c r="R3954" t="s">
        <v>8354</v>
      </c>
      <c r="S3954" s="17">
        <f t="shared" si="307"/>
        <v>42007.788680555561</v>
      </c>
      <c r="T3954" s="17">
        <f t="shared" si="308"/>
        <v>42037.788680555561</v>
      </c>
      <c r="U3954">
        <f t="shared" si="309"/>
        <v>2015</v>
      </c>
    </row>
    <row r="3955" spans="1:21" ht="43.2" x14ac:dyDescent="0.3">
      <c r="A3955">
        <v>1231</v>
      </c>
      <c r="B3955" s="9" t="s">
        <v>1232</v>
      </c>
      <c r="C3955" s="3" t="s">
        <v>5341</v>
      </c>
      <c r="D3955" s="5">
        <v>5000</v>
      </c>
      <c r="E3955" s="7">
        <v>0</v>
      </c>
      <c r="F3955" t="s">
        <v>8219</v>
      </c>
      <c r="G3955" t="s">
        <v>8223</v>
      </c>
      <c r="H3955" t="s">
        <v>8245</v>
      </c>
      <c r="I3955">
        <v>1440723600</v>
      </c>
      <c r="J3955">
        <v>1436394968</v>
      </c>
      <c r="K3955" t="b">
        <v>0</v>
      </c>
      <c r="L3955">
        <v>0</v>
      </c>
      <c r="M3955" t="b">
        <v>0</v>
      </c>
      <c r="N3955" t="s">
        <v>8284</v>
      </c>
      <c r="O3955">
        <f t="shared" si="305"/>
        <v>0</v>
      </c>
      <c r="P3955">
        <f t="shared" si="306"/>
        <v>0</v>
      </c>
      <c r="Q3955" s="12" t="s">
        <v>8327</v>
      </c>
      <c r="R3955" t="s">
        <v>8354</v>
      </c>
      <c r="S3955" s="17">
        <f t="shared" si="307"/>
        <v>42193.941759259258</v>
      </c>
      <c r="T3955" s="17">
        <f t="shared" si="308"/>
        <v>42244.041666666672</v>
      </c>
      <c r="U3955">
        <f t="shared" si="309"/>
        <v>2015</v>
      </c>
    </row>
    <row r="3956" spans="1:21" ht="43.2" x14ac:dyDescent="0.3">
      <c r="A3956">
        <v>1230</v>
      </c>
      <c r="B3956" s="9" t="s">
        <v>1231</v>
      </c>
      <c r="C3956" s="3" t="s">
        <v>5340</v>
      </c>
      <c r="D3956" s="5">
        <v>500000</v>
      </c>
      <c r="E3956" s="7">
        <v>0</v>
      </c>
      <c r="F3956" t="s">
        <v>8219</v>
      </c>
      <c r="G3956" t="s">
        <v>8223</v>
      </c>
      <c r="H3956" t="s">
        <v>8245</v>
      </c>
      <c r="I3956">
        <v>1298589630</v>
      </c>
      <c r="J3956">
        <v>1295997630</v>
      </c>
      <c r="K3956" t="b">
        <v>0</v>
      </c>
      <c r="L3956">
        <v>0</v>
      </c>
      <c r="M3956" t="b">
        <v>0</v>
      </c>
      <c r="N3956" t="s">
        <v>8284</v>
      </c>
      <c r="O3956">
        <f t="shared" si="305"/>
        <v>0</v>
      </c>
      <c r="P3956">
        <f t="shared" si="306"/>
        <v>0</v>
      </c>
      <c r="Q3956" s="12" t="s">
        <v>8327</v>
      </c>
      <c r="R3956" t="s">
        <v>8354</v>
      </c>
      <c r="S3956" s="17">
        <f t="shared" si="307"/>
        <v>40568.972569444442</v>
      </c>
      <c r="T3956" s="17">
        <f t="shared" si="308"/>
        <v>40598.972569444442</v>
      </c>
      <c r="U3956">
        <f t="shared" si="309"/>
        <v>2011</v>
      </c>
    </row>
    <row r="3957" spans="1:21" ht="43.2" x14ac:dyDescent="0.3">
      <c r="A3957">
        <v>1227</v>
      </c>
      <c r="B3957" s="9" t="s">
        <v>1228</v>
      </c>
      <c r="C3957" s="3" t="s">
        <v>5337</v>
      </c>
      <c r="D3957" s="5">
        <v>2000</v>
      </c>
      <c r="E3957" s="7">
        <v>0</v>
      </c>
      <c r="F3957" t="s">
        <v>8219</v>
      </c>
      <c r="G3957" t="s">
        <v>8223</v>
      </c>
      <c r="H3957" t="s">
        <v>8245</v>
      </c>
      <c r="I3957">
        <v>1407394800</v>
      </c>
      <c r="J3957">
        <v>1404770616</v>
      </c>
      <c r="K3957" t="b">
        <v>0</v>
      </c>
      <c r="L3957">
        <v>0</v>
      </c>
      <c r="M3957" t="b">
        <v>0</v>
      </c>
      <c r="N3957" t="s">
        <v>8284</v>
      </c>
      <c r="O3957">
        <f t="shared" si="305"/>
        <v>0</v>
      </c>
      <c r="P3957">
        <f t="shared" si="306"/>
        <v>0</v>
      </c>
      <c r="Q3957" s="12" t="s">
        <v>8327</v>
      </c>
      <c r="R3957" t="s">
        <v>8354</v>
      </c>
      <c r="S3957" s="17">
        <f t="shared" si="307"/>
        <v>41827.919166666667</v>
      </c>
      <c r="T3957" s="17">
        <f t="shared" si="308"/>
        <v>41858.291666666664</v>
      </c>
      <c r="U3957">
        <f t="shared" si="309"/>
        <v>2014</v>
      </c>
    </row>
    <row r="3958" spans="1:21" ht="43.2" x14ac:dyDescent="0.3">
      <c r="A3958">
        <v>1177</v>
      </c>
      <c r="B3958" s="9" t="s">
        <v>1178</v>
      </c>
      <c r="C3958" s="3" t="s">
        <v>5287</v>
      </c>
      <c r="D3958" s="5">
        <v>6000</v>
      </c>
      <c r="E3958" s="7">
        <v>0</v>
      </c>
      <c r="F3958" t="s">
        <v>8220</v>
      </c>
      <c r="G3958" t="s">
        <v>8224</v>
      </c>
      <c r="H3958" t="s">
        <v>8246</v>
      </c>
      <c r="I3958">
        <v>1413388296</v>
      </c>
      <c r="J3958">
        <v>1410796296</v>
      </c>
      <c r="K3958" t="b">
        <v>0</v>
      </c>
      <c r="L3958">
        <v>0</v>
      </c>
      <c r="M3958" t="b">
        <v>0</v>
      </c>
      <c r="N3958" t="s">
        <v>8282</v>
      </c>
      <c r="O3958">
        <f t="shared" si="305"/>
        <v>0</v>
      </c>
      <c r="P3958">
        <f t="shared" si="306"/>
        <v>0</v>
      </c>
      <c r="Q3958" s="12" t="s">
        <v>8319</v>
      </c>
      <c r="R3958" t="s">
        <v>8345</v>
      </c>
      <c r="S3958" s="17">
        <f t="shared" si="307"/>
        <v>41897.660833333335</v>
      </c>
      <c r="T3958" s="17">
        <f t="shared" si="308"/>
        <v>41927.660833333335</v>
      </c>
      <c r="U3958">
        <f t="shared" si="309"/>
        <v>2014</v>
      </c>
    </row>
    <row r="3959" spans="1:21" ht="28.8" x14ac:dyDescent="0.3">
      <c r="A3959">
        <v>1172</v>
      </c>
      <c r="B3959" s="9" t="s">
        <v>1173</v>
      </c>
      <c r="C3959" s="3" t="s">
        <v>5282</v>
      </c>
      <c r="D3959" s="5">
        <v>9000</v>
      </c>
      <c r="E3959" s="7">
        <v>0</v>
      </c>
      <c r="F3959" t="s">
        <v>8220</v>
      </c>
      <c r="G3959" t="s">
        <v>8223</v>
      </c>
      <c r="H3959" t="s">
        <v>8245</v>
      </c>
      <c r="I3959">
        <v>1408551752</v>
      </c>
      <c r="J3959">
        <v>1405959752</v>
      </c>
      <c r="K3959" t="b">
        <v>0</v>
      </c>
      <c r="L3959">
        <v>0</v>
      </c>
      <c r="M3959" t="b">
        <v>0</v>
      </c>
      <c r="N3959" t="s">
        <v>8282</v>
      </c>
      <c r="O3959">
        <f t="shared" si="305"/>
        <v>0</v>
      </c>
      <c r="P3959">
        <f t="shared" si="306"/>
        <v>0</v>
      </c>
      <c r="Q3959" s="12" t="s">
        <v>8319</v>
      </c>
      <c r="R3959" t="s">
        <v>8345</v>
      </c>
      <c r="S3959" s="17">
        <f t="shared" si="307"/>
        <v>41841.682314814818</v>
      </c>
      <c r="T3959" s="17">
        <f t="shared" si="308"/>
        <v>41871.682314814818</v>
      </c>
      <c r="U3959">
        <f t="shared" si="309"/>
        <v>2014</v>
      </c>
    </row>
    <row r="3960" spans="1:21" ht="57.6" x14ac:dyDescent="0.3">
      <c r="A3960">
        <v>1164</v>
      </c>
      <c r="B3960" s="9" t="s">
        <v>1165</v>
      </c>
      <c r="C3960" s="3" t="s">
        <v>5274</v>
      </c>
      <c r="D3960" s="5">
        <v>10000</v>
      </c>
      <c r="E3960" s="7">
        <v>0</v>
      </c>
      <c r="F3960" t="s">
        <v>8220</v>
      </c>
      <c r="G3960" t="s">
        <v>8223</v>
      </c>
      <c r="H3960" t="s">
        <v>8245</v>
      </c>
      <c r="I3960">
        <v>1466270582</v>
      </c>
      <c r="J3960">
        <v>1463678582</v>
      </c>
      <c r="K3960" t="b">
        <v>0</v>
      </c>
      <c r="L3960">
        <v>0</v>
      </c>
      <c r="M3960" t="b">
        <v>0</v>
      </c>
      <c r="N3960" t="s">
        <v>8282</v>
      </c>
      <c r="O3960">
        <f t="shared" si="305"/>
        <v>0</v>
      </c>
      <c r="P3960">
        <f t="shared" si="306"/>
        <v>0</v>
      </c>
      <c r="Q3960" s="12" t="s">
        <v>8319</v>
      </c>
      <c r="R3960" t="s">
        <v>8345</v>
      </c>
      <c r="S3960" s="17">
        <f t="shared" si="307"/>
        <v>42509.724328703705</v>
      </c>
      <c r="T3960" s="17">
        <f t="shared" si="308"/>
        <v>42539.724328703705</v>
      </c>
      <c r="U3960">
        <f t="shared" si="309"/>
        <v>2016</v>
      </c>
    </row>
    <row r="3961" spans="1:21" ht="43.2" x14ac:dyDescent="0.3">
      <c r="A3961">
        <v>1163</v>
      </c>
      <c r="B3961" s="9" t="s">
        <v>1164</v>
      </c>
      <c r="C3961" s="3" t="s">
        <v>5273</v>
      </c>
      <c r="D3961" s="5">
        <v>5200</v>
      </c>
      <c r="E3961" s="7">
        <v>0</v>
      </c>
      <c r="F3961" t="s">
        <v>8220</v>
      </c>
      <c r="G3961" t="s">
        <v>8223</v>
      </c>
      <c r="H3961" t="s">
        <v>8245</v>
      </c>
      <c r="I3961">
        <v>1407604920</v>
      </c>
      <c r="J3961">
        <v>1405012920</v>
      </c>
      <c r="K3961" t="b">
        <v>0</v>
      </c>
      <c r="L3961">
        <v>0</v>
      </c>
      <c r="M3961" t="b">
        <v>0</v>
      </c>
      <c r="N3961" t="s">
        <v>8282</v>
      </c>
      <c r="O3961">
        <f t="shared" si="305"/>
        <v>0</v>
      </c>
      <c r="P3961">
        <f t="shared" si="306"/>
        <v>0</v>
      </c>
      <c r="Q3961" s="12" t="s">
        <v>8319</v>
      </c>
      <c r="R3961" t="s">
        <v>8345</v>
      </c>
      <c r="S3961" s="17">
        <f t="shared" si="307"/>
        <v>41830.723611111112</v>
      </c>
      <c r="T3961" s="17">
        <f t="shared" si="308"/>
        <v>41860.723611111112</v>
      </c>
      <c r="U3961">
        <f t="shared" si="309"/>
        <v>2014</v>
      </c>
    </row>
    <row r="3962" spans="1:21" ht="43.2" x14ac:dyDescent="0.3">
      <c r="A3962">
        <v>1161</v>
      </c>
      <c r="B3962" s="9" t="s">
        <v>1162</v>
      </c>
      <c r="C3962" s="3" t="s">
        <v>5271</v>
      </c>
      <c r="D3962" s="5">
        <v>18000</v>
      </c>
      <c r="E3962" s="7">
        <v>0</v>
      </c>
      <c r="F3962" t="s">
        <v>8220</v>
      </c>
      <c r="G3962" t="s">
        <v>8223</v>
      </c>
      <c r="H3962" t="s">
        <v>8245</v>
      </c>
      <c r="I3962">
        <v>1432047989</v>
      </c>
      <c r="J3962">
        <v>1430233589</v>
      </c>
      <c r="K3962" t="b">
        <v>0</v>
      </c>
      <c r="L3962">
        <v>0</v>
      </c>
      <c r="M3962" t="b">
        <v>0</v>
      </c>
      <c r="N3962" t="s">
        <v>8282</v>
      </c>
      <c r="O3962">
        <f t="shared" si="305"/>
        <v>0</v>
      </c>
      <c r="P3962">
        <f t="shared" si="306"/>
        <v>0</v>
      </c>
      <c r="Q3962" s="12" t="s">
        <v>8319</v>
      </c>
      <c r="R3962" t="s">
        <v>8345</v>
      </c>
      <c r="S3962" s="17">
        <f t="shared" si="307"/>
        <v>42122.629502314812</v>
      </c>
      <c r="T3962" s="17">
        <f t="shared" si="308"/>
        <v>42143.629502314812</v>
      </c>
      <c r="U3962">
        <f t="shared" si="309"/>
        <v>2015</v>
      </c>
    </row>
    <row r="3963" spans="1:21" ht="43.2" x14ac:dyDescent="0.3">
      <c r="A3963">
        <v>1159</v>
      </c>
      <c r="B3963" s="9" t="s">
        <v>1160</v>
      </c>
      <c r="C3963" s="3" t="s">
        <v>5269</v>
      </c>
      <c r="D3963" s="5">
        <v>6750</v>
      </c>
      <c r="E3963" s="7">
        <v>0</v>
      </c>
      <c r="F3963" t="s">
        <v>8220</v>
      </c>
      <c r="G3963" t="s">
        <v>8223</v>
      </c>
      <c r="H3963" t="s">
        <v>8245</v>
      </c>
      <c r="I3963">
        <v>1435679100</v>
      </c>
      <c r="J3963">
        <v>1433006765</v>
      </c>
      <c r="K3963" t="b">
        <v>0</v>
      </c>
      <c r="L3963">
        <v>0</v>
      </c>
      <c r="M3963" t="b">
        <v>0</v>
      </c>
      <c r="N3963" t="s">
        <v>8282</v>
      </c>
      <c r="O3963">
        <f t="shared" si="305"/>
        <v>0</v>
      </c>
      <c r="P3963">
        <f t="shared" si="306"/>
        <v>0</v>
      </c>
      <c r="Q3963" s="12" t="s">
        <v>8319</v>
      </c>
      <c r="R3963" t="s">
        <v>8345</v>
      </c>
      <c r="S3963" s="17">
        <f t="shared" si="307"/>
        <v>42154.726446759261</v>
      </c>
      <c r="T3963" s="17">
        <f t="shared" si="308"/>
        <v>42185.65625</v>
      </c>
      <c r="U3963">
        <f t="shared" si="309"/>
        <v>2015</v>
      </c>
    </row>
    <row r="3964" spans="1:21" ht="43.2" x14ac:dyDescent="0.3">
      <c r="A3964">
        <v>1156</v>
      </c>
      <c r="B3964" s="9" t="s">
        <v>1157</v>
      </c>
      <c r="C3964" s="3" t="s">
        <v>5266</v>
      </c>
      <c r="D3964" s="5">
        <v>6500</v>
      </c>
      <c r="E3964" s="7">
        <v>0</v>
      </c>
      <c r="F3964" t="s">
        <v>8220</v>
      </c>
      <c r="G3964" t="s">
        <v>8223</v>
      </c>
      <c r="H3964" t="s">
        <v>8245</v>
      </c>
      <c r="I3964">
        <v>1424742162</v>
      </c>
      <c r="J3964">
        <v>1422150162</v>
      </c>
      <c r="K3964" t="b">
        <v>0</v>
      </c>
      <c r="L3964">
        <v>0</v>
      </c>
      <c r="M3964" t="b">
        <v>0</v>
      </c>
      <c r="N3964" t="s">
        <v>8282</v>
      </c>
      <c r="O3964">
        <f t="shared" si="305"/>
        <v>0</v>
      </c>
      <c r="P3964">
        <f t="shared" si="306"/>
        <v>0</v>
      </c>
      <c r="Q3964" s="12" t="s">
        <v>8319</v>
      </c>
      <c r="R3964" t="s">
        <v>8345</v>
      </c>
      <c r="S3964" s="17">
        <f t="shared" si="307"/>
        <v>42029.07131944444</v>
      </c>
      <c r="T3964" s="17">
        <f t="shared" si="308"/>
        <v>42059.07131944444</v>
      </c>
      <c r="U3964">
        <f t="shared" si="309"/>
        <v>2015</v>
      </c>
    </row>
    <row r="3965" spans="1:21" ht="57.6" x14ac:dyDescent="0.3">
      <c r="A3965">
        <v>1151</v>
      </c>
      <c r="B3965" s="9" t="s">
        <v>1152</v>
      </c>
      <c r="C3965" s="3" t="s">
        <v>5261</v>
      </c>
      <c r="D3965" s="5">
        <v>25000</v>
      </c>
      <c r="E3965" s="7">
        <v>0</v>
      </c>
      <c r="F3965" t="s">
        <v>8220</v>
      </c>
      <c r="G3965" t="s">
        <v>8223</v>
      </c>
      <c r="H3965" t="s">
        <v>8245</v>
      </c>
      <c r="I3965">
        <v>1441592863</v>
      </c>
      <c r="J3965">
        <v>1439000863</v>
      </c>
      <c r="K3965" t="b">
        <v>0</v>
      </c>
      <c r="L3965">
        <v>0</v>
      </c>
      <c r="M3965" t="b">
        <v>0</v>
      </c>
      <c r="N3965" t="s">
        <v>8282</v>
      </c>
      <c r="O3965">
        <f t="shared" si="305"/>
        <v>0</v>
      </c>
      <c r="P3965">
        <f t="shared" si="306"/>
        <v>0</v>
      </c>
      <c r="Q3965" s="12" t="s">
        <v>8319</v>
      </c>
      <c r="R3965" t="s">
        <v>8345</v>
      </c>
      <c r="S3965" s="17">
        <f t="shared" si="307"/>
        <v>42224.102581018517</v>
      </c>
      <c r="T3965" s="17">
        <f t="shared" si="308"/>
        <v>42254.102581018517</v>
      </c>
      <c r="U3965">
        <f t="shared" si="309"/>
        <v>2015</v>
      </c>
    </row>
    <row r="3966" spans="1:21" ht="43.2" x14ac:dyDescent="0.3">
      <c r="A3966">
        <v>1147</v>
      </c>
      <c r="B3966" s="9" t="s">
        <v>1148</v>
      </c>
      <c r="C3966" s="3" t="s">
        <v>5257</v>
      </c>
      <c r="D3966" s="5">
        <v>25000</v>
      </c>
      <c r="E3966" s="7">
        <v>0</v>
      </c>
      <c r="F3966" t="s">
        <v>8220</v>
      </c>
      <c r="G3966" t="s">
        <v>8228</v>
      </c>
      <c r="H3966" t="s">
        <v>8250</v>
      </c>
      <c r="I3966">
        <v>1413760783</v>
      </c>
      <c r="J3966">
        <v>1408576783</v>
      </c>
      <c r="K3966" t="b">
        <v>0</v>
      </c>
      <c r="L3966">
        <v>0</v>
      </c>
      <c r="M3966" t="b">
        <v>0</v>
      </c>
      <c r="N3966" t="s">
        <v>8282</v>
      </c>
      <c r="O3966">
        <f t="shared" si="305"/>
        <v>0</v>
      </c>
      <c r="P3966">
        <f t="shared" si="306"/>
        <v>0</v>
      </c>
      <c r="Q3966" s="12" t="s">
        <v>8319</v>
      </c>
      <c r="R3966" t="s">
        <v>8345</v>
      </c>
      <c r="S3966" s="17">
        <f t="shared" si="307"/>
        <v>41871.972025462965</v>
      </c>
      <c r="T3966" s="17">
        <f t="shared" si="308"/>
        <v>41931.972025462965</v>
      </c>
      <c r="U3966">
        <f t="shared" si="309"/>
        <v>2014</v>
      </c>
    </row>
    <row r="3967" spans="1:21" ht="43.2" x14ac:dyDescent="0.3">
      <c r="A3967">
        <v>1144</v>
      </c>
      <c r="B3967" s="9" t="s">
        <v>1145</v>
      </c>
      <c r="C3967" s="3" t="s">
        <v>5254</v>
      </c>
      <c r="D3967" s="5">
        <v>9300</v>
      </c>
      <c r="E3967" s="7">
        <v>0</v>
      </c>
      <c r="F3967" t="s">
        <v>8220</v>
      </c>
      <c r="G3967" t="s">
        <v>8223</v>
      </c>
      <c r="H3967" t="s">
        <v>8245</v>
      </c>
      <c r="I3967">
        <v>1430281320</v>
      </c>
      <c r="J3967">
        <v>1427689320</v>
      </c>
      <c r="K3967" t="b">
        <v>0</v>
      </c>
      <c r="L3967">
        <v>0</v>
      </c>
      <c r="M3967" t="b">
        <v>0</v>
      </c>
      <c r="N3967" t="s">
        <v>8282</v>
      </c>
      <c r="O3967">
        <f t="shared" si="305"/>
        <v>0</v>
      </c>
      <c r="P3967">
        <f t="shared" si="306"/>
        <v>0</v>
      </c>
      <c r="Q3967" s="12" t="s">
        <v>8319</v>
      </c>
      <c r="R3967" t="s">
        <v>8345</v>
      </c>
      <c r="S3967" s="17">
        <f t="shared" si="307"/>
        <v>42093.181944444441</v>
      </c>
      <c r="T3967" s="17">
        <f t="shared" si="308"/>
        <v>42123.181944444441</v>
      </c>
      <c r="U3967">
        <f t="shared" si="309"/>
        <v>2015</v>
      </c>
    </row>
    <row r="3968" spans="1:21" ht="43.2" x14ac:dyDescent="0.3">
      <c r="A3968">
        <v>1142</v>
      </c>
      <c r="B3968" s="9" t="s">
        <v>1143</v>
      </c>
      <c r="C3968" s="3" t="s">
        <v>5252</v>
      </c>
      <c r="D3968" s="5">
        <v>4000</v>
      </c>
      <c r="E3968" s="7">
        <v>0</v>
      </c>
      <c r="F3968" t="s">
        <v>8220</v>
      </c>
      <c r="G3968" t="s">
        <v>8223</v>
      </c>
      <c r="H3968" t="s">
        <v>8245</v>
      </c>
      <c r="I3968">
        <v>1424131727</v>
      </c>
      <c r="J3968">
        <v>1421539727</v>
      </c>
      <c r="K3968" t="b">
        <v>0</v>
      </c>
      <c r="L3968">
        <v>0</v>
      </c>
      <c r="M3968" t="b">
        <v>0</v>
      </c>
      <c r="N3968" t="s">
        <v>8281</v>
      </c>
      <c r="O3968">
        <f t="shared" si="305"/>
        <v>0</v>
      </c>
      <c r="P3968">
        <f t="shared" si="306"/>
        <v>0</v>
      </c>
      <c r="Q3968" s="12" t="s">
        <v>8316</v>
      </c>
      <c r="R3968" t="s">
        <v>8344</v>
      </c>
      <c r="S3968" s="17">
        <f t="shared" si="307"/>
        <v>42022.006099537044</v>
      </c>
      <c r="T3968" s="17">
        <f t="shared" si="308"/>
        <v>42052.006099537044</v>
      </c>
      <c r="U3968">
        <f t="shared" si="309"/>
        <v>2015</v>
      </c>
    </row>
    <row r="3969" spans="1:21" x14ac:dyDescent="0.3">
      <c r="A3969">
        <v>1141</v>
      </c>
      <c r="B3969" s="9" t="s">
        <v>1142</v>
      </c>
      <c r="C3969" s="3" t="s">
        <v>5251</v>
      </c>
      <c r="D3969" s="5">
        <v>500</v>
      </c>
      <c r="E3969" s="7">
        <v>0</v>
      </c>
      <c r="F3969" t="s">
        <v>8220</v>
      </c>
      <c r="G3969" t="s">
        <v>8235</v>
      </c>
      <c r="H3969" t="s">
        <v>8248</v>
      </c>
      <c r="I3969">
        <v>1436460450</v>
      </c>
      <c r="J3969">
        <v>1433868450</v>
      </c>
      <c r="K3969" t="b">
        <v>0</v>
      </c>
      <c r="L3969">
        <v>0</v>
      </c>
      <c r="M3969" t="b">
        <v>0</v>
      </c>
      <c r="N3969" t="s">
        <v>8281</v>
      </c>
      <c r="O3969">
        <f t="shared" si="305"/>
        <v>0</v>
      </c>
      <c r="P3969">
        <f t="shared" si="306"/>
        <v>0</v>
      </c>
      <c r="Q3969" s="12" t="s">
        <v>8316</v>
      </c>
      <c r="R3969" t="s">
        <v>8344</v>
      </c>
      <c r="S3969" s="17">
        <f t="shared" si="307"/>
        <v>42164.699652777781</v>
      </c>
      <c r="T3969" s="17">
        <f t="shared" si="308"/>
        <v>42194.699652777781</v>
      </c>
      <c r="U3969">
        <f t="shared" si="309"/>
        <v>2015</v>
      </c>
    </row>
    <row r="3970" spans="1:21" ht="43.2" x14ac:dyDescent="0.3">
      <c r="A3970">
        <v>1140</v>
      </c>
      <c r="B3970" s="9" t="s">
        <v>1141</v>
      </c>
      <c r="C3970" s="3" t="s">
        <v>5250</v>
      </c>
      <c r="D3970" s="5">
        <v>5000</v>
      </c>
      <c r="E3970" s="7">
        <v>0</v>
      </c>
      <c r="F3970" t="s">
        <v>8220</v>
      </c>
      <c r="G3970" t="s">
        <v>8224</v>
      </c>
      <c r="H3970" t="s">
        <v>8246</v>
      </c>
      <c r="I3970">
        <v>1438859121</v>
      </c>
      <c r="J3970">
        <v>1436267121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310">ROUND(E3970/D3970*100,0)</f>
        <v>0</v>
      </c>
      <c r="P3970">
        <f t="shared" si="306"/>
        <v>0</v>
      </c>
      <c r="Q3970" s="12" t="s">
        <v>8316</v>
      </c>
      <c r="R3970" t="s">
        <v>8344</v>
      </c>
      <c r="S3970" s="17">
        <f t="shared" si="307"/>
        <v>42192.462048611109</v>
      </c>
      <c r="T3970" s="17">
        <f t="shared" si="308"/>
        <v>42222.462048611109</v>
      </c>
      <c r="U3970">
        <f t="shared" si="309"/>
        <v>2015</v>
      </c>
    </row>
    <row r="3971" spans="1:21" ht="43.2" x14ac:dyDescent="0.3">
      <c r="A3971">
        <v>1131</v>
      </c>
      <c r="B3971" s="9" t="s">
        <v>1132</v>
      </c>
      <c r="C3971" s="3" t="s">
        <v>5241</v>
      </c>
      <c r="D3971" s="5">
        <v>40000</v>
      </c>
      <c r="E3971" s="7">
        <v>0</v>
      </c>
      <c r="F3971" t="s">
        <v>8220</v>
      </c>
      <c r="G3971" t="s">
        <v>8225</v>
      </c>
      <c r="H3971" t="s">
        <v>8247</v>
      </c>
      <c r="I3971">
        <v>1450993668</v>
      </c>
      <c r="J3971">
        <v>1448401668</v>
      </c>
      <c r="K3971" t="b">
        <v>0</v>
      </c>
      <c r="L3971">
        <v>0</v>
      </c>
      <c r="M3971" t="b">
        <v>0</v>
      </c>
      <c r="N3971" t="s">
        <v>8281</v>
      </c>
      <c r="O3971">
        <f t="shared" si="310"/>
        <v>0</v>
      </c>
      <c r="P3971">
        <f t="shared" ref="P3971:P4034" si="311">IFERROR(ROUND(E3971/L3971,2),0)</f>
        <v>0</v>
      </c>
      <c r="Q3971" s="12" t="s">
        <v>8316</v>
      </c>
      <c r="R3971" t="s">
        <v>8344</v>
      </c>
      <c r="S3971" s="17">
        <f t="shared" ref="S3971:S4034" si="312">(((J3971/60)/60)/24)+DATE(1970,1,1)</f>
        <v>42332.908194444448</v>
      </c>
      <c r="T3971" s="17">
        <f t="shared" ref="T3971:T4034" si="313">(((I3971/60)/60)/24)+DATE(1970,1,1)</f>
        <v>42362.908194444448</v>
      </c>
      <c r="U3971">
        <f t="shared" ref="U3971:U4034" si="314">YEAR(S3971)</f>
        <v>2015</v>
      </c>
    </row>
    <row r="3972" spans="1:21" ht="43.2" x14ac:dyDescent="0.3">
      <c r="A3972">
        <v>1125</v>
      </c>
      <c r="B3972" s="9" t="s">
        <v>1126</v>
      </c>
      <c r="C3972" s="3" t="s">
        <v>5235</v>
      </c>
      <c r="D3972" s="5">
        <v>3000</v>
      </c>
      <c r="E3972" s="7">
        <v>0</v>
      </c>
      <c r="F3972" t="s">
        <v>8220</v>
      </c>
      <c r="G3972" t="s">
        <v>8224</v>
      </c>
      <c r="H3972" t="s">
        <v>8246</v>
      </c>
      <c r="I3972">
        <v>1443193130</v>
      </c>
      <c r="J3972">
        <v>1438009130</v>
      </c>
      <c r="K3972" t="b">
        <v>0</v>
      </c>
      <c r="L3972">
        <v>0</v>
      </c>
      <c r="M3972" t="b">
        <v>0</v>
      </c>
      <c r="N3972" t="s">
        <v>8281</v>
      </c>
      <c r="O3972">
        <f t="shared" si="310"/>
        <v>0</v>
      </c>
      <c r="P3972">
        <f t="shared" si="311"/>
        <v>0</v>
      </c>
      <c r="Q3972" s="12" t="s">
        <v>8316</v>
      </c>
      <c r="R3972" t="s">
        <v>8344</v>
      </c>
      <c r="S3972" s="17">
        <f t="shared" si="312"/>
        <v>42212.624189814815</v>
      </c>
      <c r="T3972" s="17">
        <f t="shared" si="313"/>
        <v>42272.624189814815</v>
      </c>
      <c r="U3972">
        <f t="shared" si="314"/>
        <v>2015</v>
      </c>
    </row>
    <row r="3973" spans="1:21" ht="57.6" x14ac:dyDescent="0.3">
      <c r="A3973">
        <v>1122</v>
      </c>
      <c r="B3973" s="9" t="s">
        <v>1123</v>
      </c>
      <c r="C3973" s="3" t="s">
        <v>5232</v>
      </c>
      <c r="D3973" s="5">
        <v>3200</v>
      </c>
      <c r="E3973" s="7">
        <v>0</v>
      </c>
      <c r="F3973" t="s">
        <v>8220</v>
      </c>
      <c r="G3973" t="s">
        <v>8224</v>
      </c>
      <c r="H3973" t="s">
        <v>8246</v>
      </c>
      <c r="I3973">
        <v>1369932825</v>
      </c>
      <c r="J3973">
        <v>1368723225</v>
      </c>
      <c r="K3973" t="b">
        <v>0</v>
      </c>
      <c r="L3973">
        <v>0</v>
      </c>
      <c r="M3973" t="b">
        <v>0</v>
      </c>
      <c r="N3973" t="s">
        <v>8280</v>
      </c>
      <c r="O3973">
        <f t="shared" si="310"/>
        <v>0</v>
      </c>
      <c r="P3973">
        <f t="shared" si="311"/>
        <v>0</v>
      </c>
      <c r="Q3973" s="12" t="s">
        <v>8316</v>
      </c>
      <c r="R3973" t="s">
        <v>8334</v>
      </c>
      <c r="S3973" s="17">
        <f t="shared" si="312"/>
        <v>41410.703993055555</v>
      </c>
      <c r="T3973" s="17">
        <f t="shared" si="313"/>
        <v>41424.703993055555</v>
      </c>
      <c r="U3973">
        <f t="shared" si="314"/>
        <v>2013</v>
      </c>
    </row>
    <row r="3974" spans="1:21" ht="43.2" x14ac:dyDescent="0.3">
      <c r="A3974">
        <v>1120</v>
      </c>
      <c r="B3974" s="9" t="s">
        <v>1121</v>
      </c>
      <c r="C3974" s="3" t="s">
        <v>5230</v>
      </c>
      <c r="D3974" s="5">
        <v>25000</v>
      </c>
      <c r="E3974" s="7">
        <v>0</v>
      </c>
      <c r="F3974" t="s">
        <v>8220</v>
      </c>
      <c r="G3974" t="s">
        <v>8223</v>
      </c>
      <c r="H3974" t="s">
        <v>8245</v>
      </c>
      <c r="I3974">
        <v>1319835400</v>
      </c>
      <c r="J3974">
        <v>1315947400</v>
      </c>
      <c r="K3974" t="b">
        <v>0</v>
      </c>
      <c r="L3974">
        <v>0</v>
      </c>
      <c r="M3974" t="b">
        <v>0</v>
      </c>
      <c r="N3974" t="s">
        <v>8280</v>
      </c>
      <c r="O3974">
        <f t="shared" si="310"/>
        <v>0</v>
      </c>
      <c r="P3974">
        <f t="shared" si="311"/>
        <v>0</v>
      </c>
      <c r="Q3974" s="12" t="s">
        <v>8316</v>
      </c>
      <c r="R3974" t="s">
        <v>8334</v>
      </c>
      <c r="S3974" s="17">
        <f t="shared" si="312"/>
        <v>40799.872685185182</v>
      </c>
      <c r="T3974" s="17">
        <f t="shared" si="313"/>
        <v>40844.872685185182</v>
      </c>
      <c r="U3974">
        <f t="shared" si="314"/>
        <v>2011</v>
      </c>
    </row>
    <row r="3975" spans="1:21" ht="57.6" x14ac:dyDescent="0.3">
      <c r="A3975">
        <v>1107</v>
      </c>
      <c r="B3975" s="9" t="s">
        <v>1108</v>
      </c>
      <c r="C3975" s="3" t="s">
        <v>5217</v>
      </c>
      <c r="D3975" s="5">
        <v>10000</v>
      </c>
      <c r="E3975" s="7">
        <v>0</v>
      </c>
      <c r="F3975" t="s">
        <v>8220</v>
      </c>
      <c r="G3975" t="s">
        <v>8223</v>
      </c>
      <c r="H3975" t="s">
        <v>8245</v>
      </c>
      <c r="I3975">
        <v>1406148024</v>
      </c>
      <c r="J3975">
        <v>1403556024</v>
      </c>
      <c r="K3975" t="b">
        <v>0</v>
      </c>
      <c r="L3975">
        <v>0</v>
      </c>
      <c r="M3975" t="b">
        <v>0</v>
      </c>
      <c r="N3975" t="s">
        <v>8280</v>
      </c>
      <c r="O3975">
        <f t="shared" si="310"/>
        <v>0</v>
      </c>
      <c r="P3975">
        <f t="shared" si="311"/>
        <v>0</v>
      </c>
      <c r="Q3975" s="12" t="s">
        <v>8316</v>
      </c>
      <c r="R3975" t="s">
        <v>8334</v>
      </c>
      <c r="S3975" s="17">
        <f t="shared" si="312"/>
        <v>41813.861388888887</v>
      </c>
      <c r="T3975" s="17">
        <f t="shared" si="313"/>
        <v>41843.861388888887</v>
      </c>
      <c r="U3975">
        <f t="shared" si="314"/>
        <v>2014</v>
      </c>
    </row>
    <row r="3976" spans="1:21" ht="43.2" x14ac:dyDescent="0.3">
      <c r="A3976">
        <v>1087</v>
      </c>
      <c r="B3976" s="9" t="s">
        <v>1088</v>
      </c>
      <c r="C3976" s="3" t="s">
        <v>5197</v>
      </c>
      <c r="D3976" s="5">
        <v>1100</v>
      </c>
      <c r="E3976" s="7">
        <v>0</v>
      </c>
      <c r="F3976" t="s">
        <v>8220</v>
      </c>
      <c r="G3976" t="s">
        <v>8223</v>
      </c>
      <c r="H3976" t="s">
        <v>8245</v>
      </c>
      <c r="I3976">
        <v>1402852087</v>
      </c>
      <c r="J3976">
        <v>1400260087</v>
      </c>
      <c r="K3976" t="b">
        <v>0</v>
      </c>
      <c r="L3976">
        <v>0</v>
      </c>
      <c r="M3976" t="b">
        <v>0</v>
      </c>
      <c r="N3976" t="s">
        <v>8280</v>
      </c>
      <c r="O3976">
        <f t="shared" si="310"/>
        <v>0</v>
      </c>
      <c r="P3976">
        <f t="shared" si="311"/>
        <v>0</v>
      </c>
      <c r="Q3976" s="12" t="s">
        <v>8316</v>
      </c>
      <c r="R3976" t="s">
        <v>8334</v>
      </c>
      <c r="S3976" s="17">
        <f t="shared" si="312"/>
        <v>41775.713969907411</v>
      </c>
      <c r="T3976" s="17">
        <f t="shared" si="313"/>
        <v>41805.713969907411</v>
      </c>
      <c r="U3976">
        <f t="shared" si="314"/>
        <v>2014</v>
      </c>
    </row>
    <row r="3977" spans="1:21" x14ac:dyDescent="0.3">
      <c r="A3977">
        <v>1084</v>
      </c>
      <c r="B3977" s="9" t="s">
        <v>1085</v>
      </c>
      <c r="C3977" s="3" t="s">
        <v>5194</v>
      </c>
      <c r="D3977" s="5">
        <v>550</v>
      </c>
      <c r="E3977" s="7">
        <v>0</v>
      </c>
      <c r="F3977" t="s">
        <v>8220</v>
      </c>
      <c r="G3977" t="s">
        <v>8223</v>
      </c>
      <c r="H3977" t="s">
        <v>8245</v>
      </c>
      <c r="I3977">
        <v>1407534804</v>
      </c>
      <c r="J3977">
        <v>1404942804</v>
      </c>
      <c r="K3977" t="b">
        <v>0</v>
      </c>
      <c r="L3977">
        <v>0</v>
      </c>
      <c r="M3977" t="b">
        <v>0</v>
      </c>
      <c r="N3977" t="s">
        <v>8280</v>
      </c>
      <c r="O3977">
        <f t="shared" si="310"/>
        <v>0</v>
      </c>
      <c r="P3977">
        <f t="shared" si="311"/>
        <v>0</v>
      </c>
      <c r="Q3977" s="12" t="s">
        <v>8316</v>
      </c>
      <c r="R3977" t="s">
        <v>8334</v>
      </c>
      <c r="S3977" s="17">
        <f t="shared" si="312"/>
        <v>41829.912083333329</v>
      </c>
      <c r="T3977" s="17">
        <f t="shared" si="313"/>
        <v>41859.912083333329</v>
      </c>
      <c r="U3977">
        <f t="shared" si="314"/>
        <v>2014</v>
      </c>
    </row>
    <row r="3978" spans="1:21" ht="43.2" x14ac:dyDescent="0.3">
      <c r="A3978">
        <v>1071</v>
      </c>
      <c r="B3978" s="9" t="s">
        <v>1072</v>
      </c>
      <c r="C3978" s="3" t="s">
        <v>5181</v>
      </c>
      <c r="D3978" s="5">
        <v>100</v>
      </c>
      <c r="E3978" s="7">
        <v>0</v>
      </c>
      <c r="F3978" t="s">
        <v>8220</v>
      </c>
      <c r="G3978" t="s">
        <v>8233</v>
      </c>
      <c r="H3978" t="s">
        <v>8253</v>
      </c>
      <c r="I3978">
        <v>1447787093</v>
      </c>
      <c r="J3978">
        <v>1445191493</v>
      </c>
      <c r="K3978" t="b">
        <v>0</v>
      </c>
      <c r="L3978">
        <v>0</v>
      </c>
      <c r="M3978" t="b">
        <v>0</v>
      </c>
      <c r="N3978" t="s">
        <v>8280</v>
      </c>
      <c r="O3978">
        <f t="shared" si="310"/>
        <v>0</v>
      </c>
      <c r="P3978">
        <f t="shared" si="311"/>
        <v>0</v>
      </c>
      <c r="Q3978" s="12" t="s">
        <v>8316</v>
      </c>
      <c r="R3978" t="s">
        <v>8334</v>
      </c>
      <c r="S3978" s="17">
        <f t="shared" si="312"/>
        <v>42295.753391203703</v>
      </c>
      <c r="T3978" s="17">
        <f t="shared" si="313"/>
        <v>42325.795057870375</v>
      </c>
      <c r="U3978">
        <f t="shared" si="314"/>
        <v>2015</v>
      </c>
    </row>
    <row r="3979" spans="1:21" ht="43.2" x14ac:dyDescent="0.3">
      <c r="A3979">
        <v>1063</v>
      </c>
      <c r="B3979" s="9" t="s">
        <v>1064</v>
      </c>
      <c r="C3979" s="3" t="s">
        <v>5173</v>
      </c>
      <c r="D3979" s="5">
        <v>1000</v>
      </c>
      <c r="E3979" s="7">
        <v>0</v>
      </c>
      <c r="F3979" t="s">
        <v>8219</v>
      </c>
      <c r="G3979" t="s">
        <v>8223</v>
      </c>
      <c r="H3979" t="s">
        <v>8245</v>
      </c>
      <c r="I3979">
        <v>1472604262</v>
      </c>
      <c r="J3979">
        <v>1470012262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2" t="s">
        <v>8346</v>
      </c>
      <c r="R3979" t="s">
        <v>8347</v>
      </c>
      <c r="S3979" s="17">
        <f t="shared" si="312"/>
        <v>42583.030810185184</v>
      </c>
      <c r="T3979" s="17">
        <f t="shared" si="313"/>
        <v>42613.030810185184</v>
      </c>
      <c r="U3979">
        <f t="shared" si="314"/>
        <v>2016</v>
      </c>
    </row>
    <row r="3980" spans="1:21" ht="28.8" x14ac:dyDescent="0.3">
      <c r="A3980">
        <v>1061</v>
      </c>
      <c r="B3980" s="9" t="s">
        <v>1062</v>
      </c>
      <c r="C3980" s="3" t="s">
        <v>5171</v>
      </c>
      <c r="D3980" s="5">
        <v>4000</v>
      </c>
      <c r="E3980" s="7">
        <v>0</v>
      </c>
      <c r="F3980" t="s">
        <v>8219</v>
      </c>
      <c r="G3980" t="s">
        <v>8223</v>
      </c>
      <c r="H3980" t="s">
        <v>8245</v>
      </c>
      <c r="I3980">
        <v>1462150800</v>
      </c>
      <c r="J3980">
        <v>1456987108</v>
      </c>
      <c r="K3980" t="b">
        <v>0</v>
      </c>
      <c r="L3980">
        <v>0</v>
      </c>
      <c r="M3980" t="b">
        <v>0</v>
      </c>
      <c r="N3980" t="s">
        <v>8279</v>
      </c>
      <c r="O3980">
        <f t="shared" si="310"/>
        <v>0</v>
      </c>
      <c r="P3980">
        <f t="shared" si="311"/>
        <v>0</v>
      </c>
      <c r="Q3980" s="12" t="s">
        <v>8346</v>
      </c>
      <c r="R3980" t="s">
        <v>8347</v>
      </c>
      <c r="S3980" s="17">
        <f t="shared" si="312"/>
        <v>42432.276712962965</v>
      </c>
      <c r="T3980" s="17">
        <f t="shared" si="313"/>
        <v>42492.041666666672</v>
      </c>
      <c r="U3980">
        <f t="shared" si="314"/>
        <v>2016</v>
      </c>
    </row>
    <row r="3981" spans="1:21" x14ac:dyDescent="0.3">
      <c r="A3981">
        <v>1059</v>
      </c>
      <c r="B3981" s="9" t="s">
        <v>1060</v>
      </c>
      <c r="C3981" s="3" t="s">
        <v>5169</v>
      </c>
      <c r="D3981" s="5">
        <v>1100</v>
      </c>
      <c r="E3981" s="7">
        <v>0</v>
      </c>
      <c r="F3981" t="s">
        <v>8219</v>
      </c>
      <c r="G3981" t="s">
        <v>8223</v>
      </c>
      <c r="H3981" t="s">
        <v>8245</v>
      </c>
      <c r="I3981">
        <v>1426269456</v>
      </c>
      <c r="J3981">
        <v>1423681056</v>
      </c>
      <c r="K3981" t="b">
        <v>0</v>
      </c>
      <c r="L3981">
        <v>0</v>
      </c>
      <c r="M3981" t="b">
        <v>0</v>
      </c>
      <c r="N3981" t="s">
        <v>8279</v>
      </c>
      <c r="O3981">
        <f t="shared" si="310"/>
        <v>0</v>
      </c>
      <c r="P3981">
        <f t="shared" si="311"/>
        <v>0</v>
      </c>
      <c r="Q3981" s="12" t="s">
        <v>8346</v>
      </c>
      <c r="R3981" t="s">
        <v>8347</v>
      </c>
      <c r="S3981" s="17">
        <f t="shared" si="312"/>
        <v>42046.79</v>
      </c>
      <c r="T3981" s="17">
        <f t="shared" si="313"/>
        <v>42076.748333333337</v>
      </c>
      <c r="U3981">
        <f t="shared" si="314"/>
        <v>2015</v>
      </c>
    </row>
    <row r="3982" spans="1:21" ht="43.2" x14ac:dyDescent="0.3">
      <c r="A3982">
        <v>1058</v>
      </c>
      <c r="B3982" s="9" t="s">
        <v>1059</v>
      </c>
      <c r="C3982" s="3" t="s">
        <v>5168</v>
      </c>
      <c r="D3982" s="5">
        <v>40000</v>
      </c>
      <c r="E3982" s="7">
        <v>0</v>
      </c>
      <c r="F3982" t="s">
        <v>8219</v>
      </c>
      <c r="G3982" t="s">
        <v>8223</v>
      </c>
      <c r="H3982" t="s">
        <v>8245</v>
      </c>
      <c r="I3982">
        <v>1427328000</v>
      </c>
      <c r="J3982">
        <v>1423777043</v>
      </c>
      <c r="K3982" t="b">
        <v>0</v>
      </c>
      <c r="L3982">
        <v>0</v>
      </c>
      <c r="M3982" t="b">
        <v>0</v>
      </c>
      <c r="N3982" t="s">
        <v>8279</v>
      </c>
      <c r="O3982">
        <f t="shared" si="310"/>
        <v>0</v>
      </c>
      <c r="P3982">
        <f t="shared" si="311"/>
        <v>0</v>
      </c>
      <c r="Q3982" s="12" t="s">
        <v>8346</v>
      </c>
      <c r="R3982" t="s">
        <v>8347</v>
      </c>
      <c r="S3982" s="17">
        <f t="shared" si="312"/>
        <v>42047.900960648149</v>
      </c>
      <c r="T3982" s="17">
        <f t="shared" si="313"/>
        <v>42089</v>
      </c>
      <c r="U3982">
        <f t="shared" si="314"/>
        <v>2015</v>
      </c>
    </row>
    <row r="3983" spans="1:21" ht="43.2" x14ac:dyDescent="0.3">
      <c r="A3983">
        <v>1057</v>
      </c>
      <c r="B3983" s="9" t="s">
        <v>1058</v>
      </c>
      <c r="C3983" s="3" t="s">
        <v>5167</v>
      </c>
      <c r="D3983" s="5">
        <v>10000</v>
      </c>
      <c r="E3983" s="7">
        <v>0</v>
      </c>
      <c r="F3983" t="s">
        <v>8219</v>
      </c>
      <c r="G3983" t="s">
        <v>8223</v>
      </c>
      <c r="H3983" t="s">
        <v>8245</v>
      </c>
      <c r="I3983">
        <v>1480888483</v>
      </c>
      <c r="J3983">
        <v>1478292883</v>
      </c>
      <c r="K3983" t="b">
        <v>0</v>
      </c>
      <c r="L3983">
        <v>0</v>
      </c>
      <c r="M3983" t="b">
        <v>0</v>
      </c>
      <c r="N3983" t="s">
        <v>8279</v>
      </c>
      <c r="O3983">
        <f t="shared" si="310"/>
        <v>0</v>
      </c>
      <c r="P3983">
        <f t="shared" si="311"/>
        <v>0</v>
      </c>
      <c r="Q3983" s="12" t="s">
        <v>8346</v>
      </c>
      <c r="R3983" t="s">
        <v>8347</v>
      </c>
      <c r="S3983" s="17">
        <f t="shared" si="312"/>
        <v>42678.871331018512</v>
      </c>
      <c r="T3983" s="17">
        <f t="shared" si="313"/>
        <v>42708.912997685184</v>
      </c>
      <c r="U3983">
        <f t="shared" si="314"/>
        <v>2016</v>
      </c>
    </row>
    <row r="3984" spans="1:21" ht="43.2" x14ac:dyDescent="0.3">
      <c r="A3984">
        <v>1056</v>
      </c>
      <c r="B3984" s="9" t="s">
        <v>1057</v>
      </c>
      <c r="C3984" s="3" t="s">
        <v>5166</v>
      </c>
      <c r="D3984" s="5">
        <v>10000</v>
      </c>
      <c r="E3984" s="7">
        <v>0</v>
      </c>
      <c r="F3984" t="s">
        <v>8219</v>
      </c>
      <c r="G3984" t="s">
        <v>8223</v>
      </c>
      <c r="H3984" t="s">
        <v>8245</v>
      </c>
      <c r="I3984">
        <v>1429892177</v>
      </c>
      <c r="J3984">
        <v>1424711777</v>
      </c>
      <c r="K3984" t="b">
        <v>0</v>
      </c>
      <c r="L3984">
        <v>0</v>
      </c>
      <c r="M3984" t="b">
        <v>0</v>
      </c>
      <c r="N3984" t="s">
        <v>8279</v>
      </c>
      <c r="O3984">
        <f t="shared" si="310"/>
        <v>0</v>
      </c>
      <c r="P3984">
        <f t="shared" si="311"/>
        <v>0</v>
      </c>
      <c r="Q3984" s="12" t="s">
        <v>8346</v>
      </c>
      <c r="R3984" t="s">
        <v>8347</v>
      </c>
      <c r="S3984" s="17">
        <f t="shared" si="312"/>
        <v>42058.719641203701</v>
      </c>
      <c r="T3984" s="17">
        <f t="shared" si="313"/>
        <v>42118.677974537044</v>
      </c>
      <c r="U3984">
        <f t="shared" si="314"/>
        <v>2015</v>
      </c>
    </row>
    <row r="3985" spans="1:21" ht="43.2" x14ac:dyDescent="0.3">
      <c r="A3985">
        <v>1055</v>
      </c>
      <c r="B3985" s="9" t="s">
        <v>1056</v>
      </c>
      <c r="C3985" s="3" t="s">
        <v>5165</v>
      </c>
      <c r="D3985" s="5">
        <v>3500</v>
      </c>
      <c r="E3985" s="7">
        <v>0</v>
      </c>
      <c r="F3985" t="s">
        <v>8219</v>
      </c>
      <c r="G3985" t="s">
        <v>8223</v>
      </c>
      <c r="H3985" t="s">
        <v>8245</v>
      </c>
      <c r="I3985">
        <v>1457394545</v>
      </c>
      <c r="J3985">
        <v>1454802545</v>
      </c>
      <c r="K3985" t="b">
        <v>0</v>
      </c>
      <c r="L3985">
        <v>0</v>
      </c>
      <c r="M3985" t="b">
        <v>0</v>
      </c>
      <c r="N3985" t="s">
        <v>8279</v>
      </c>
      <c r="O3985">
        <f t="shared" si="310"/>
        <v>0</v>
      </c>
      <c r="P3985">
        <f t="shared" si="311"/>
        <v>0</v>
      </c>
      <c r="Q3985" s="12" t="s">
        <v>8346</v>
      </c>
      <c r="R3985" t="s">
        <v>8347</v>
      </c>
      <c r="S3985" s="17">
        <f t="shared" si="312"/>
        <v>42406.992418981477</v>
      </c>
      <c r="T3985" s="17">
        <f t="shared" si="313"/>
        <v>42436.992418981477</v>
      </c>
      <c r="U3985">
        <f t="shared" si="314"/>
        <v>2016</v>
      </c>
    </row>
    <row r="3986" spans="1:21" ht="57.6" x14ac:dyDescent="0.3">
      <c r="A3986">
        <v>1054</v>
      </c>
      <c r="B3986" s="9" t="s">
        <v>1055</v>
      </c>
      <c r="C3986" s="3" t="s">
        <v>5164</v>
      </c>
      <c r="D3986" s="5">
        <v>2500</v>
      </c>
      <c r="E3986" s="7">
        <v>0</v>
      </c>
      <c r="F3986" t="s">
        <v>8219</v>
      </c>
      <c r="G3986" t="s">
        <v>8223</v>
      </c>
      <c r="H3986" t="s">
        <v>8245</v>
      </c>
      <c r="I3986">
        <v>1407708000</v>
      </c>
      <c r="J3986">
        <v>1405110399</v>
      </c>
      <c r="K3986" t="b">
        <v>0</v>
      </c>
      <c r="L3986">
        <v>0</v>
      </c>
      <c r="M3986" t="b">
        <v>0</v>
      </c>
      <c r="N3986" t="s">
        <v>8279</v>
      </c>
      <c r="O3986">
        <f t="shared" si="310"/>
        <v>0</v>
      </c>
      <c r="P3986">
        <f t="shared" si="311"/>
        <v>0</v>
      </c>
      <c r="Q3986" s="12" t="s">
        <v>8346</v>
      </c>
      <c r="R3986" t="s">
        <v>8347</v>
      </c>
      <c r="S3986" s="17">
        <f t="shared" si="312"/>
        <v>41831.851840277777</v>
      </c>
      <c r="T3986" s="17">
        <f t="shared" si="313"/>
        <v>41861.916666666664</v>
      </c>
      <c r="U3986">
        <f t="shared" si="314"/>
        <v>2014</v>
      </c>
    </row>
    <row r="3987" spans="1:21" ht="57.6" x14ac:dyDescent="0.3">
      <c r="A3987">
        <v>1052</v>
      </c>
      <c r="B3987" s="9" t="s">
        <v>1053</v>
      </c>
      <c r="C3987" s="3" t="s">
        <v>5162</v>
      </c>
      <c r="D3987" s="5">
        <v>4336</v>
      </c>
      <c r="E3987" s="7">
        <v>0</v>
      </c>
      <c r="F3987" t="s">
        <v>8219</v>
      </c>
      <c r="G3987" t="s">
        <v>8223</v>
      </c>
      <c r="H3987" t="s">
        <v>8245</v>
      </c>
      <c r="I3987">
        <v>1465243740</v>
      </c>
      <c r="J3987">
        <v>1461438495</v>
      </c>
      <c r="K3987" t="b">
        <v>0</v>
      </c>
      <c r="L3987">
        <v>0</v>
      </c>
      <c r="M3987" t="b">
        <v>0</v>
      </c>
      <c r="N3987" t="s">
        <v>8279</v>
      </c>
      <c r="O3987">
        <f t="shared" si="310"/>
        <v>0</v>
      </c>
      <c r="P3987">
        <f t="shared" si="311"/>
        <v>0</v>
      </c>
      <c r="Q3987" s="12" t="s">
        <v>8346</v>
      </c>
      <c r="R3987" t="s">
        <v>8347</v>
      </c>
      <c r="S3987" s="17">
        <f t="shared" si="312"/>
        <v>42483.797395833331</v>
      </c>
      <c r="T3987" s="17">
        <f t="shared" si="313"/>
        <v>42527.839583333334</v>
      </c>
      <c r="U3987">
        <f t="shared" si="314"/>
        <v>2016</v>
      </c>
    </row>
    <row r="3988" spans="1:21" ht="43.2" x14ac:dyDescent="0.3">
      <c r="A3988">
        <v>1051</v>
      </c>
      <c r="B3988" s="9" t="s">
        <v>1052</v>
      </c>
      <c r="C3988" s="3" t="s">
        <v>5161</v>
      </c>
      <c r="D3988" s="5">
        <v>500</v>
      </c>
      <c r="E3988" s="7">
        <v>0</v>
      </c>
      <c r="F3988" t="s">
        <v>8219</v>
      </c>
      <c r="G3988" t="s">
        <v>8223</v>
      </c>
      <c r="H3988" t="s">
        <v>8245</v>
      </c>
      <c r="I3988">
        <v>1409098825</v>
      </c>
      <c r="J3988">
        <v>1406679625</v>
      </c>
      <c r="K3988" t="b">
        <v>0</v>
      </c>
      <c r="L3988">
        <v>0</v>
      </c>
      <c r="M3988" t="b">
        <v>0</v>
      </c>
      <c r="N3988" t="s">
        <v>8279</v>
      </c>
      <c r="O3988">
        <f t="shared" si="310"/>
        <v>0</v>
      </c>
      <c r="P3988">
        <f t="shared" si="311"/>
        <v>0</v>
      </c>
      <c r="Q3988" s="12" t="s">
        <v>8346</v>
      </c>
      <c r="R3988" t="s">
        <v>8347</v>
      </c>
      <c r="S3988" s="17">
        <f t="shared" si="312"/>
        <v>41850.014178240745</v>
      </c>
      <c r="T3988" s="17">
        <f t="shared" si="313"/>
        <v>41878.014178240745</v>
      </c>
      <c r="U3988">
        <f t="shared" si="314"/>
        <v>2014</v>
      </c>
    </row>
    <row r="3989" spans="1:21" ht="28.8" x14ac:dyDescent="0.3">
      <c r="A3989">
        <v>1050</v>
      </c>
      <c r="B3989" s="9" t="s">
        <v>1051</v>
      </c>
      <c r="C3989" s="3" t="s">
        <v>5160</v>
      </c>
      <c r="D3989" s="5">
        <v>2500</v>
      </c>
      <c r="E3989" s="7">
        <v>0</v>
      </c>
      <c r="F3989" t="s">
        <v>8219</v>
      </c>
      <c r="G3989" t="s">
        <v>8223</v>
      </c>
      <c r="H3989" t="s">
        <v>8245</v>
      </c>
      <c r="I3989">
        <v>1442257677</v>
      </c>
      <c r="J3989">
        <v>1439665677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2" t="s">
        <v>8346</v>
      </c>
      <c r="R3989" t="s">
        <v>8347</v>
      </c>
      <c r="S3989" s="17">
        <f t="shared" si="312"/>
        <v>42231.7971875</v>
      </c>
      <c r="T3989" s="17">
        <f t="shared" si="313"/>
        <v>42261.7971875</v>
      </c>
      <c r="U3989">
        <f t="shared" si="314"/>
        <v>2015</v>
      </c>
    </row>
    <row r="3990" spans="1:21" x14ac:dyDescent="0.3">
      <c r="A3990">
        <v>1049</v>
      </c>
      <c r="B3990" s="9" t="s">
        <v>1050</v>
      </c>
      <c r="C3990" s="3" t="s">
        <v>5159</v>
      </c>
      <c r="D3990" s="5">
        <v>12000</v>
      </c>
      <c r="E3990" s="7">
        <v>0</v>
      </c>
      <c r="F3990" t="s">
        <v>8219</v>
      </c>
      <c r="G3990" t="s">
        <v>8223</v>
      </c>
      <c r="H3990" t="s">
        <v>8245</v>
      </c>
      <c r="I3990">
        <v>1455272445</v>
      </c>
      <c r="J3990">
        <v>1452680445</v>
      </c>
      <c r="K3990" t="b">
        <v>0</v>
      </c>
      <c r="L3990">
        <v>0</v>
      </c>
      <c r="M3990" t="b">
        <v>0</v>
      </c>
      <c r="N3990" t="s">
        <v>8279</v>
      </c>
      <c r="O3990">
        <f t="shared" si="310"/>
        <v>0</v>
      </c>
      <c r="P3990">
        <f t="shared" si="311"/>
        <v>0</v>
      </c>
      <c r="Q3990" s="12" t="s">
        <v>8346</v>
      </c>
      <c r="R3990" t="s">
        <v>8347</v>
      </c>
      <c r="S3990" s="17">
        <f t="shared" si="312"/>
        <v>42382.431076388893</v>
      </c>
      <c r="T3990" s="17">
        <f t="shared" si="313"/>
        <v>42412.431076388893</v>
      </c>
      <c r="U3990">
        <f t="shared" si="314"/>
        <v>2016</v>
      </c>
    </row>
    <row r="3991" spans="1:21" ht="43.2" x14ac:dyDescent="0.3">
      <c r="A3991">
        <v>1046</v>
      </c>
      <c r="B3991" s="9" t="s">
        <v>1047</v>
      </c>
      <c r="C3991" s="3" t="s">
        <v>5156</v>
      </c>
      <c r="D3991" s="5">
        <v>3000</v>
      </c>
      <c r="E3991" s="7">
        <v>0</v>
      </c>
      <c r="F3991" t="s">
        <v>8219</v>
      </c>
      <c r="G3991" t="s">
        <v>8235</v>
      </c>
      <c r="H3991" t="s">
        <v>8248</v>
      </c>
      <c r="I3991">
        <v>1451161560</v>
      </c>
      <c r="J3991">
        <v>1447273560</v>
      </c>
      <c r="K3991" t="b">
        <v>0</v>
      </c>
      <c r="L3991">
        <v>0</v>
      </c>
      <c r="M3991" t="b">
        <v>0</v>
      </c>
      <c r="N3991" t="s">
        <v>8279</v>
      </c>
      <c r="O3991">
        <f t="shared" si="310"/>
        <v>0</v>
      </c>
      <c r="P3991">
        <f t="shared" si="311"/>
        <v>0</v>
      </c>
      <c r="Q3991" s="12" t="s">
        <v>8346</v>
      </c>
      <c r="R3991" t="s">
        <v>8347</v>
      </c>
      <c r="S3991" s="17">
        <f t="shared" si="312"/>
        <v>42319.851388888885</v>
      </c>
      <c r="T3991" s="17">
        <f t="shared" si="313"/>
        <v>42364.851388888885</v>
      </c>
      <c r="U3991">
        <f t="shared" si="314"/>
        <v>2015</v>
      </c>
    </row>
    <row r="3992" spans="1:21" ht="43.2" x14ac:dyDescent="0.3">
      <c r="A3992">
        <v>1041</v>
      </c>
      <c r="B3992" s="9" t="s">
        <v>1042</v>
      </c>
      <c r="C3992" s="3" t="s">
        <v>5151</v>
      </c>
      <c r="D3992" s="5">
        <v>50</v>
      </c>
      <c r="E3992" s="7">
        <v>0</v>
      </c>
      <c r="F3992" t="s">
        <v>8219</v>
      </c>
      <c r="G3992" t="s">
        <v>8223</v>
      </c>
      <c r="H3992" t="s">
        <v>8245</v>
      </c>
      <c r="I3992">
        <v>1406769992</v>
      </c>
      <c r="J3992">
        <v>1405041992</v>
      </c>
      <c r="K3992" t="b">
        <v>0</v>
      </c>
      <c r="L3992">
        <v>0</v>
      </c>
      <c r="M3992" t="b">
        <v>0</v>
      </c>
      <c r="N3992" t="s">
        <v>8279</v>
      </c>
      <c r="O3992">
        <f t="shared" si="310"/>
        <v>0</v>
      </c>
      <c r="P3992">
        <f t="shared" si="311"/>
        <v>0</v>
      </c>
      <c r="Q3992" s="12" t="s">
        <v>8346</v>
      </c>
      <c r="R3992" t="s">
        <v>8347</v>
      </c>
      <c r="S3992" s="17">
        <f t="shared" si="312"/>
        <v>41831.060092592597</v>
      </c>
      <c r="T3992" s="17">
        <f t="shared" si="313"/>
        <v>41851.060092592597</v>
      </c>
      <c r="U3992">
        <f t="shared" si="314"/>
        <v>2014</v>
      </c>
    </row>
    <row r="3993" spans="1:21" ht="57.6" x14ac:dyDescent="0.3">
      <c r="A3993">
        <v>988</v>
      </c>
      <c r="B3993" s="9" t="s">
        <v>989</v>
      </c>
      <c r="C3993" s="3" t="s">
        <v>5098</v>
      </c>
      <c r="D3993" s="5">
        <v>5000</v>
      </c>
      <c r="E3993" s="7">
        <v>0</v>
      </c>
      <c r="F3993" t="s">
        <v>8220</v>
      </c>
      <c r="G3993" t="s">
        <v>8236</v>
      </c>
      <c r="H3993" t="s">
        <v>8248</v>
      </c>
      <c r="I3993">
        <v>1475310825</v>
      </c>
      <c r="J3993">
        <v>1472718825</v>
      </c>
      <c r="K3993" t="b">
        <v>0</v>
      </c>
      <c r="L3993">
        <v>0</v>
      </c>
      <c r="M3993" t="b">
        <v>0</v>
      </c>
      <c r="N3993" t="s">
        <v>8271</v>
      </c>
      <c r="O3993">
        <f t="shared" si="310"/>
        <v>0</v>
      </c>
      <c r="P3993">
        <f t="shared" si="311"/>
        <v>0</v>
      </c>
      <c r="Q3993" s="12" t="s">
        <v>8308</v>
      </c>
      <c r="R3993" t="s">
        <v>8310</v>
      </c>
      <c r="S3993" s="17">
        <f t="shared" si="312"/>
        <v>42614.356770833328</v>
      </c>
      <c r="T3993" s="17">
        <f t="shared" si="313"/>
        <v>42644.356770833328</v>
      </c>
      <c r="U3993">
        <f t="shared" si="314"/>
        <v>2016</v>
      </c>
    </row>
    <row r="3994" spans="1:21" ht="43.2" x14ac:dyDescent="0.3">
      <c r="A3994">
        <v>947</v>
      </c>
      <c r="B3994" s="9" t="s">
        <v>948</v>
      </c>
      <c r="C3994" s="3" t="s">
        <v>5057</v>
      </c>
      <c r="D3994" s="5">
        <v>850</v>
      </c>
      <c r="E3994" s="7">
        <v>0</v>
      </c>
      <c r="F3994" t="s">
        <v>8220</v>
      </c>
      <c r="G3994" t="s">
        <v>8223</v>
      </c>
      <c r="H3994" t="s">
        <v>8245</v>
      </c>
      <c r="I3994">
        <v>1467312306</v>
      </c>
      <c r="J3994">
        <v>1462128306</v>
      </c>
      <c r="K3994" t="b">
        <v>0</v>
      </c>
      <c r="L3994">
        <v>0</v>
      </c>
      <c r="M3994" t="b">
        <v>0</v>
      </c>
      <c r="N3994" t="s">
        <v>8271</v>
      </c>
      <c r="O3994">
        <f t="shared" si="310"/>
        <v>0</v>
      </c>
      <c r="P3994">
        <f t="shared" si="311"/>
        <v>0</v>
      </c>
      <c r="Q3994" s="12" t="s">
        <v>8308</v>
      </c>
      <c r="R3994" t="s">
        <v>8310</v>
      </c>
      <c r="S3994" s="17">
        <f t="shared" si="312"/>
        <v>42491.781319444446</v>
      </c>
      <c r="T3994" s="17">
        <f t="shared" si="313"/>
        <v>42551.781319444446</v>
      </c>
      <c r="U3994">
        <f t="shared" si="314"/>
        <v>2016</v>
      </c>
    </row>
    <row r="3995" spans="1:21" ht="43.2" x14ac:dyDescent="0.3">
      <c r="A3995">
        <v>936</v>
      </c>
      <c r="B3995" s="9" t="s">
        <v>937</v>
      </c>
      <c r="C3995" s="3" t="s">
        <v>5046</v>
      </c>
      <c r="D3995" s="5">
        <v>1400</v>
      </c>
      <c r="E3995" s="7">
        <v>0</v>
      </c>
      <c r="F3995" t="s">
        <v>8220</v>
      </c>
      <c r="G3995" t="s">
        <v>8223</v>
      </c>
      <c r="H3995" t="s">
        <v>8245</v>
      </c>
      <c r="I3995">
        <v>1326916800</v>
      </c>
      <c r="J3995">
        <v>1323131689</v>
      </c>
      <c r="K3995" t="b">
        <v>0</v>
      </c>
      <c r="L3995">
        <v>0</v>
      </c>
      <c r="M3995" t="b">
        <v>0</v>
      </c>
      <c r="N3995" t="s">
        <v>8276</v>
      </c>
      <c r="O3995">
        <f t="shared" si="310"/>
        <v>0</v>
      </c>
      <c r="P3995">
        <f t="shared" si="311"/>
        <v>0</v>
      </c>
      <c r="Q3995" s="12" t="s">
        <v>8327</v>
      </c>
      <c r="R3995" t="s">
        <v>8350</v>
      </c>
      <c r="S3995" s="17">
        <f t="shared" si="312"/>
        <v>40883.024178240739</v>
      </c>
      <c r="T3995" s="17">
        <f t="shared" si="313"/>
        <v>40926.833333333336</v>
      </c>
      <c r="U3995">
        <f t="shared" si="314"/>
        <v>2011</v>
      </c>
    </row>
    <row r="3996" spans="1:21" ht="43.2" x14ac:dyDescent="0.3">
      <c r="A3996">
        <v>929</v>
      </c>
      <c r="B3996" s="9" t="s">
        <v>930</v>
      </c>
      <c r="C3996" s="3" t="s">
        <v>5039</v>
      </c>
      <c r="D3996" s="5">
        <v>500</v>
      </c>
      <c r="E3996" s="7">
        <v>0</v>
      </c>
      <c r="F3996" t="s">
        <v>8220</v>
      </c>
      <c r="G3996" t="s">
        <v>8223</v>
      </c>
      <c r="H3996" t="s">
        <v>8245</v>
      </c>
      <c r="I3996">
        <v>1333946569</v>
      </c>
      <c r="J3996">
        <v>1331358169</v>
      </c>
      <c r="K3996" t="b">
        <v>0</v>
      </c>
      <c r="L3996">
        <v>0</v>
      </c>
      <c r="M3996" t="b">
        <v>0</v>
      </c>
      <c r="N3996" t="s">
        <v>8276</v>
      </c>
      <c r="O3996">
        <f t="shared" si="310"/>
        <v>0</v>
      </c>
      <c r="P3996">
        <f t="shared" si="311"/>
        <v>0</v>
      </c>
      <c r="Q3996" s="12" t="s">
        <v>8327</v>
      </c>
      <c r="R3996" t="s">
        <v>8350</v>
      </c>
      <c r="S3996" s="17">
        <f t="shared" si="312"/>
        <v>40978.238067129627</v>
      </c>
      <c r="T3996" s="17">
        <f t="shared" si="313"/>
        <v>41008.196400462963</v>
      </c>
      <c r="U3996">
        <f t="shared" si="314"/>
        <v>2012</v>
      </c>
    </row>
    <row r="3997" spans="1:21" ht="28.8" x14ac:dyDescent="0.3">
      <c r="A3997">
        <v>927</v>
      </c>
      <c r="B3997" s="9" t="s">
        <v>928</v>
      </c>
      <c r="C3997" s="3" t="s">
        <v>5037</v>
      </c>
      <c r="D3997" s="5">
        <v>20000</v>
      </c>
      <c r="E3997" s="7">
        <v>0</v>
      </c>
      <c r="F3997" t="s">
        <v>8220</v>
      </c>
      <c r="G3997" t="s">
        <v>8223</v>
      </c>
      <c r="H3997" t="s">
        <v>8245</v>
      </c>
      <c r="I3997">
        <v>1337024695</v>
      </c>
      <c r="J3997">
        <v>1334432695</v>
      </c>
      <c r="K3997" t="b">
        <v>0</v>
      </c>
      <c r="L3997">
        <v>0</v>
      </c>
      <c r="M3997" t="b">
        <v>0</v>
      </c>
      <c r="N3997" t="s">
        <v>8276</v>
      </c>
      <c r="O3997">
        <f t="shared" si="310"/>
        <v>0</v>
      </c>
      <c r="P3997">
        <f t="shared" si="311"/>
        <v>0</v>
      </c>
      <c r="Q3997" s="12" t="s">
        <v>8327</v>
      </c>
      <c r="R3997" t="s">
        <v>8350</v>
      </c>
      <c r="S3997" s="17">
        <f t="shared" si="312"/>
        <v>41013.822858796295</v>
      </c>
      <c r="T3997" s="17">
        <f t="shared" si="313"/>
        <v>41043.822858796295</v>
      </c>
      <c r="U3997">
        <f t="shared" si="314"/>
        <v>2012</v>
      </c>
    </row>
    <row r="3998" spans="1:21" ht="57.6" x14ac:dyDescent="0.3">
      <c r="A3998">
        <v>926</v>
      </c>
      <c r="B3998" s="9" t="s">
        <v>927</v>
      </c>
      <c r="C3998" s="3" t="s">
        <v>5036</v>
      </c>
      <c r="D3998" s="5">
        <v>7000</v>
      </c>
      <c r="E3998" s="7">
        <v>0</v>
      </c>
      <c r="F3998" t="s">
        <v>8220</v>
      </c>
      <c r="G3998" t="s">
        <v>8223</v>
      </c>
      <c r="H3998" t="s">
        <v>8245</v>
      </c>
      <c r="I3998">
        <v>1278628800</v>
      </c>
      <c r="J3998">
        <v>1276043330</v>
      </c>
      <c r="K3998" t="b">
        <v>0</v>
      </c>
      <c r="L3998">
        <v>0</v>
      </c>
      <c r="M3998" t="b">
        <v>0</v>
      </c>
      <c r="N3998" t="s">
        <v>8276</v>
      </c>
      <c r="O3998">
        <f t="shared" si="310"/>
        <v>0</v>
      </c>
      <c r="P3998">
        <f t="shared" si="311"/>
        <v>0</v>
      </c>
      <c r="Q3998" s="12" t="s">
        <v>8327</v>
      </c>
      <c r="R3998" t="s">
        <v>8350</v>
      </c>
      <c r="S3998" s="17">
        <f t="shared" si="312"/>
        <v>40338.02002314815</v>
      </c>
      <c r="T3998" s="17">
        <f t="shared" si="313"/>
        <v>40367.944444444445</v>
      </c>
      <c r="U3998">
        <f t="shared" si="314"/>
        <v>2010</v>
      </c>
    </row>
    <row r="3999" spans="1:21" ht="43.2" x14ac:dyDescent="0.3">
      <c r="A3999">
        <v>920</v>
      </c>
      <c r="B3999" s="9" t="s">
        <v>921</v>
      </c>
      <c r="C3999" s="3" t="s">
        <v>5030</v>
      </c>
      <c r="D3999" s="5">
        <v>5500</v>
      </c>
      <c r="E3999" s="7">
        <v>0</v>
      </c>
      <c r="F3999" t="s">
        <v>8220</v>
      </c>
      <c r="G3999" t="s">
        <v>8223</v>
      </c>
      <c r="H3999" t="s">
        <v>8245</v>
      </c>
      <c r="I3999">
        <v>1384448822</v>
      </c>
      <c r="J3999">
        <v>1381853222</v>
      </c>
      <c r="K3999" t="b">
        <v>0</v>
      </c>
      <c r="L3999">
        <v>0</v>
      </c>
      <c r="M3999" t="b">
        <v>0</v>
      </c>
      <c r="N3999" t="s">
        <v>8276</v>
      </c>
      <c r="O3999">
        <f t="shared" si="310"/>
        <v>0</v>
      </c>
      <c r="P3999">
        <f t="shared" si="311"/>
        <v>0</v>
      </c>
      <c r="Q3999" s="12" t="s">
        <v>8327</v>
      </c>
      <c r="R3999" t="s">
        <v>8350</v>
      </c>
      <c r="S3999" s="17">
        <f t="shared" si="312"/>
        <v>41562.67155092593</v>
      </c>
      <c r="T3999" s="17">
        <f t="shared" si="313"/>
        <v>41592.713217592594</v>
      </c>
      <c r="U3999">
        <f t="shared" si="314"/>
        <v>2013</v>
      </c>
    </row>
    <row r="4000" spans="1:21" ht="43.2" x14ac:dyDescent="0.3">
      <c r="A4000">
        <v>916</v>
      </c>
      <c r="B4000" s="9" t="s">
        <v>917</v>
      </c>
      <c r="C4000" s="3" t="s">
        <v>5026</v>
      </c>
      <c r="D4000" s="5">
        <v>3300</v>
      </c>
      <c r="E4000" s="7">
        <v>0</v>
      </c>
      <c r="F4000" t="s">
        <v>8220</v>
      </c>
      <c r="G4000" t="s">
        <v>8223</v>
      </c>
      <c r="H4000" t="s">
        <v>8245</v>
      </c>
      <c r="I4000">
        <v>1287723600</v>
      </c>
      <c r="J4000">
        <v>1284409734</v>
      </c>
      <c r="K4000" t="b">
        <v>0</v>
      </c>
      <c r="L4000">
        <v>0</v>
      </c>
      <c r="M4000" t="b">
        <v>0</v>
      </c>
      <c r="N4000" t="s">
        <v>8276</v>
      </c>
      <c r="O4000">
        <f t="shared" si="310"/>
        <v>0</v>
      </c>
      <c r="P4000">
        <f t="shared" si="311"/>
        <v>0</v>
      </c>
      <c r="Q4000" s="12" t="s">
        <v>8327</v>
      </c>
      <c r="R4000" t="s">
        <v>8350</v>
      </c>
      <c r="S4000" s="17">
        <f t="shared" si="312"/>
        <v>40434.853402777779</v>
      </c>
      <c r="T4000" s="17">
        <f t="shared" si="313"/>
        <v>40473.208333333336</v>
      </c>
      <c r="U4000">
        <f t="shared" si="314"/>
        <v>2010</v>
      </c>
    </row>
    <row r="4001" spans="1:21" ht="43.2" x14ac:dyDescent="0.3">
      <c r="A4001">
        <v>914</v>
      </c>
      <c r="B4001" s="9" t="s">
        <v>915</v>
      </c>
      <c r="C4001" s="3" t="s">
        <v>5024</v>
      </c>
      <c r="D4001" s="5">
        <v>1500</v>
      </c>
      <c r="E4001" s="7">
        <v>0</v>
      </c>
      <c r="F4001" t="s">
        <v>8220</v>
      </c>
      <c r="G4001" t="s">
        <v>8223</v>
      </c>
      <c r="H4001" t="s">
        <v>8245</v>
      </c>
      <c r="I4001">
        <v>1345918747</v>
      </c>
      <c r="J4001">
        <v>1343326747</v>
      </c>
      <c r="K4001" t="b">
        <v>0</v>
      </c>
      <c r="L4001">
        <v>0</v>
      </c>
      <c r="M4001" t="b">
        <v>0</v>
      </c>
      <c r="N4001" t="s">
        <v>8276</v>
      </c>
      <c r="O4001">
        <f t="shared" si="310"/>
        <v>0</v>
      </c>
      <c r="P4001">
        <f t="shared" si="311"/>
        <v>0</v>
      </c>
      <c r="Q4001" s="12" t="s">
        <v>8327</v>
      </c>
      <c r="R4001" t="s">
        <v>8350</v>
      </c>
      <c r="S4001" s="17">
        <f t="shared" si="312"/>
        <v>41116.763275462967</v>
      </c>
      <c r="T4001" s="17">
        <f t="shared" si="313"/>
        <v>41146.763275462967</v>
      </c>
      <c r="U4001">
        <f t="shared" si="314"/>
        <v>2012</v>
      </c>
    </row>
    <row r="4002" spans="1:21" ht="43.2" x14ac:dyDescent="0.3">
      <c r="A4002">
        <v>911</v>
      </c>
      <c r="B4002" s="9" t="s">
        <v>912</v>
      </c>
      <c r="C4002" s="3" t="s">
        <v>5021</v>
      </c>
      <c r="D4002" s="5">
        <v>100000</v>
      </c>
      <c r="E4002" s="7">
        <v>0</v>
      </c>
      <c r="F4002" t="s">
        <v>8220</v>
      </c>
      <c r="G4002" t="s">
        <v>8223</v>
      </c>
      <c r="H4002" t="s">
        <v>8245</v>
      </c>
      <c r="I4002">
        <v>1390522045</v>
      </c>
      <c r="J4002">
        <v>1388707645</v>
      </c>
      <c r="K4002" t="b">
        <v>0</v>
      </c>
      <c r="L4002">
        <v>0</v>
      </c>
      <c r="M4002" t="b">
        <v>0</v>
      </c>
      <c r="N4002" t="s">
        <v>8276</v>
      </c>
      <c r="O4002">
        <f t="shared" si="310"/>
        <v>0</v>
      </c>
      <c r="P4002">
        <f t="shared" si="311"/>
        <v>0</v>
      </c>
      <c r="Q4002" s="12" t="s">
        <v>8327</v>
      </c>
      <c r="R4002" t="s">
        <v>8350</v>
      </c>
      <c r="S4002" s="17">
        <f t="shared" si="312"/>
        <v>41642.005150462966</v>
      </c>
      <c r="T4002" s="17">
        <f t="shared" si="313"/>
        <v>41663.005150462966</v>
      </c>
      <c r="U4002">
        <f t="shared" si="314"/>
        <v>2014</v>
      </c>
    </row>
    <row r="4003" spans="1:21" ht="43.2" x14ac:dyDescent="0.3">
      <c r="A4003">
        <v>908</v>
      </c>
      <c r="B4003" s="9" t="s">
        <v>909</v>
      </c>
      <c r="C4003" s="3" t="s">
        <v>5018</v>
      </c>
      <c r="D4003" s="5">
        <v>2500</v>
      </c>
      <c r="E4003" s="7">
        <v>0</v>
      </c>
      <c r="F4003" t="s">
        <v>8220</v>
      </c>
      <c r="G4003" t="s">
        <v>8223</v>
      </c>
      <c r="H4003" t="s">
        <v>8245</v>
      </c>
      <c r="I4003">
        <v>1280206740</v>
      </c>
      <c r="J4003">
        <v>1276283655</v>
      </c>
      <c r="K4003" t="b">
        <v>0</v>
      </c>
      <c r="L4003">
        <v>0</v>
      </c>
      <c r="M4003" t="b">
        <v>0</v>
      </c>
      <c r="N4003" t="s">
        <v>8276</v>
      </c>
      <c r="O4003">
        <f t="shared" si="310"/>
        <v>0</v>
      </c>
      <c r="P4003">
        <f t="shared" si="311"/>
        <v>0</v>
      </c>
      <c r="Q4003" s="12" t="s">
        <v>8327</v>
      </c>
      <c r="R4003" t="s">
        <v>8350</v>
      </c>
      <c r="S4003" s="17">
        <f t="shared" si="312"/>
        <v>40340.801562499997</v>
      </c>
      <c r="T4003" s="17">
        <f t="shared" si="313"/>
        <v>40386.207638888889</v>
      </c>
      <c r="U4003">
        <f t="shared" si="314"/>
        <v>2010</v>
      </c>
    </row>
    <row r="4004" spans="1:21" ht="28.8" x14ac:dyDescent="0.3">
      <c r="A4004">
        <v>907</v>
      </c>
      <c r="B4004" s="9" t="s">
        <v>908</v>
      </c>
      <c r="C4004" s="3" t="s">
        <v>5017</v>
      </c>
      <c r="D4004" s="5">
        <v>2900</v>
      </c>
      <c r="E4004" s="7">
        <v>0</v>
      </c>
      <c r="F4004" t="s">
        <v>8220</v>
      </c>
      <c r="G4004" t="s">
        <v>8223</v>
      </c>
      <c r="H4004" t="s">
        <v>8245</v>
      </c>
      <c r="I4004">
        <v>1315715823</v>
      </c>
      <c r="J4004">
        <v>1313123823</v>
      </c>
      <c r="K4004" t="b">
        <v>0</v>
      </c>
      <c r="L4004">
        <v>0</v>
      </c>
      <c r="M4004" t="b">
        <v>0</v>
      </c>
      <c r="N4004" t="s">
        <v>8276</v>
      </c>
      <c r="O4004">
        <f t="shared" si="310"/>
        <v>0</v>
      </c>
      <c r="P4004">
        <f t="shared" si="311"/>
        <v>0</v>
      </c>
      <c r="Q4004" s="12" t="s">
        <v>8327</v>
      </c>
      <c r="R4004" t="s">
        <v>8350</v>
      </c>
      <c r="S4004" s="17">
        <f t="shared" si="312"/>
        <v>40767.192395833335</v>
      </c>
      <c r="T4004" s="17">
        <f t="shared" si="313"/>
        <v>40797.192395833335</v>
      </c>
      <c r="U4004">
        <f t="shared" si="314"/>
        <v>2011</v>
      </c>
    </row>
    <row r="4005" spans="1:21" ht="28.8" x14ac:dyDescent="0.3">
      <c r="A4005">
        <v>906</v>
      </c>
      <c r="B4005" s="9" t="s">
        <v>907</v>
      </c>
      <c r="C4005" s="3" t="s">
        <v>5016</v>
      </c>
      <c r="D4005" s="5">
        <v>15000</v>
      </c>
      <c r="E4005" s="7">
        <v>0</v>
      </c>
      <c r="F4005" t="s">
        <v>8220</v>
      </c>
      <c r="G4005" t="s">
        <v>8223</v>
      </c>
      <c r="H4005" t="s">
        <v>8245</v>
      </c>
      <c r="I4005">
        <v>1394681590</v>
      </c>
      <c r="J4005">
        <v>1392093190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2" t="s">
        <v>8327</v>
      </c>
      <c r="R4005" t="s">
        <v>8350</v>
      </c>
      <c r="S4005" s="17">
        <f t="shared" si="312"/>
        <v>41681.189699074072</v>
      </c>
      <c r="T4005" s="17">
        <f t="shared" si="313"/>
        <v>41711.148032407407</v>
      </c>
      <c r="U4005">
        <f t="shared" si="314"/>
        <v>2014</v>
      </c>
    </row>
    <row r="4006" spans="1:21" ht="57.6" x14ac:dyDescent="0.3">
      <c r="A4006">
        <v>901</v>
      </c>
      <c r="B4006" s="9" t="s">
        <v>902</v>
      </c>
      <c r="C4006" s="3" t="s">
        <v>5011</v>
      </c>
      <c r="D4006" s="5">
        <v>6500</v>
      </c>
      <c r="E4006" s="7">
        <v>0</v>
      </c>
      <c r="F4006" t="s">
        <v>8220</v>
      </c>
      <c r="G4006" t="s">
        <v>8223</v>
      </c>
      <c r="H4006" t="s">
        <v>8245</v>
      </c>
      <c r="I4006">
        <v>1276024260</v>
      </c>
      <c r="J4006">
        <v>1272050914</v>
      </c>
      <c r="K4006" t="b">
        <v>0</v>
      </c>
      <c r="L4006">
        <v>0</v>
      </c>
      <c r="M4006" t="b">
        <v>0</v>
      </c>
      <c r="N4006" t="s">
        <v>8276</v>
      </c>
      <c r="O4006">
        <f t="shared" si="310"/>
        <v>0</v>
      </c>
      <c r="P4006">
        <f t="shared" si="311"/>
        <v>0</v>
      </c>
      <c r="Q4006" s="12" t="s">
        <v>8327</v>
      </c>
      <c r="R4006" t="s">
        <v>8350</v>
      </c>
      <c r="S4006" s="17">
        <f t="shared" si="312"/>
        <v>40291.81150462963</v>
      </c>
      <c r="T4006" s="17">
        <f t="shared" si="313"/>
        <v>40337.799305555556</v>
      </c>
      <c r="U4006">
        <f t="shared" si="314"/>
        <v>2010</v>
      </c>
    </row>
    <row r="4007" spans="1:21" ht="43.2" x14ac:dyDescent="0.3">
      <c r="A4007">
        <v>897</v>
      </c>
      <c r="B4007" s="9" t="s">
        <v>898</v>
      </c>
      <c r="C4007" s="3" t="s">
        <v>5007</v>
      </c>
      <c r="D4007" s="5">
        <v>3000</v>
      </c>
      <c r="E4007" s="7">
        <v>0</v>
      </c>
      <c r="F4007" t="s">
        <v>8220</v>
      </c>
      <c r="G4007" t="s">
        <v>8223</v>
      </c>
      <c r="H4007" t="s">
        <v>8245</v>
      </c>
      <c r="I4007">
        <v>1354123908</v>
      </c>
      <c r="J4007">
        <v>1351528308</v>
      </c>
      <c r="K4007" t="b">
        <v>0</v>
      </c>
      <c r="L4007">
        <v>0</v>
      </c>
      <c r="M4007" t="b">
        <v>0</v>
      </c>
      <c r="N4007" t="s">
        <v>8277</v>
      </c>
      <c r="O4007">
        <f t="shared" si="310"/>
        <v>0</v>
      </c>
      <c r="P4007">
        <f t="shared" si="311"/>
        <v>0</v>
      </c>
      <c r="Q4007" s="12" t="s">
        <v>8327</v>
      </c>
      <c r="R4007" t="s">
        <v>8328</v>
      </c>
      <c r="S4007" s="17">
        <f t="shared" si="312"/>
        <v>41211.688750000001</v>
      </c>
      <c r="T4007" s="17">
        <f t="shared" si="313"/>
        <v>41241.730416666665</v>
      </c>
      <c r="U4007">
        <f t="shared" si="314"/>
        <v>2012</v>
      </c>
    </row>
    <row r="4008" spans="1:21" ht="43.2" x14ac:dyDescent="0.3">
      <c r="A4008">
        <v>887</v>
      </c>
      <c r="B4008" s="9" t="s">
        <v>888</v>
      </c>
      <c r="C4008" s="3" t="s">
        <v>4997</v>
      </c>
      <c r="D4008" s="5">
        <v>1000</v>
      </c>
      <c r="E4008" s="7">
        <v>0</v>
      </c>
      <c r="F4008" t="s">
        <v>8220</v>
      </c>
      <c r="G4008" t="s">
        <v>8223</v>
      </c>
      <c r="H4008" t="s">
        <v>8245</v>
      </c>
      <c r="I4008">
        <v>1338159655</v>
      </c>
      <c r="J4008">
        <v>1335567655</v>
      </c>
      <c r="K4008" t="b">
        <v>0</v>
      </c>
      <c r="L4008">
        <v>0</v>
      </c>
      <c r="M4008" t="b">
        <v>0</v>
      </c>
      <c r="N4008" t="s">
        <v>8277</v>
      </c>
      <c r="O4008">
        <f t="shared" si="310"/>
        <v>0</v>
      </c>
      <c r="P4008">
        <f t="shared" si="311"/>
        <v>0</v>
      </c>
      <c r="Q4008" s="12" t="s">
        <v>8327</v>
      </c>
      <c r="R4008" t="s">
        <v>8328</v>
      </c>
      <c r="S4008" s="17">
        <f t="shared" si="312"/>
        <v>41026.958969907406</v>
      </c>
      <c r="T4008" s="17">
        <f t="shared" si="313"/>
        <v>41056.958969907406</v>
      </c>
      <c r="U4008">
        <f t="shared" si="314"/>
        <v>2012</v>
      </c>
    </row>
    <row r="4009" spans="1:21" ht="57.6" x14ac:dyDescent="0.3">
      <c r="A4009">
        <v>875</v>
      </c>
      <c r="B4009" s="9" t="s">
        <v>876</v>
      </c>
      <c r="C4009" s="3" t="s">
        <v>4985</v>
      </c>
      <c r="D4009" s="5">
        <v>5000</v>
      </c>
      <c r="E4009" s="7">
        <v>0</v>
      </c>
      <c r="F4009" t="s">
        <v>8220</v>
      </c>
      <c r="G4009" t="s">
        <v>8223</v>
      </c>
      <c r="H4009" t="s">
        <v>8245</v>
      </c>
      <c r="I4009">
        <v>1442856131</v>
      </c>
      <c r="J4009">
        <v>1441128131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2" t="s">
        <v>8327</v>
      </c>
      <c r="R4009" t="s">
        <v>8350</v>
      </c>
      <c r="S4009" s="17">
        <f t="shared" si="312"/>
        <v>42248.723738425921</v>
      </c>
      <c r="T4009" s="17">
        <f t="shared" si="313"/>
        <v>42268.723738425921</v>
      </c>
      <c r="U4009">
        <f t="shared" si="314"/>
        <v>2015</v>
      </c>
    </row>
    <row r="4010" spans="1:21" ht="43.2" x14ac:dyDescent="0.3">
      <c r="A4010">
        <v>770</v>
      </c>
      <c r="B4010" s="9" t="s">
        <v>771</v>
      </c>
      <c r="C4010" s="3" t="s">
        <v>4880</v>
      </c>
      <c r="D4010" s="5">
        <v>17500</v>
      </c>
      <c r="E4010" s="7">
        <v>0</v>
      </c>
      <c r="F4010" t="s">
        <v>8220</v>
      </c>
      <c r="G4010" t="s">
        <v>8223</v>
      </c>
      <c r="H4010" t="s">
        <v>8245</v>
      </c>
      <c r="I4010">
        <v>1361750369</v>
      </c>
      <c r="J4010">
        <v>1358294369</v>
      </c>
      <c r="K4010" t="b">
        <v>0</v>
      </c>
      <c r="L4010">
        <v>0</v>
      </c>
      <c r="M4010" t="b">
        <v>0</v>
      </c>
      <c r="N4010" t="s">
        <v>8273</v>
      </c>
      <c r="O4010">
        <f t="shared" si="310"/>
        <v>0</v>
      </c>
      <c r="P4010">
        <f t="shared" si="311"/>
        <v>0</v>
      </c>
      <c r="Q4010" s="12" t="s">
        <v>8311</v>
      </c>
      <c r="R4010" t="s">
        <v>8352</v>
      </c>
      <c r="S4010" s="17">
        <f t="shared" si="312"/>
        <v>41289.999641203707</v>
      </c>
      <c r="T4010" s="17">
        <f t="shared" si="313"/>
        <v>41329.999641203707</v>
      </c>
      <c r="U4010">
        <f t="shared" si="314"/>
        <v>2013</v>
      </c>
    </row>
    <row r="4011" spans="1:21" ht="43.2" x14ac:dyDescent="0.3">
      <c r="A4011">
        <v>768</v>
      </c>
      <c r="B4011" s="9" t="s">
        <v>769</v>
      </c>
      <c r="C4011" s="3" t="s">
        <v>4878</v>
      </c>
      <c r="D4011" s="5">
        <v>2500</v>
      </c>
      <c r="E4011" s="7">
        <v>0</v>
      </c>
      <c r="F4011" t="s">
        <v>8220</v>
      </c>
      <c r="G4011" t="s">
        <v>8223</v>
      </c>
      <c r="H4011" t="s">
        <v>8245</v>
      </c>
      <c r="I4011">
        <v>1387169890</v>
      </c>
      <c r="J4011">
        <v>1384577890</v>
      </c>
      <c r="K4011" t="b">
        <v>0</v>
      </c>
      <c r="L4011">
        <v>0</v>
      </c>
      <c r="M4011" t="b">
        <v>0</v>
      </c>
      <c r="N4011" t="s">
        <v>8273</v>
      </c>
      <c r="O4011">
        <f t="shared" si="310"/>
        <v>0</v>
      </c>
      <c r="P4011">
        <f t="shared" si="311"/>
        <v>0</v>
      </c>
      <c r="Q4011" s="12" t="s">
        <v>8311</v>
      </c>
      <c r="R4011" t="s">
        <v>8352</v>
      </c>
      <c r="S4011" s="17">
        <f t="shared" si="312"/>
        <v>41594.207060185188</v>
      </c>
      <c r="T4011" s="17">
        <f t="shared" si="313"/>
        <v>41624.207060185188</v>
      </c>
      <c r="U4011">
        <f t="shared" si="314"/>
        <v>2013</v>
      </c>
    </row>
    <row r="4012" spans="1:21" ht="43.2" x14ac:dyDescent="0.3">
      <c r="A4012">
        <v>766</v>
      </c>
      <c r="B4012" s="9" t="s">
        <v>767</v>
      </c>
      <c r="C4012" s="3" t="s">
        <v>4876</v>
      </c>
      <c r="D4012" s="5">
        <v>4000</v>
      </c>
      <c r="E4012" s="7">
        <v>0</v>
      </c>
      <c r="F4012" t="s">
        <v>8220</v>
      </c>
      <c r="G4012" t="s">
        <v>8228</v>
      </c>
      <c r="H4012" t="s">
        <v>8250</v>
      </c>
      <c r="I4012">
        <v>1424112483</v>
      </c>
      <c r="J4012">
        <v>1421520483</v>
      </c>
      <c r="K4012" t="b">
        <v>0</v>
      </c>
      <c r="L4012">
        <v>0</v>
      </c>
      <c r="M4012" t="b">
        <v>0</v>
      </c>
      <c r="N4012" t="s">
        <v>8273</v>
      </c>
      <c r="O4012">
        <f t="shared" si="310"/>
        <v>0</v>
      </c>
      <c r="P4012">
        <f t="shared" si="311"/>
        <v>0</v>
      </c>
      <c r="Q4012" s="12" t="s">
        <v>8311</v>
      </c>
      <c r="R4012" t="s">
        <v>8352</v>
      </c>
      <c r="S4012" s="17">
        <f t="shared" si="312"/>
        <v>42021.783368055556</v>
      </c>
      <c r="T4012" s="17">
        <f t="shared" si="313"/>
        <v>42051.783368055556</v>
      </c>
      <c r="U4012">
        <f t="shared" si="314"/>
        <v>2015</v>
      </c>
    </row>
    <row r="4013" spans="1:21" ht="43.2" x14ac:dyDescent="0.3">
      <c r="A4013">
        <v>764</v>
      </c>
      <c r="B4013" s="9" t="s">
        <v>765</v>
      </c>
      <c r="C4013" s="3" t="s">
        <v>4874</v>
      </c>
      <c r="D4013" s="5">
        <v>5000</v>
      </c>
      <c r="E4013" s="7">
        <v>0</v>
      </c>
      <c r="F4013" t="s">
        <v>8220</v>
      </c>
      <c r="G4013" t="s">
        <v>8223</v>
      </c>
      <c r="H4013" t="s">
        <v>8245</v>
      </c>
      <c r="I4013">
        <v>1441858161</v>
      </c>
      <c r="J4013">
        <v>1439266161</v>
      </c>
      <c r="K4013" t="b">
        <v>0</v>
      </c>
      <c r="L4013">
        <v>0</v>
      </c>
      <c r="M4013" t="b">
        <v>0</v>
      </c>
      <c r="N4013" t="s">
        <v>8273</v>
      </c>
      <c r="O4013">
        <f t="shared" si="310"/>
        <v>0</v>
      </c>
      <c r="P4013">
        <f t="shared" si="311"/>
        <v>0</v>
      </c>
      <c r="Q4013" s="12" t="s">
        <v>8311</v>
      </c>
      <c r="R4013" t="s">
        <v>8352</v>
      </c>
      <c r="S4013" s="17">
        <f t="shared" si="312"/>
        <v>42227.173159722224</v>
      </c>
      <c r="T4013" s="17">
        <f t="shared" si="313"/>
        <v>42257.173159722224</v>
      </c>
      <c r="U4013">
        <f t="shared" si="314"/>
        <v>2015</v>
      </c>
    </row>
    <row r="4014" spans="1:21" ht="43.2" x14ac:dyDescent="0.3">
      <c r="A4014">
        <v>762</v>
      </c>
      <c r="B4014" s="9" t="s">
        <v>763</v>
      </c>
      <c r="C4014" s="3" t="s">
        <v>4872</v>
      </c>
      <c r="D4014" s="5">
        <v>3500</v>
      </c>
      <c r="E4014" s="7">
        <v>0</v>
      </c>
      <c r="F4014" t="s">
        <v>8220</v>
      </c>
      <c r="G4014" t="s">
        <v>8237</v>
      </c>
      <c r="H4014" t="s">
        <v>8255</v>
      </c>
      <c r="I4014">
        <v>1480831200</v>
      </c>
      <c r="J4014">
        <v>1479328570</v>
      </c>
      <c r="K4014" t="b">
        <v>0</v>
      </c>
      <c r="L4014">
        <v>0</v>
      </c>
      <c r="M4014" t="b">
        <v>0</v>
      </c>
      <c r="N4014" t="s">
        <v>8273</v>
      </c>
      <c r="O4014">
        <f t="shared" si="310"/>
        <v>0</v>
      </c>
      <c r="P4014">
        <f t="shared" si="311"/>
        <v>0</v>
      </c>
      <c r="Q4014" s="12" t="s">
        <v>8311</v>
      </c>
      <c r="R4014" t="s">
        <v>8352</v>
      </c>
      <c r="S4014" s="17">
        <f t="shared" si="312"/>
        <v>42690.858449074076</v>
      </c>
      <c r="T4014" s="17">
        <f t="shared" si="313"/>
        <v>42708.25</v>
      </c>
      <c r="U4014">
        <f t="shared" si="314"/>
        <v>2016</v>
      </c>
    </row>
    <row r="4015" spans="1:21" ht="43.2" x14ac:dyDescent="0.3">
      <c r="A4015">
        <v>760</v>
      </c>
      <c r="B4015" s="9" t="s">
        <v>761</v>
      </c>
      <c r="C4015" s="3" t="s">
        <v>4870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1480188013</v>
      </c>
      <c r="J4015">
        <v>1477592413</v>
      </c>
      <c r="K4015" t="b">
        <v>0</v>
      </c>
      <c r="L4015">
        <v>0</v>
      </c>
      <c r="M4015" t="b">
        <v>0</v>
      </c>
      <c r="N4015" t="s">
        <v>8273</v>
      </c>
      <c r="O4015">
        <f t="shared" si="310"/>
        <v>0</v>
      </c>
      <c r="P4015">
        <f t="shared" si="311"/>
        <v>0</v>
      </c>
      <c r="Q4015" s="12" t="s">
        <v>8311</v>
      </c>
      <c r="R4015" t="s">
        <v>8352</v>
      </c>
      <c r="S4015" s="17">
        <f t="shared" si="312"/>
        <v>42670.764039351852</v>
      </c>
      <c r="T4015" s="17">
        <f t="shared" si="313"/>
        <v>42700.805706018517</v>
      </c>
      <c r="U4015">
        <f t="shared" si="314"/>
        <v>2016</v>
      </c>
    </row>
    <row r="4016" spans="1:21" ht="28.8" x14ac:dyDescent="0.3">
      <c r="A4016">
        <v>710</v>
      </c>
      <c r="B4016" s="9" t="s">
        <v>711</v>
      </c>
      <c r="C4016" s="3" t="s">
        <v>4820</v>
      </c>
      <c r="D4016" s="5">
        <v>1200</v>
      </c>
      <c r="E4016" s="7">
        <v>0</v>
      </c>
      <c r="F4016" t="s">
        <v>8220</v>
      </c>
      <c r="G4016" t="s">
        <v>8228</v>
      </c>
      <c r="H4016" t="s">
        <v>8250</v>
      </c>
      <c r="I4016">
        <v>1408495440</v>
      </c>
      <c r="J4016">
        <v>1405640302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f t="shared" si="311"/>
        <v>0</v>
      </c>
      <c r="Q4016" s="12" t="s">
        <v>8308</v>
      </c>
      <c r="R4016" t="s">
        <v>8310</v>
      </c>
      <c r="S4016" s="17">
        <f t="shared" si="312"/>
        <v>41837.984976851854</v>
      </c>
      <c r="T4016" s="17">
        <f t="shared" si="313"/>
        <v>41871.030555555553</v>
      </c>
      <c r="U4016">
        <f t="shared" si="314"/>
        <v>2014</v>
      </c>
    </row>
    <row r="4017" spans="1:21" ht="43.2" x14ac:dyDescent="0.3">
      <c r="A4017">
        <v>706</v>
      </c>
      <c r="B4017" s="9" t="s">
        <v>707</v>
      </c>
      <c r="C4017" s="3" t="s">
        <v>4816</v>
      </c>
      <c r="D4017" s="5">
        <v>100000</v>
      </c>
      <c r="E4017" s="7">
        <v>0</v>
      </c>
      <c r="F4017" t="s">
        <v>8220</v>
      </c>
      <c r="G4017" t="s">
        <v>8226</v>
      </c>
      <c r="H4017" t="s">
        <v>8248</v>
      </c>
      <c r="I4017">
        <v>1481740740</v>
      </c>
      <c r="J4017">
        <v>1478130783</v>
      </c>
      <c r="K4017" t="b">
        <v>0</v>
      </c>
      <c r="L4017">
        <v>0</v>
      </c>
      <c r="M4017" t="b">
        <v>0</v>
      </c>
      <c r="N4017" t="s">
        <v>8271</v>
      </c>
      <c r="O4017">
        <f t="shared" si="310"/>
        <v>0</v>
      </c>
      <c r="P4017">
        <f t="shared" si="311"/>
        <v>0</v>
      </c>
      <c r="Q4017" s="12" t="s">
        <v>8308</v>
      </c>
      <c r="R4017" t="s">
        <v>8310</v>
      </c>
      <c r="S4017" s="17">
        <f t="shared" si="312"/>
        <v>42676.995173611111</v>
      </c>
      <c r="T4017" s="17">
        <f t="shared" si="313"/>
        <v>42718.777083333334</v>
      </c>
      <c r="U4017">
        <f t="shared" si="314"/>
        <v>2016</v>
      </c>
    </row>
    <row r="4018" spans="1:21" ht="57.6" x14ac:dyDescent="0.3">
      <c r="A4018">
        <v>686</v>
      </c>
      <c r="B4018" s="9" t="s">
        <v>687</v>
      </c>
      <c r="C4018" s="3" t="s">
        <v>4796</v>
      </c>
      <c r="D4018" s="5">
        <v>500000</v>
      </c>
      <c r="E4018" s="7">
        <v>0</v>
      </c>
      <c r="F4018" t="s">
        <v>8220</v>
      </c>
      <c r="G4018" t="s">
        <v>8236</v>
      </c>
      <c r="H4018" t="s">
        <v>8248</v>
      </c>
      <c r="I4018">
        <v>1438618170</v>
      </c>
      <c r="J4018">
        <v>1436026170</v>
      </c>
      <c r="K4018" t="b">
        <v>0</v>
      </c>
      <c r="L4018">
        <v>0</v>
      </c>
      <c r="M4018" t="b">
        <v>0</v>
      </c>
      <c r="N4018" t="s">
        <v>8271</v>
      </c>
      <c r="O4018">
        <f t="shared" si="310"/>
        <v>0</v>
      </c>
      <c r="P4018">
        <f t="shared" si="311"/>
        <v>0</v>
      </c>
      <c r="Q4018" s="12" t="s">
        <v>8308</v>
      </c>
      <c r="R4018" t="s">
        <v>8310</v>
      </c>
      <c r="S4018" s="17">
        <f t="shared" si="312"/>
        <v>42189.673263888893</v>
      </c>
      <c r="T4018" s="17">
        <f t="shared" si="313"/>
        <v>42219.673263888893</v>
      </c>
      <c r="U4018">
        <f t="shared" si="314"/>
        <v>2015</v>
      </c>
    </row>
    <row r="4019" spans="1:21" ht="43.2" x14ac:dyDescent="0.3">
      <c r="A4019">
        <v>637</v>
      </c>
      <c r="B4019" s="9" t="s">
        <v>638</v>
      </c>
      <c r="C4019" s="3" t="s">
        <v>4747</v>
      </c>
      <c r="D4019" s="5">
        <v>100000</v>
      </c>
      <c r="E4019" s="7">
        <v>0</v>
      </c>
      <c r="F4019" t="s">
        <v>8219</v>
      </c>
      <c r="G4019" t="s">
        <v>8224</v>
      </c>
      <c r="H4019" t="s">
        <v>8246</v>
      </c>
      <c r="I4019">
        <v>1488063840</v>
      </c>
      <c r="J4019">
        <v>1485558318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s="12" t="s">
        <v>8308</v>
      </c>
      <c r="R4019" t="s">
        <v>8342</v>
      </c>
      <c r="S4019" s="17">
        <f t="shared" si="312"/>
        <v>42762.962013888886</v>
      </c>
      <c r="T4019" s="17">
        <f t="shared" si="313"/>
        <v>42791.961111111115</v>
      </c>
      <c r="U4019">
        <f t="shared" si="314"/>
        <v>2017</v>
      </c>
    </row>
    <row r="4020" spans="1:21" ht="28.8" x14ac:dyDescent="0.3">
      <c r="A4020">
        <v>632</v>
      </c>
      <c r="B4020" s="9" t="s">
        <v>633</v>
      </c>
      <c r="C4020" s="3" t="s">
        <v>4742</v>
      </c>
      <c r="D4020" s="5">
        <v>20000</v>
      </c>
      <c r="E4020" s="7">
        <v>0</v>
      </c>
      <c r="F4020" t="s">
        <v>8219</v>
      </c>
      <c r="G4020" t="s">
        <v>8232</v>
      </c>
      <c r="H4020" t="s">
        <v>8248</v>
      </c>
      <c r="I4020">
        <v>1448470165</v>
      </c>
      <c r="J4020">
        <v>1445874565</v>
      </c>
      <c r="K4020" t="b">
        <v>0</v>
      </c>
      <c r="L4020">
        <v>0</v>
      </c>
      <c r="M4020" t="b">
        <v>0</v>
      </c>
      <c r="N4020" t="s">
        <v>8270</v>
      </c>
      <c r="O4020">
        <f t="shared" si="310"/>
        <v>0</v>
      </c>
      <c r="P4020">
        <f t="shared" si="311"/>
        <v>0</v>
      </c>
      <c r="Q4020" s="12" t="s">
        <v>8308</v>
      </c>
      <c r="R4020" t="s">
        <v>8342</v>
      </c>
      <c r="S4020" s="17">
        <f t="shared" si="312"/>
        <v>42303.659317129626</v>
      </c>
      <c r="T4020" s="17">
        <f t="shared" si="313"/>
        <v>42333.700983796298</v>
      </c>
      <c r="U4020">
        <f t="shared" si="314"/>
        <v>2015</v>
      </c>
    </row>
    <row r="4021" spans="1:21" ht="43.2" x14ac:dyDescent="0.3">
      <c r="A4021">
        <v>628</v>
      </c>
      <c r="B4021" s="9" t="s">
        <v>629</v>
      </c>
      <c r="C4021" s="3" t="s">
        <v>4738</v>
      </c>
      <c r="D4021" s="5">
        <v>5000</v>
      </c>
      <c r="E4021" s="7">
        <v>0</v>
      </c>
      <c r="F4021" t="s">
        <v>8219</v>
      </c>
      <c r="G4021" t="s">
        <v>8223</v>
      </c>
      <c r="H4021" t="s">
        <v>8245</v>
      </c>
      <c r="I4021">
        <v>1405269457</v>
      </c>
      <c r="J4021">
        <v>1402677457</v>
      </c>
      <c r="K4021" t="b">
        <v>0</v>
      </c>
      <c r="L4021">
        <v>0</v>
      </c>
      <c r="M4021" t="b">
        <v>0</v>
      </c>
      <c r="N4021" t="s">
        <v>8270</v>
      </c>
      <c r="O4021">
        <f t="shared" si="310"/>
        <v>0</v>
      </c>
      <c r="P4021">
        <f t="shared" si="311"/>
        <v>0</v>
      </c>
      <c r="Q4021" s="12" t="s">
        <v>8308</v>
      </c>
      <c r="R4021" t="s">
        <v>8342</v>
      </c>
      <c r="S4021" s="17">
        <f t="shared" si="312"/>
        <v>41803.692789351851</v>
      </c>
      <c r="T4021" s="17">
        <f t="shared" si="313"/>
        <v>41833.692789351851</v>
      </c>
      <c r="U4021">
        <f t="shared" si="314"/>
        <v>2014</v>
      </c>
    </row>
    <row r="4022" spans="1:21" ht="43.2" x14ac:dyDescent="0.3">
      <c r="A4022">
        <v>625</v>
      </c>
      <c r="B4022" s="9" t="s">
        <v>626</v>
      </c>
      <c r="C4022" s="3" t="s">
        <v>4735</v>
      </c>
      <c r="D4022" s="5">
        <v>25000</v>
      </c>
      <c r="E4022" s="7">
        <v>0</v>
      </c>
      <c r="F4022" t="s">
        <v>8219</v>
      </c>
      <c r="G4022" t="s">
        <v>8228</v>
      </c>
      <c r="H4022" t="s">
        <v>8250</v>
      </c>
      <c r="I4022">
        <v>1490560177</v>
      </c>
      <c r="J4022">
        <v>1487971777</v>
      </c>
      <c r="K4022" t="b">
        <v>0</v>
      </c>
      <c r="L4022">
        <v>0</v>
      </c>
      <c r="M4022" t="b">
        <v>0</v>
      </c>
      <c r="N4022" t="s">
        <v>8270</v>
      </c>
      <c r="O4022">
        <f t="shared" si="310"/>
        <v>0</v>
      </c>
      <c r="P4022">
        <f t="shared" si="311"/>
        <v>0</v>
      </c>
      <c r="Q4022" s="12" t="s">
        <v>8308</v>
      </c>
      <c r="R4022" t="s">
        <v>8342</v>
      </c>
      <c r="S4022" s="17">
        <f t="shared" si="312"/>
        <v>42790.895567129628</v>
      </c>
      <c r="T4022" s="17">
        <f t="shared" si="313"/>
        <v>42820.853900462964</v>
      </c>
      <c r="U4022">
        <f t="shared" si="314"/>
        <v>2017</v>
      </c>
    </row>
    <row r="4023" spans="1:21" ht="43.2" x14ac:dyDescent="0.3">
      <c r="A4023">
        <v>624</v>
      </c>
      <c r="B4023" s="9" t="s">
        <v>625</v>
      </c>
      <c r="C4023" s="3" t="s">
        <v>4734</v>
      </c>
      <c r="D4023" s="5">
        <v>5000</v>
      </c>
      <c r="E4023" s="7">
        <v>0</v>
      </c>
      <c r="F4023" t="s">
        <v>8219</v>
      </c>
      <c r="G4023" t="s">
        <v>8223</v>
      </c>
      <c r="H4023" t="s">
        <v>8245</v>
      </c>
      <c r="I4023">
        <v>1431647041</v>
      </c>
      <c r="J4023">
        <v>1429055041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1"/>
        <v>0</v>
      </c>
      <c r="Q4023" s="12" t="s">
        <v>8308</v>
      </c>
      <c r="R4023" t="s">
        <v>8342</v>
      </c>
      <c r="S4023" s="17">
        <f t="shared" si="312"/>
        <v>42108.988900462966</v>
      </c>
      <c r="T4023" s="17">
        <f t="shared" si="313"/>
        <v>42138.988900462966</v>
      </c>
      <c r="U4023">
        <f t="shared" si="314"/>
        <v>2015</v>
      </c>
    </row>
    <row r="4024" spans="1:21" ht="57.6" x14ac:dyDescent="0.3">
      <c r="A4024">
        <v>623</v>
      </c>
      <c r="B4024" s="9" t="s">
        <v>624</v>
      </c>
      <c r="C4024" s="3" t="s">
        <v>4733</v>
      </c>
      <c r="D4024" s="5">
        <v>75000</v>
      </c>
      <c r="E4024" s="7">
        <v>0</v>
      </c>
      <c r="F4024" t="s">
        <v>8219</v>
      </c>
      <c r="G4024" t="s">
        <v>8225</v>
      </c>
      <c r="H4024" t="s">
        <v>8247</v>
      </c>
      <c r="I4024">
        <v>1432771997</v>
      </c>
      <c r="J4024">
        <v>1430179997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2" t="s">
        <v>8308</v>
      </c>
      <c r="R4024" t="s">
        <v>8342</v>
      </c>
      <c r="S4024" s="17">
        <f t="shared" si="312"/>
        <v>42122.009224537032</v>
      </c>
      <c r="T4024" s="17">
        <f t="shared" si="313"/>
        <v>42152.009224537032</v>
      </c>
      <c r="U4024">
        <f t="shared" si="314"/>
        <v>2015</v>
      </c>
    </row>
    <row r="4025" spans="1:21" ht="43.2" x14ac:dyDescent="0.3">
      <c r="A4025">
        <v>618</v>
      </c>
      <c r="B4025" s="9" t="s">
        <v>619</v>
      </c>
      <c r="C4025" s="3" t="s">
        <v>4728</v>
      </c>
      <c r="D4025" s="5">
        <v>400</v>
      </c>
      <c r="E4025" s="7">
        <v>0</v>
      </c>
      <c r="F4025" t="s">
        <v>8219</v>
      </c>
      <c r="G4025" t="s">
        <v>8223</v>
      </c>
      <c r="H4025" t="s">
        <v>8245</v>
      </c>
      <c r="I4025">
        <v>1449689203</v>
      </c>
      <c r="J4025">
        <v>1447097203</v>
      </c>
      <c r="K4025" t="b">
        <v>0</v>
      </c>
      <c r="L4025">
        <v>0</v>
      </c>
      <c r="M4025" t="b">
        <v>0</v>
      </c>
      <c r="N4025" t="s">
        <v>8270</v>
      </c>
      <c r="O4025">
        <f t="shared" si="310"/>
        <v>0</v>
      </c>
      <c r="P4025">
        <f t="shared" si="311"/>
        <v>0</v>
      </c>
      <c r="Q4025" s="12" t="s">
        <v>8308</v>
      </c>
      <c r="R4025" t="s">
        <v>8342</v>
      </c>
      <c r="S4025" s="17">
        <f t="shared" si="312"/>
        <v>42317.810219907406</v>
      </c>
      <c r="T4025" s="17">
        <f t="shared" si="313"/>
        <v>42347.810219907406</v>
      </c>
      <c r="U4025">
        <f t="shared" si="314"/>
        <v>2015</v>
      </c>
    </row>
    <row r="4026" spans="1:21" ht="43.2" x14ac:dyDescent="0.3">
      <c r="A4026">
        <v>616</v>
      </c>
      <c r="B4026" s="9" t="s">
        <v>617</v>
      </c>
      <c r="C4026" s="3" t="s">
        <v>4726</v>
      </c>
      <c r="D4026" s="5">
        <v>5000</v>
      </c>
      <c r="E4026" s="7">
        <v>0</v>
      </c>
      <c r="F4026" t="s">
        <v>8219</v>
      </c>
      <c r="G4026" t="s">
        <v>8229</v>
      </c>
      <c r="H4026" t="s">
        <v>8248</v>
      </c>
      <c r="I4026">
        <v>1488013307</v>
      </c>
      <c r="J4026">
        <v>1485421307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2" t="s">
        <v>8308</v>
      </c>
      <c r="R4026" t="s">
        <v>8342</v>
      </c>
      <c r="S4026" s="17">
        <f t="shared" si="312"/>
        <v>42761.376238425932</v>
      </c>
      <c r="T4026" s="17">
        <f t="shared" si="313"/>
        <v>42791.376238425932</v>
      </c>
      <c r="U4026">
        <f t="shared" si="314"/>
        <v>2017</v>
      </c>
    </row>
    <row r="4027" spans="1:21" ht="43.2" x14ac:dyDescent="0.3">
      <c r="A4027">
        <v>615</v>
      </c>
      <c r="B4027" s="9" t="s">
        <v>616</v>
      </c>
      <c r="C4027" s="3" t="s">
        <v>4725</v>
      </c>
      <c r="D4027" s="5">
        <v>515</v>
      </c>
      <c r="E4027" s="7">
        <v>0</v>
      </c>
      <c r="F4027" t="s">
        <v>8219</v>
      </c>
      <c r="G4027" t="s">
        <v>8227</v>
      </c>
      <c r="H4027" t="s">
        <v>8249</v>
      </c>
      <c r="I4027">
        <v>1443149759</v>
      </c>
      <c r="J4027">
        <v>1440557759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2" t="s">
        <v>8308</v>
      </c>
      <c r="R4027" t="s">
        <v>8342</v>
      </c>
      <c r="S4027" s="17">
        <f t="shared" si="312"/>
        <v>42242.122210648144</v>
      </c>
      <c r="T4027" s="17">
        <f t="shared" si="313"/>
        <v>42272.122210648144</v>
      </c>
      <c r="U4027">
        <f t="shared" si="314"/>
        <v>2015</v>
      </c>
    </row>
    <row r="4028" spans="1:21" ht="43.2" x14ac:dyDescent="0.3">
      <c r="A4028">
        <v>614</v>
      </c>
      <c r="B4028" s="9" t="s">
        <v>615</v>
      </c>
      <c r="C4028" s="3" t="s">
        <v>4724</v>
      </c>
      <c r="D4028" s="5">
        <v>10000</v>
      </c>
      <c r="E4028" s="7">
        <v>0</v>
      </c>
      <c r="F4028" t="s">
        <v>8219</v>
      </c>
      <c r="G4028" t="s">
        <v>8223</v>
      </c>
      <c r="H4028" t="s">
        <v>8245</v>
      </c>
      <c r="I4028">
        <v>1466731740</v>
      </c>
      <c r="J4028">
        <v>1464139740</v>
      </c>
      <c r="K4028" t="b">
        <v>0</v>
      </c>
      <c r="L4028">
        <v>0</v>
      </c>
      <c r="M4028" t="b">
        <v>0</v>
      </c>
      <c r="N4028" t="s">
        <v>8270</v>
      </c>
      <c r="O4028">
        <f t="shared" si="310"/>
        <v>0</v>
      </c>
      <c r="P4028">
        <f t="shared" si="311"/>
        <v>0</v>
      </c>
      <c r="Q4028" s="12" t="s">
        <v>8308</v>
      </c>
      <c r="R4028" t="s">
        <v>8342</v>
      </c>
      <c r="S4028" s="17">
        <f t="shared" si="312"/>
        <v>42515.061805555553</v>
      </c>
      <c r="T4028" s="17">
        <f t="shared" si="313"/>
        <v>42545.061805555553</v>
      </c>
      <c r="U4028">
        <f t="shared" si="314"/>
        <v>2016</v>
      </c>
    </row>
    <row r="4029" spans="1:21" ht="28.8" x14ac:dyDescent="0.3">
      <c r="A4029">
        <v>612</v>
      </c>
      <c r="B4029" s="9" t="s">
        <v>613</v>
      </c>
      <c r="C4029" s="3" t="s">
        <v>4722</v>
      </c>
      <c r="D4029" s="5">
        <v>10000</v>
      </c>
      <c r="E4029" s="7">
        <v>0</v>
      </c>
      <c r="F4029" t="s">
        <v>8219</v>
      </c>
      <c r="G4029" t="s">
        <v>8236</v>
      </c>
      <c r="H4029" t="s">
        <v>8248</v>
      </c>
      <c r="I4029">
        <v>1472777146</v>
      </c>
      <c r="J4029">
        <v>1470185146</v>
      </c>
      <c r="K4029" t="b">
        <v>0</v>
      </c>
      <c r="L4029">
        <v>0</v>
      </c>
      <c r="M4029" t="b">
        <v>0</v>
      </c>
      <c r="N4029" t="s">
        <v>8270</v>
      </c>
      <c r="O4029">
        <f t="shared" si="310"/>
        <v>0</v>
      </c>
      <c r="P4029">
        <f t="shared" si="311"/>
        <v>0</v>
      </c>
      <c r="Q4029" s="12" t="s">
        <v>8308</v>
      </c>
      <c r="R4029" t="s">
        <v>8342</v>
      </c>
      <c r="S4029" s="17">
        <f t="shared" si="312"/>
        <v>42585.031782407401</v>
      </c>
      <c r="T4029" s="17">
        <f t="shared" si="313"/>
        <v>42615.031782407401</v>
      </c>
      <c r="U4029">
        <f t="shared" si="314"/>
        <v>2016</v>
      </c>
    </row>
    <row r="4030" spans="1:21" ht="43.2" x14ac:dyDescent="0.3">
      <c r="A4030">
        <v>611</v>
      </c>
      <c r="B4030" s="9" t="s">
        <v>612</v>
      </c>
      <c r="C4030" s="3" t="s">
        <v>4721</v>
      </c>
      <c r="D4030" s="5">
        <v>80000</v>
      </c>
      <c r="E4030" s="7">
        <v>0</v>
      </c>
      <c r="F4030" t="s">
        <v>8219</v>
      </c>
      <c r="G4030" t="s">
        <v>8229</v>
      </c>
      <c r="H4030" t="s">
        <v>8248</v>
      </c>
      <c r="I4030">
        <v>1453210037</v>
      </c>
      <c r="J4030">
        <v>1448026037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>
        <f t="shared" si="311"/>
        <v>0</v>
      </c>
      <c r="Q4030" s="12" t="s">
        <v>8308</v>
      </c>
      <c r="R4030" t="s">
        <v>8342</v>
      </c>
      <c r="S4030" s="17">
        <f t="shared" si="312"/>
        <v>42328.560613425929</v>
      </c>
      <c r="T4030" s="17">
        <f t="shared" si="313"/>
        <v>42388.560613425929</v>
      </c>
      <c r="U4030">
        <f t="shared" si="314"/>
        <v>2015</v>
      </c>
    </row>
    <row r="4031" spans="1:21" ht="43.2" x14ac:dyDescent="0.3">
      <c r="A4031">
        <v>610</v>
      </c>
      <c r="B4031" s="9" t="s">
        <v>611</v>
      </c>
      <c r="C4031" s="3" t="s">
        <v>4720</v>
      </c>
      <c r="D4031" s="5">
        <v>13803</v>
      </c>
      <c r="E4031" s="7">
        <v>0</v>
      </c>
      <c r="F4031" t="s">
        <v>8219</v>
      </c>
      <c r="G4031" t="s">
        <v>8223</v>
      </c>
      <c r="H4031" t="s">
        <v>8245</v>
      </c>
      <c r="I4031">
        <v>1429732586</v>
      </c>
      <c r="J4031">
        <v>1427140586</v>
      </c>
      <c r="K4031" t="b">
        <v>0</v>
      </c>
      <c r="L4031">
        <v>0</v>
      </c>
      <c r="M4031" t="b">
        <v>0</v>
      </c>
      <c r="N4031" t="s">
        <v>8270</v>
      </c>
      <c r="O4031">
        <f t="shared" si="310"/>
        <v>0</v>
      </c>
      <c r="P4031">
        <f t="shared" si="311"/>
        <v>0</v>
      </c>
      <c r="Q4031" s="12" t="s">
        <v>8308</v>
      </c>
      <c r="R4031" t="s">
        <v>8342</v>
      </c>
      <c r="S4031" s="17">
        <f t="shared" si="312"/>
        <v>42086.83085648148</v>
      </c>
      <c r="T4031" s="17">
        <f t="shared" si="313"/>
        <v>42116.83085648148</v>
      </c>
      <c r="U4031">
        <f t="shared" si="314"/>
        <v>2015</v>
      </c>
    </row>
    <row r="4032" spans="1:21" ht="43.2" x14ac:dyDescent="0.3">
      <c r="A4032">
        <v>607</v>
      </c>
      <c r="B4032" s="9" t="s">
        <v>608</v>
      </c>
      <c r="C4032" s="3" t="s">
        <v>4717</v>
      </c>
      <c r="D4032" s="5">
        <v>250</v>
      </c>
      <c r="E4032" s="7">
        <v>0</v>
      </c>
      <c r="F4032" t="s">
        <v>8219</v>
      </c>
      <c r="G4032" t="s">
        <v>8223</v>
      </c>
      <c r="H4032" t="s">
        <v>8245</v>
      </c>
      <c r="I4032">
        <v>1448225336</v>
      </c>
      <c r="J4032">
        <v>1445629736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>
        <f t="shared" si="311"/>
        <v>0</v>
      </c>
      <c r="Q4032" s="12" t="s">
        <v>8308</v>
      </c>
      <c r="R4032" t="s">
        <v>8342</v>
      </c>
      <c r="S4032" s="17">
        <f t="shared" si="312"/>
        <v>42300.825648148151</v>
      </c>
      <c r="T4032" s="17">
        <f t="shared" si="313"/>
        <v>42330.867314814815</v>
      </c>
      <c r="U4032">
        <f t="shared" si="314"/>
        <v>2015</v>
      </c>
    </row>
    <row r="4033" spans="1:21" ht="43.2" x14ac:dyDescent="0.3">
      <c r="A4033">
        <v>604</v>
      </c>
      <c r="B4033" s="9" t="s">
        <v>605</v>
      </c>
      <c r="C4033" s="3" t="s">
        <v>4714</v>
      </c>
      <c r="D4033" s="5">
        <v>1500</v>
      </c>
      <c r="E4033" s="7">
        <v>0</v>
      </c>
      <c r="F4033" t="s">
        <v>8219</v>
      </c>
      <c r="G4033" t="s">
        <v>8223</v>
      </c>
      <c r="H4033" t="s">
        <v>8245</v>
      </c>
      <c r="I4033">
        <v>1409187056</v>
      </c>
      <c r="J4033">
        <v>1406595056</v>
      </c>
      <c r="K4033" t="b">
        <v>0</v>
      </c>
      <c r="L4033">
        <v>0</v>
      </c>
      <c r="M4033" t="b">
        <v>0</v>
      </c>
      <c r="N4033" t="s">
        <v>8270</v>
      </c>
      <c r="O4033">
        <f t="shared" si="310"/>
        <v>0</v>
      </c>
      <c r="P4033">
        <f t="shared" si="311"/>
        <v>0</v>
      </c>
      <c r="Q4033" s="12" t="s">
        <v>8308</v>
      </c>
      <c r="R4033" t="s">
        <v>8342</v>
      </c>
      <c r="S4033" s="17">
        <f t="shared" si="312"/>
        <v>41849.035370370373</v>
      </c>
      <c r="T4033" s="17">
        <f t="shared" si="313"/>
        <v>41879.035370370373</v>
      </c>
      <c r="U4033">
        <f t="shared" si="314"/>
        <v>2014</v>
      </c>
    </row>
    <row r="4034" spans="1:21" ht="43.2" x14ac:dyDescent="0.3">
      <c r="A4034">
        <v>602</v>
      </c>
      <c r="B4034" s="9" t="s">
        <v>603</v>
      </c>
      <c r="C4034" s="3" t="s">
        <v>4712</v>
      </c>
      <c r="D4034" s="5">
        <v>70000</v>
      </c>
      <c r="E4034" s="7">
        <v>0</v>
      </c>
      <c r="F4034" t="s">
        <v>8219</v>
      </c>
      <c r="G4034" t="s">
        <v>8223</v>
      </c>
      <c r="H4034" t="s">
        <v>8245</v>
      </c>
      <c r="I4034">
        <v>1434654215</v>
      </c>
      <c r="J4034">
        <v>1432062215</v>
      </c>
      <c r="K4034" t="b">
        <v>0</v>
      </c>
      <c r="L4034">
        <v>0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si="311"/>
        <v>0</v>
      </c>
      <c r="Q4034" s="12" t="s">
        <v>8308</v>
      </c>
      <c r="R4034" t="s">
        <v>8342</v>
      </c>
      <c r="S4034" s="17">
        <f t="shared" si="312"/>
        <v>42143.79415509259</v>
      </c>
      <c r="T4034" s="17">
        <f t="shared" si="313"/>
        <v>42173.79415509259</v>
      </c>
      <c r="U4034">
        <f t="shared" si="314"/>
        <v>2015</v>
      </c>
    </row>
    <row r="4035" spans="1:21" ht="43.2" x14ac:dyDescent="0.3">
      <c r="A4035">
        <v>585</v>
      </c>
      <c r="B4035" s="9" t="s">
        <v>586</v>
      </c>
      <c r="C4035" s="3" t="s">
        <v>4695</v>
      </c>
      <c r="D4035" s="5">
        <v>9000</v>
      </c>
      <c r="E4035" s="7">
        <v>0</v>
      </c>
      <c r="F4035" t="s">
        <v>8220</v>
      </c>
      <c r="G4035" t="s">
        <v>8224</v>
      </c>
      <c r="H4035" t="s">
        <v>8246</v>
      </c>
      <c r="I4035">
        <v>1448928000</v>
      </c>
      <c r="J4035">
        <v>1444123377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ref="P4035:P4098" si="316">IFERROR(ROUND(E4035/L4035,2),0)</f>
        <v>0</v>
      </c>
      <c r="Q4035" s="12" t="s">
        <v>8308</v>
      </c>
      <c r="R4035" t="s">
        <v>8342</v>
      </c>
      <c r="S4035" s="17">
        <f t="shared" ref="S4035:S4098" si="317">(((J4035/60)/60)/24)+DATE(1970,1,1)</f>
        <v>42283.3909375</v>
      </c>
      <c r="T4035" s="17">
        <f t="shared" ref="T4035:T4098" si="318">(((I4035/60)/60)/24)+DATE(1970,1,1)</f>
        <v>42339</v>
      </c>
      <c r="U4035">
        <f t="shared" ref="U4035:U4098" si="319">YEAR(S4035)</f>
        <v>2015</v>
      </c>
    </row>
    <row r="4036" spans="1:21" ht="43.2" x14ac:dyDescent="0.3">
      <c r="A4036">
        <v>582</v>
      </c>
      <c r="B4036" s="9" t="s">
        <v>583</v>
      </c>
      <c r="C4036" s="3" t="s">
        <v>4692</v>
      </c>
      <c r="D4036" s="5">
        <v>100000</v>
      </c>
      <c r="E4036" s="7">
        <v>0</v>
      </c>
      <c r="F4036" t="s">
        <v>8220</v>
      </c>
      <c r="G4036" t="s">
        <v>8223</v>
      </c>
      <c r="H4036" t="s">
        <v>8245</v>
      </c>
      <c r="I4036">
        <v>1426442400</v>
      </c>
      <c r="J4036">
        <v>1424454319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2" t="s">
        <v>8308</v>
      </c>
      <c r="R4036" t="s">
        <v>8342</v>
      </c>
      <c r="S4036" s="17">
        <f t="shared" si="317"/>
        <v>42055.739803240736</v>
      </c>
      <c r="T4036" s="17">
        <f t="shared" si="318"/>
        <v>42078.75</v>
      </c>
      <c r="U4036">
        <f t="shared" si="319"/>
        <v>2015</v>
      </c>
    </row>
    <row r="4037" spans="1:21" ht="43.2" x14ac:dyDescent="0.3">
      <c r="A4037">
        <v>581</v>
      </c>
      <c r="B4037" s="9" t="s">
        <v>582</v>
      </c>
      <c r="C4037" s="3" t="s">
        <v>4691</v>
      </c>
      <c r="D4037" s="5">
        <v>400</v>
      </c>
      <c r="E4037" s="7">
        <v>0</v>
      </c>
      <c r="F4037" t="s">
        <v>8220</v>
      </c>
      <c r="G4037" t="s">
        <v>8223</v>
      </c>
      <c r="H4037" t="s">
        <v>8245</v>
      </c>
      <c r="I4037">
        <v>1438474704</v>
      </c>
      <c r="J4037">
        <v>1435882704</v>
      </c>
      <c r="K4037" t="b">
        <v>0</v>
      </c>
      <c r="L4037">
        <v>0</v>
      </c>
      <c r="M4037" t="b">
        <v>0</v>
      </c>
      <c r="N4037" t="s">
        <v>8270</v>
      </c>
      <c r="O4037">
        <f t="shared" si="315"/>
        <v>0</v>
      </c>
      <c r="P4037">
        <f t="shared" si="316"/>
        <v>0</v>
      </c>
      <c r="Q4037" s="12" t="s">
        <v>8308</v>
      </c>
      <c r="R4037" t="s">
        <v>8342</v>
      </c>
      <c r="S4037" s="17">
        <f t="shared" si="317"/>
        <v>42188.012777777782</v>
      </c>
      <c r="T4037" s="17">
        <f t="shared" si="318"/>
        <v>42218.012777777782</v>
      </c>
      <c r="U4037">
        <f t="shared" si="319"/>
        <v>2015</v>
      </c>
    </row>
    <row r="4038" spans="1:21" ht="43.2" x14ac:dyDescent="0.3">
      <c r="A4038">
        <v>572</v>
      </c>
      <c r="B4038" s="9" t="s">
        <v>573</v>
      </c>
      <c r="C4038" s="3" t="s">
        <v>4682</v>
      </c>
      <c r="D4038" s="5">
        <v>2500</v>
      </c>
      <c r="E4038" s="7">
        <v>0</v>
      </c>
      <c r="F4038" t="s">
        <v>8220</v>
      </c>
      <c r="G4038" t="s">
        <v>8223</v>
      </c>
      <c r="H4038" t="s">
        <v>8245</v>
      </c>
      <c r="I4038">
        <v>1446660688</v>
      </c>
      <c r="J4038">
        <v>1444065088</v>
      </c>
      <c r="K4038" t="b">
        <v>0</v>
      </c>
      <c r="L4038">
        <v>0</v>
      </c>
      <c r="M4038" t="b">
        <v>0</v>
      </c>
      <c r="N4038" t="s">
        <v>8270</v>
      </c>
      <c r="O4038">
        <f t="shared" si="315"/>
        <v>0</v>
      </c>
      <c r="P4038">
        <f t="shared" si="316"/>
        <v>0</v>
      </c>
      <c r="Q4038" s="12" t="s">
        <v>8308</v>
      </c>
      <c r="R4038" t="s">
        <v>8342</v>
      </c>
      <c r="S4038" s="17">
        <f t="shared" si="317"/>
        <v>42282.71629629629</v>
      </c>
      <c r="T4038" s="17">
        <f t="shared" si="318"/>
        <v>42312.757962962962</v>
      </c>
      <c r="U4038">
        <f t="shared" si="319"/>
        <v>2015</v>
      </c>
    </row>
    <row r="4039" spans="1:21" ht="43.2" x14ac:dyDescent="0.3">
      <c r="A4039">
        <v>567</v>
      </c>
      <c r="B4039" s="9" t="s">
        <v>568</v>
      </c>
      <c r="C4039" s="3" t="s">
        <v>4677</v>
      </c>
      <c r="D4039" s="5">
        <v>10000</v>
      </c>
      <c r="E4039" s="7">
        <v>0</v>
      </c>
      <c r="F4039" t="s">
        <v>8220</v>
      </c>
      <c r="G4039" t="s">
        <v>8223</v>
      </c>
      <c r="H4039" t="s">
        <v>8245</v>
      </c>
      <c r="I4039">
        <v>1420143194</v>
      </c>
      <c r="J4039">
        <v>1417551194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>
        <f t="shared" si="316"/>
        <v>0</v>
      </c>
      <c r="Q4039" s="12" t="s">
        <v>8308</v>
      </c>
      <c r="R4039" t="s">
        <v>8342</v>
      </c>
      <c r="S4039" s="17">
        <f t="shared" si="317"/>
        <v>41975.842523148152</v>
      </c>
      <c r="T4039" s="17">
        <f t="shared" si="318"/>
        <v>42005.842523148152</v>
      </c>
      <c r="U4039">
        <f t="shared" si="319"/>
        <v>2014</v>
      </c>
    </row>
    <row r="4040" spans="1:21" ht="43.2" x14ac:dyDescent="0.3">
      <c r="A4040">
        <v>565</v>
      </c>
      <c r="B4040" s="9" t="s">
        <v>566</v>
      </c>
      <c r="C4040" s="3" t="s">
        <v>4675</v>
      </c>
      <c r="D4040" s="5">
        <v>25000</v>
      </c>
      <c r="E4040" s="7">
        <v>0</v>
      </c>
      <c r="F4040" t="s">
        <v>8220</v>
      </c>
      <c r="G4040" t="s">
        <v>8224</v>
      </c>
      <c r="H4040" t="s">
        <v>8246</v>
      </c>
      <c r="I4040">
        <v>1436554249</v>
      </c>
      <c r="J4040">
        <v>1433962249</v>
      </c>
      <c r="K4040" t="b">
        <v>0</v>
      </c>
      <c r="L4040">
        <v>0</v>
      </c>
      <c r="M4040" t="b">
        <v>0</v>
      </c>
      <c r="N4040" t="s">
        <v>8270</v>
      </c>
      <c r="O4040">
        <f t="shared" si="315"/>
        <v>0</v>
      </c>
      <c r="P4040">
        <f t="shared" si="316"/>
        <v>0</v>
      </c>
      <c r="Q4040" s="12" t="s">
        <v>8308</v>
      </c>
      <c r="R4040" t="s">
        <v>8342</v>
      </c>
      <c r="S4040" s="17">
        <f t="shared" si="317"/>
        <v>42165.785289351858</v>
      </c>
      <c r="T4040" s="17">
        <f t="shared" si="318"/>
        <v>42195.785289351858</v>
      </c>
      <c r="U4040">
        <f t="shared" si="319"/>
        <v>2015</v>
      </c>
    </row>
    <row r="4041" spans="1:21" ht="43.2" x14ac:dyDescent="0.3">
      <c r="A4041">
        <v>562</v>
      </c>
      <c r="B4041" s="9" t="s">
        <v>563</v>
      </c>
      <c r="C4041" s="3" t="s">
        <v>4672</v>
      </c>
      <c r="D4041" s="5">
        <v>50000</v>
      </c>
      <c r="E4041" s="7">
        <v>0</v>
      </c>
      <c r="F4041" t="s">
        <v>8220</v>
      </c>
      <c r="G4041" t="s">
        <v>8232</v>
      </c>
      <c r="H4041" t="s">
        <v>8248</v>
      </c>
      <c r="I4041">
        <v>1482052815</v>
      </c>
      <c r="J4041">
        <v>1479460815</v>
      </c>
      <c r="K4041" t="b">
        <v>0</v>
      </c>
      <c r="L4041">
        <v>0</v>
      </c>
      <c r="M4041" t="b">
        <v>0</v>
      </c>
      <c r="N4041" t="s">
        <v>8270</v>
      </c>
      <c r="O4041">
        <f t="shared" si="315"/>
        <v>0</v>
      </c>
      <c r="P4041">
        <f t="shared" si="316"/>
        <v>0</v>
      </c>
      <c r="Q4041" s="12" t="s">
        <v>8308</v>
      </c>
      <c r="R4041" t="s">
        <v>8342</v>
      </c>
      <c r="S4041" s="17">
        <f t="shared" si="317"/>
        <v>42692.389062500006</v>
      </c>
      <c r="T4041" s="17">
        <f t="shared" si="318"/>
        <v>42722.389062500006</v>
      </c>
      <c r="U4041">
        <f t="shared" si="319"/>
        <v>2016</v>
      </c>
    </row>
    <row r="4042" spans="1:21" ht="43.2" x14ac:dyDescent="0.3">
      <c r="A4042">
        <v>558</v>
      </c>
      <c r="B4042" s="9" t="s">
        <v>559</v>
      </c>
      <c r="C4042" s="3" t="s">
        <v>4668</v>
      </c>
      <c r="D4042" s="5">
        <v>750</v>
      </c>
      <c r="E4042" s="7">
        <v>0</v>
      </c>
      <c r="F4042" t="s">
        <v>8220</v>
      </c>
      <c r="G4042" t="s">
        <v>8223</v>
      </c>
      <c r="H4042" t="s">
        <v>8245</v>
      </c>
      <c r="I4042">
        <v>1427227905</v>
      </c>
      <c r="J4042">
        <v>1424639505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2" t="s">
        <v>8308</v>
      </c>
      <c r="R4042" t="s">
        <v>8342</v>
      </c>
      <c r="S4042" s="17">
        <f t="shared" si="317"/>
        <v>42057.883159722223</v>
      </c>
      <c r="T4042" s="17">
        <f t="shared" si="318"/>
        <v>42087.841493055559</v>
      </c>
      <c r="U4042">
        <f t="shared" si="319"/>
        <v>2015</v>
      </c>
    </row>
    <row r="4043" spans="1:21" ht="43.2" x14ac:dyDescent="0.3">
      <c r="A4043">
        <v>555</v>
      </c>
      <c r="B4043" s="9" t="s">
        <v>556</v>
      </c>
      <c r="C4043" s="3" t="s">
        <v>4665</v>
      </c>
      <c r="D4043" s="5">
        <v>7500</v>
      </c>
      <c r="E4043" s="7">
        <v>0</v>
      </c>
      <c r="F4043" t="s">
        <v>8220</v>
      </c>
      <c r="G4043" t="s">
        <v>8224</v>
      </c>
      <c r="H4043" t="s">
        <v>8246</v>
      </c>
      <c r="I4043">
        <v>1465720143</v>
      </c>
      <c r="J4043">
        <v>1463128143</v>
      </c>
      <c r="K4043" t="b">
        <v>0</v>
      </c>
      <c r="L4043">
        <v>0</v>
      </c>
      <c r="M4043" t="b">
        <v>0</v>
      </c>
      <c r="N4043" t="s">
        <v>8270</v>
      </c>
      <c r="O4043">
        <f t="shared" si="315"/>
        <v>0</v>
      </c>
      <c r="P4043">
        <f t="shared" si="316"/>
        <v>0</v>
      </c>
      <c r="Q4043" s="12" t="s">
        <v>8308</v>
      </c>
      <c r="R4043" t="s">
        <v>8342</v>
      </c>
      <c r="S4043" s="17">
        <f t="shared" si="317"/>
        <v>42503.353506944448</v>
      </c>
      <c r="T4043" s="17">
        <f t="shared" si="318"/>
        <v>42533.353506944448</v>
      </c>
      <c r="U4043">
        <f t="shared" si="319"/>
        <v>2016</v>
      </c>
    </row>
    <row r="4044" spans="1:21" ht="43.2" x14ac:dyDescent="0.3">
      <c r="A4044">
        <v>552</v>
      </c>
      <c r="B4044" s="9" t="s">
        <v>553</v>
      </c>
      <c r="C4044" s="3" t="s">
        <v>4662</v>
      </c>
      <c r="D4044" s="5">
        <v>45000</v>
      </c>
      <c r="E4044" s="7">
        <v>0</v>
      </c>
      <c r="F4044" t="s">
        <v>8220</v>
      </c>
      <c r="G4044" t="s">
        <v>8228</v>
      </c>
      <c r="H4044" t="s">
        <v>8250</v>
      </c>
      <c r="I4044">
        <v>1452350896</v>
      </c>
      <c r="J4044">
        <v>1447166896</v>
      </c>
      <c r="K4044" t="b">
        <v>0</v>
      </c>
      <c r="L4044">
        <v>0</v>
      </c>
      <c r="M4044" t="b">
        <v>0</v>
      </c>
      <c r="N4044" t="s">
        <v>8270</v>
      </c>
      <c r="O4044">
        <f t="shared" si="315"/>
        <v>0</v>
      </c>
      <c r="P4044">
        <f t="shared" si="316"/>
        <v>0</v>
      </c>
      <c r="Q4044" s="12" t="s">
        <v>8308</v>
      </c>
      <c r="R4044" t="s">
        <v>8342</v>
      </c>
      <c r="S4044" s="17">
        <f t="shared" si="317"/>
        <v>42318.616851851853</v>
      </c>
      <c r="T4044" s="17">
        <f t="shared" si="318"/>
        <v>42378.616851851853</v>
      </c>
      <c r="U4044">
        <f t="shared" si="319"/>
        <v>2015</v>
      </c>
    </row>
    <row r="4045" spans="1:21" ht="57.6" x14ac:dyDescent="0.3">
      <c r="A4045">
        <v>547</v>
      </c>
      <c r="B4045" s="9" t="s">
        <v>548</v>
      </c>
      <c r="C4045" s="3" t="s">
        <v>4657</v>
      </c>
      <c r="D4045" s="5">
        <v>7500</v>
      </c>
      <c r="E4045" s="7">
        <v>0</v>
      </c>
      <c r="F4045" t="s">
        <v>8220</v>
      </c>
      <c r="G4045" t="s">
        <v>8224</v>
      </c>
      <c r="H4045" t="s">
        <v>8246</v>
      </c>
      <c r="I4045">
        <v>1455122564</v>
      </c>
      <c r="J4045">
        <v>1452530564</v>
      </c>
      <c r="K4045" t="b">
        <v>0</v>
      </c>
      <c r="L4045">
        <v>0</v>
      </c>
      <c r="M4045" t="b">
        <v>0</v>
      </c>
      <c r="N4045" t="s">
        <v>8270</v>
      </c>
      <c r="O4045">
        <f t="shared" si="315"/>
        <v>0</v>
      </c>
      <c r="P4045">
        <f t="shared" si="316"/>
        <v>0</v>
      </c>
      <c r="Q4045" s="12" t="s">
        <v>8308</v>
      </c>
      <c r="R4045" t="s">
        <v>8342</v>
      </c>
      <c r="S4045" s="17">
        <f t="shared" si="317"/>
        <v>42380.696342592593</v>
      </c>
      <c r="T4045" s="17">
        <f t="shared" si="318"/>
        <v>42410.696342592593</v>
      </c>
      <c r="U4045">
        <f t="shared" si="319"/>
        <v>2016</v>
      </c>
    </row>
    <row r="4046" spans="1:21" ht="43.2" x14ac:dyDescent="0.3">
      <c r="A4046">
        <v>518</v>
      </c>
      <c r="B4046" s="9" t="s">
        <v>519</v>
      </c>
      <c r="C4046" s="3" t="s">
        <v>4628</v>
      </c>
      <c r="D4046" s="5">
        <v>7175</v>
      </c>
      <c r="E4046" s="7">
        <v>0</v>
      </c>
      <c r="F4046" t="s">
        <v>8220</v>
      </c>
      <c r="G4046" t="s">
        <v>8223</v>
      </c>
      <c r="H4046" t="s">
        <v>8245</v>
      </c>
      <c r="I4046">
        <v>1441550760</v>
      </c>
      <c r="J4046">
        <v>1438958824</v>
      </c>
      <c r="K4046" t="b">
        <v>0</v>
      </c>
      <c r="L4046">
        <v>0</v>
      </c>
      <c r="M4046" t="b">
        <v>0</v>
      </c>
      <c r="N4046" t="s">
        <v>8268</v>
      </c>
      <c r="O4046">
        <f t="shared" si="315"/>
        <v>0</v>
      </c>
      <c r="P4046">
        <f t="shared" si="316"/>
        <v>0</v>
      </c>
      <c r="Q4046" s="12" t="s">
        <v>8321</v>
      </c>
      <c r="R4046" t="s">
        <v>8339</v>
      </c>
      <c r="S4046" s="17">
        <f t="shared" si="317"/>
        <v>42223.616018518514</v>
      </c>
      <c r="T4046" s="17">
        <f t="shared" si="318"/>
        <v>42253.615277777775</v>
      </c>
      <c r="U4046">
        <f t="shared" si="319"/>
        <v>2015</v>
      </c>
    </row>
    <row r="4047" spans="1:21" ht="28.8" x14ac:dyDescent="0.3">
      <c r="A4047">
        <v>516</v>
      </c>
      <c r="B4047" s="9" t="s">
        <v>517</v>
      </c>
      <c r="C4047" s="3" t="s">
        <v>4626</v>
      </c>
      <c r="D4047" s="5">
        <v>5000</v>
      </c>
      <c r="E4047" s="7">
        <v>0</v>
      </c>
      <c r="F4047" t="s">
        <v>8220</v>
      </c>
      <c r="G4047" t="s">
        <v>8224</v>
      </c>
      <c r="H4047" t="s">
        <v>8246</v>
      </c>
      <c r="I4047">
        <v>1432752080</v>
      </c>
      <c r="J4047">
        <v>1427568080</v>
      </c>
      <c r="K4047" t="b">
        <v>0</v>
      </c>
      <c r="L4047">
        <v>0</v>
      </c>
      <c r="M4047" t="b">
        <v>0</v>
      </c>
      <c r="N4047" t="s">
        <v>8268</v>
      </c>
      <c r="O4047">
        <f t="shared" si="315"/>
        <v>0</v>
      </c>
      <c r="P4047">
        <f t="shared" si="316"/>
        <v>0</v>
      </c>
      <c r="Q4047" s="12" t="s">
        <v>8321</v>
      </c>
      <c r="R4047" t="s">
        <v>8339</v>
      </c>
      <c r="S4047" s="17">
        <f t="shared" si="317"/>
        <v>42091.778703703705</v>
      </c>
      <c r="T4047" s="17">
        <f t="shared" si="318"/>
        <v>42151.778703703705</v>
      </c>
      <c r="U4047">
        <f t="shared" si="319"/>
        <v>2015</v>
      </c>
    </row>
    <row r="4048" spans="1:21" ht="43.2" x14ac:dyDescent="0.3">
      <c r="A4048">
        <v>510</v>
      </c>
      <c r="B4048" s="9" t="s">
        <v>511</v>
      </c>
      <c r="C4048" s="3" t="s">
        <v>4620</v>
      </c>
      <c r="D4048" s="5">
        <v>14000</v>
      </c>
      <c r="E4048" s="7">
        <v>0</v>
      </c>
      <c r="F4048" t="s">
        <v>8220</v>
      </c>
      <c r="G4048" t="s">
        <v>8223</v>
      </c>
      <c r="H4048" t="s">
        <v>8245</v>
      </c>
      <c r="I4048">
        <v>1456805639</v>
      </c>
      <c r="J4048">
        <v>1454213639</v>
      </c>
      <c r="K4048" t="b">
        <v>0</v>
      </c>
      <c r="L4048">
        <v>0</v>
      </c>
      <c r="M4048" t="b">
        <v>0</v>
      </c>
      <c r="N4048" t="s">
        <v>8268</v>
      </c>
      <c r="O4048">
        <f t="shared" si="315"/>
        <v>0</v>
      </c>
      <c r="P4048">
        <f t="shared" si="316"/>
        <v>0</v>
      </c>
      <c r="Q4048" s="12" t="s">
        <v>8321</v>
      </c>
      <c r="R4048" t="s">
        <v>8339</v>
      </c>
      <c r="S4048" s="17">
        <f t="shared" si="317"/>
        <v>42400.176377314812</v>
      </c>
      <c r="T4048" s="17">
        <f t="shared" si="318"/>
        <v>42430.176377314812</v>
      </c>
      <c r="U4048">
        <f t="shared" si="319"/>
        <v>2016</v>
      </c>
    </row>
    <row r="4049" spans="1:21" ht="43.2" x14ac:dyDescent="0.3">
      <c r="A4049">
        <v>501</v>
      </c>
      <c r="B4049" s="9" t="s">
        <v>502</v>
      </c>
      <c r="C4049" s="3" t="s">
        <v>4611</v>
      </c>
      <c r="D4049" s="5">
        <v>10000</v>
      </c>
      <c r="E4049" s="7">
        <v>0</v>
      </c>
      <c r="F4049" t="s">
        <v>8220</v>
      </c>
      <c r="G4049" t="s">
        <v>8223</v>
      </c>
      <c r="H4049" t="s">
        <v>8245</v>
      </c>
      <c r="I4049">
        <v>1310189851</v>
      </c>
      <c r="J4049">
        <v>1307597851</v>
      </c>
      <c r="K4049" t="b">
        <v>0</v>
      </c>
      <c r="L4049">
        <v>0</v>
      </c>
      <c r="M4049" t="b">
        <v>0</v>
      </c>
      <c r="N4049" t="s">
        <v>8268</v>
      </c>
      <c r="O4049">
        <f t="shared" si="315"/>
        <v>0</v>
      </c>
      <c r="P4049">
        <f t="shared" si="316"/>
        <v>0</v>
      </c>
      <c r="Q4049" s="12" t="s">
        <v>8321</v>
      </c>
      <c r="R4049" t="s">
        <v>8339</v>
      </c>
      <c r="S4049" s="17">
        <f t="shared" si="317"/>
        <v>40703.234386574077</v>
      </c>
      <c r="T4049" s="17">
        <f t="shared" si="318"/>
        <v>40733.234386574077</v>
      </c>
      <c r="U4049">
        <f t="shared" si="319"/>
        <v>2011</v>
      </c>
    </row>
    <row r="4050" spans="1:21" ht="43.2" x14ac:dyDescent="0.3">
      <c r="A4050">
        <v>495</v>
      </c>
      <c r="B4050" s="9" t="s">
        <v>496</v>
      </c>
      <c r="C4050" s="3" t="s">
        <v>4605</v>
      </c>
      <c r="D4050" s="5">
        <v>7000</v>
      </c>
      <c r="E4050" s="7">
        <v>0</v>
      </c>
      <c r="F4050" t="s">
        <v>8220</v>
      </c>
      <c r="G4050" t="s">
        <v>8223</v>
      </c>
      <c r="H4050" t="s">
        <v>8245</v>
      </c>
      <c r="I4050">
        <v>1437076305</v>
      </c>
      <c r="J4050">
        <v>1434484305</v>
      </c>
      <c r="K4050" t="b">
        <v>0</v>
      </c>
      <c r="L4050">
        <v>0</v>
      </c>
      <c r="M4050" t="b">
        <v>0</v>
      </c>
      <c r="N4050" t="s">
        <v>8268</v>
      </c>
      <c r="O4050">
        <f t="shared" si="315"/>
        <v>0</v>
      </c>
      <c r="P4050">
        <f t="shared" si="316"/>
        <v>0</v>
      </c>
      <c r="Q4050" s="12" t="s">
        <v>8321</v>
      </c>
      <c r="R4050" t="s">
        <v>8339</v>
      </c>
      <c r="S4050" s="17">
        <f t="shared" si="317"/>
        <v>42171.827604166669</v>
      </c>
      <c r="T4050" s="17">
        <f t="shared" si="318"/>
        <v>42201.827604166669</v>
      </c>
      <c r="U4050">
        <f t="shared" si="319"/>
        <v>2015</v>
      </c>
    </row>
    <row r="4051" spans="1:21" ht="43.2" x14ac:dyDescent="0.3">
      <c r="A4051">
        <v>493</v>
      </c>
      <c r="B4051" s="9" t="s">
        <v>494</v>
      </c>
      <c r="C4051" s="3" t="s">
        <v>4603</v>
      </c>
      <c r="D4051" s="5">
        <v>30000</v>
      </c>
      <c r="E4051" s="7">
        <v>0</v>
      </c>
      <c r="F4051" t="s">
        <v>8220</v>
      </c>
      <c r="G4051" t="s">
        <v>8224</v>
      </c>
      <c r="H4051" t="s">
        <v>8246</v>
      </c>
      <c r="I4051">
        <v>1432142738</v>
      </c>
      <c r="J4051">
        <v>1429550738</v>
      </c>
      <c r="K4051" t="b">
        <v>0</v>
      </c>
      <c r="L4051">
        <v>0</v>
      </c>
      <c r="M4051" t="b">
        <v>0</v>
      </c>
      <c r="N4051" t="s">
        <v>8268</v>
      </c>
      <c r="O4051">
        <f t="shared" si="315"/>
        <v>0</v>
      </c>
      <c r="P4051">
        <f t="shared" si="316"/>
        <v>0</v>
      </c>
      <c r="Q4051" s="12" t="s">
        <v>8321</v>
      </c>
      <c r="R4051" t="s">
        <v>8339</v>
      </c>
      <c r="S4051" s="17">
        <f t="shared" si="317"/>
        <v>42114.726134259254</v>
      </c>
      <c r="T4051" s="17">
        <f t="shared" si="318"/>
        <v>42144.726134259254</v>
      </c>
      <c r="U4051">
        <f t="shared" si="319"/>
        <v>2015</v>
      </c>
    </row>
    <row r="4052" spans="1:21" ht="43.2" x14ac:dyDescent="0.3">
      <c r="A4052">
        <v>492</v>
      </c>
      <c r="B4052" s="9" t="s">
        <v>493</v>
      </c>
      <c r="C4052" s="3" t="s">
        <v>4602</v>
      </c>
      <c r="D4052" s="5">
        <v>10000000</v>
      </c>
      <c r="E4052" s="7">
        <v>0</v>
      </c>
      <c r="F4052" t="s">
        <v>8220</v>
      </c>
      <c r="G4052" t="s">
        <v>8234</v>
      </c>
      <c r="H4052" t="s">
        <v>8254</v>
      </c>
      <c r="I4052">
        <v>1476319830</v>
      </c>
      <c r="J4052">
        <v>1471135830</v>
      </c>
      <c r="K4052" t="b">
        <v>0</v>
      </c>
      <c r="L4052">
        <v>0</v>
      </c>
      <c r="M4052" t="b">
        <v>0</v>
      </c>
      <c r="N4052" t="s">
        <v>8268</v>
      </c>
      <c r="O4052">
        <f t="shared" si="315"/>
        <v>0</v>
      </c>
      <c r="P4052">
        <f t="shared" si="316"/>
        <v>0</v>
      </c>
      <c r="Q4052" s="12" t="s">
        <v>8321</v>
      </c>
      <c r="R4052" t="s">
        <v>8339</v>
      </c>
      <c r="S4052" s="17">
        <f t="shared" si="317"/>
        <v>42596.03506944445</v>
      </c>
      <c r="T4052" s="17">
        <f t="shared" si="318"/>
        <v>42656.03506944445</v>
      </c>
      <c r="U4052">
        <f t="shared" si="319"/>
        <v>2016</v>
      </c>
    </row>
    <row r="4053" spans="1:21" ht="43.2" x14ac:dyDescent="0.3">
      <c r="A4053">
        <v>491</v>
      </c>
      <c r="B4053" s="9" t="s">
        <v>492</v>
      </c>
      <c r="C4053" s="3" t="s">
        <v>4601</v>
      </c>
      <c r="D4053" s="5">
        <v>10000</v>
      </c>
      <c r="E4053" s="7">
        <v>0</v>
      </c>
      <c r="F4053" t="s">
        <v>8220</v>
      </c>
      <c r="G4053" t="s">
        <v>8223</v>
      </c>
      <c r="H4053" t="s">
        <v>8245</v>
      </c>
      <c r="I4053">
        <v>1453937699</v>
      </c>
      <c r="J4053">
        <v>1451345699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2" t="s">
        <v>8321</v>
      </c>
      <c r="R4053" t="s">
        <v>8339</v>
      </c>
      <c r="S4053" s="17">
        <f t="shared" si="317"/>
        <v>42366.982627314821</v>
      </c>
      <c r="T4053" s="17">
        <f t="shared" si="318"/>
        <v>42396.982627314821</v>
      </c>
      <c r="U4053">
        <f t="shared" si="319"/>
        <v>2015</v>
      </c>
    </row>
    <row r="4054" spans="1:21" x14ac:dyDescent="0.3">
      <c r="A4054">
        <v>490</v>
      </c>
      <c r="B4054" s="9" t="s">
        <v>491</v>
      </c>
      <c r="C4054" s="3" t="s">
        <v>4600</v>
      </c>
      <c r="D4054" s="5">
        <v>1000</v>
      </c>
      <c r="E4054" s="7">
        <v>0</v>
      </c>
      <c r="F4054" t="s">
        <v>8220</v>
      </c>
      <c r="G4054" t="s">
        <v>8223</v>
      </c>
      <c r="H4054" t="s">
        <v>8245</v>
      </c>
      <c r="I4054">
        <v>1345677285</v>
      </c>
      <c r="J4054">
        <v>1343085285</v>
      </c>
      <c r="K4054" t="b">
        <v>0</v>
      </c>
      <c r="L4054">
        <v>0</v>
      </c>
      <c r="M4054" t="b">
        <v>0</v>
      </c>
      <c r="N4054" t="s">
        <v>8268</v>
      </c>
      <c r="O4054">
        <f t="shared" si="315"/>
        <v>0</v>
      </c>
      <c r="P4054">
        <f t="shared" si="316"/>
        <v>0</v>
      </c>
      <c r="Q4054" s="12" t="s">
        <v>8321</v>
      </c>
      <c r="R4054" t="s">
        <v>8339</v>
      </c>
      <c r="S4054" s="17">
        <f t="shared" si="317"/>
        <v>41113.968576388892</v>
      </c>
      <c r="T4054" s="17">
        <f t="shared" si="318"/>
        <v>41143.968576388892</v>
      </c>
      <c r="U4054">
        <f t="shared" si="319"/>
        <v>2012</v>
      </c>
    </row>
    <row r="4055" spans="1:21" ht="43.2" x14ac:dyDescent="0.3">
      <c r="A4055">
        <v>488</v>
      </c>
      <c r="B4055" s="9" t="s">
        <v>489</v>
      </c>
      <c r="C4055" s="3" t="s">
        <v>4598</v>
      </c>
      <c r="D4055" s="5">
        <v>12000</v>
      </c>
      <c r="E4055" s="7">
        <v>0</v>
      </c>
      <c r="F4055" t="s">
        <v>8220</v>
      </c>
      <c r="G4055" t="s">
        <v>8223</v>
      </c>
      <c r="H4055" t="s">
        <v>8245</v>
      </c>
      <c r="I4055">
        <v>1483924700</v>
      </c>
      <c r="J4055">
        <v>1481332700</v>
      </c>
      <c r="K4055" t="b">
        <v>0</v>
      </c>
      <c r="L4055">
        <v>0</v>
      </c>
      <c r="M4055" t="b">
        <v>0</v>
      </c>
      <c r="N4055" t="s">
        <v>8268</v>
      </c>
      <c r="O4055">
        <f t="shared" si="315"/>
        <v>0</v>
      </c>
      <c r="P4055">
        <f t="shared" si="316"/>
        <v>0</v>
      </c>
      <c r="Q4055" s="12" t="s">
        <v>8321</v>
      </c>
      <c r="R4055" t="s">
        <v>8339</v>
      </c>
      <c r="S4055" s="17">
        <f t="shared" si="317"/>
        <v>42714.054398148146</v>
      </c>
      <c r="T4055" s="17">
        <f t="shared" si="318"/>
        <v>42744.054398148146</v>
      </c>
      <c r="U4055">
        <f t="shared" si="319"/>
        <v>2016</v>
      </c>
    </row>
    <row r="4056" spans="1:21" ht="43.2" x14ac:dyDescent="0.3">
      <c r="A4056">
        <v>487</v>
      </c>
      <c r="B4056" s="9" t="s">
        <v>488</v>
      </c>
      <c r="C4056" s="3" t="s">
        <v>4597</v>
      </c>
      <c r="D4056" s="5">
        <v>50000</v>
      </c>
      <c r="E4056" s="7">
        <v>0</v>
      </c>
      <c r="F4056" t="s">
        <v>8220</v>
      </c>
      <c r="G4056" t="s">
        <v>8228</v>
      </c>
      <c r="H4056" t="s">
        <v>8250</v>
      </c>
      <c r="I4056">
        <v>1482678994</v>
      </c>
      <c r="J4056">
        <v>1477491394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2" t="s">
        <v>8321</v>
      </c>
      <c r="R4056" t="s">
        <v>8339</v>
      </c>
      <c r="S4056" s="17">
        <f t="shared" si="317"/>
        <v>42669.594837962963</v>
      </c>
      <c r="T4056" s="17">
        <f t="shared" si="318"/>
        <v>42729.636504629627</v>
      </c>
      <c r="U4056">
        <f t="shared" si="319"/>
        <v>2016</v>
      </c>
    </row>
    <row r="4057" spans="1:21" ht="43.2" x14ac:dyDescent="0.3">
      <c r="A4057">
        <v>478</v>
      </c>
      <c r="B4057" s="9" t="s">
        <v>479</v>
      </c>
      <c r="C4057" s="3" t="s">
        <v>4588</v>
      </c>
      <c r="D4057" s="5">
        <v>10000</v>
      </c>
      <c r="E4057" s="7">
        <v>0</v>
      </c>
      <c r="F4057" t="s">
        <v>8220</v>
      </c>
      <c r="G4057" t="s">
        <v>8223</v>
      </c>
      <c r="H4057" t="s">
        <v>8245</v>
      </c>
      <c r="I4057">
        <v>1427921509</v>
      </c>
      <c r="J4057">
        <v>1425333109</v>
      </c>
      <c r="K4057" t="b">
        <v>0</v>
      </c>
      <c r="L4057">
        <v>0</v>
      </c>
      <c r="M4057" t="b">
        <v>0</v>
      </c>
      <c r="N4057" t="s">
        <v>8268</v>
      </c>
      <c r="O4057">
        <f t="shared" si="315"/>
        <v>0</v>
      </c>
      <c r="P4057">
        <f t="shared" si="316"/>
        <v>0</v>
      </c>
      <c r="Q4057" s="12" t="s">
        <v>8321</v>
      </c>
      <c r="R4057" t="s">
        <v>8339</v>
      </c>
      <c r="S4057" s="17">
        <f t="shared" si="317"/>
        <v>42065.910983796297</v>
      </c>
      <c r="T4057" s="17">
        <f t="shared" si="318"/>
        <v>42095.869317129633</v>
      </c>
      <c r="U4057">
        <f t="shared" si="319"/>
        <v>2015</v>
      </c>
    </row>
    <row r="4058" spans="1:21" ht="57.6" x14ac:dyDescent="0.3">
      <c r="A4058">
        <v>477</v>
      </c>
      <c r="B4058" s="9" t="s">
        <v>478</v>
      </c>
      <c r="C4058" s="3" t="s">
        <v>4587</v>
      </c>
      <c r="D4058" s="5">
        <v>1500</v>
      </c>
      <c r="E4058" s="7">
        <v>0</v>
      </c>
      <c r="F4058" t="s">
        <v>8220</v>
      </c>
      <c r="G4058" t="s">
        <v>8223</v>
      </c>
      <c r="H4058" t="s">
        <v>8245</v>
      </c>
      <c r="I4058">
        <v>1337371334</v>
      </c>
      <c r="J4058">
        <v>1332187334</v>
      </c>
      <c r="K4058" t="b">
        <v>0</v>
      </c>
      <c r="L4058">
        <v>0</v>
      </c>
      <c r="M4058" t="b">
        <v>0</v>
      </c>
      <c r="N4058" t="s">
        <v>8268</v>
      </c>
      <c r="O4058">
        <f t="shared" si="315"/>
        <v>0</v>
      </c>
      <c r="P4058">
        <f t="shared" si="316"/>
        <v>0</v>
      </c>
      <c r="Q4058" s="12" t="s">
        <v>8321</v>
      </c>
      <c r="R4058" t="s">
        <v>8339</v>
      </c>
      <c r="S4058" s="17">
        <f t="shared" si="317"/>
        <v>40987.83488425926</v>
      </c>
      <c r="T4058" s="17">
        <f t="shared" si="318"/>
        <v>41047.83488425926</v>
      </c>
      <c r="U4058">
        <f t="shared" si="319"/>
        <v>2012</v>
      </c>
    </row>
    <row r="4059" spans="1:21" ht="57.6" x14ac:dyDescent="0.3">
      <c r="A4059">
        <v>475</v>
      </c>
      <c r="B4059" s="9" t="s">
        <v>476</v>
      </c>
      <c r="C4059" s="3" t="s">
        <v>4585</v>
      </c>
      <c r="D4059" s="5">
        <v>2000</v>
      </c>
      <c r="E4059" s="7">
        <v>0</v>
      </c>
      <c r="F4059" t="s">
        <v>8220</v>
      </c>
      <c r="G4059" t="s">
        <v>8223</v>
      </c>
      <c r="H4059" t="s">
        <v>8245</v>
      </c>
      <c r="I4059">
        <v>1430877843</v>
      </c>
      <c r="J4059">
        <v>1428285843</v>
      </c>
      <c r="K4059" t="b">
        <v>0</v>
      </c>
      <c r="L4059">
        <v>0</v>
      </c>
      <c r="M4059" t="b">
        <v>0</v>
      </c>
      <c r="N4059" t="s">
        <v>8268</v>
      </c>
      <c r="O4059">
        <f t="shared" si="315"/>
        <v>0</v>
      </c>
      <c r="P4059">
        <f t="shared" si="316"/>
        <v>0</v>
      </c>
      <c r="Q4059" s="12" t="s">
        <v>8321</v>
      </c>
      <c r="R4059" t="s">
        <v>8339</v>
      </c>
      <c r="S4059" s="17">
        <f t="shared" si="317"/>
        <v>42100.086145833338</v>
      </c>
      <c r="T4059" s="17">
        <f t="shared" si="318"/>
        <v>42130.086145833338</v>
      </c>
      <c r="U4059">
        <f t="shared" si="319"/>
        <v>2015</v>
      </c>
    </row>
    <row r="4060" spans="1:21" ht="28.8" x14ac:dyDescent="0.3">
      <c r="A4060">
        <v>469</v>
      </c>
      <c r="B4060" s="9" t="s">
        <v>470</v>
      </c>
      <c r="C4060" s="3" t="s">
        <v>4579</v>
      </c>
      <c r="D4060" s="5">
        <v>6000</v>
      </c>
      <c r="E4060" s="7">
        <v>0</v>
      </c>
      <c r="F4060" t="s">
        <v>8220</v>
      </c>
      <c r="G4060" t="s">
        <v>8224</v>
      </c>
      <c r="H4060" t="s">
        <v>8246</v>
      </c>
      <c r="I4060">
        <v>1409960724</v>
      </c>
      <c r="J4060">
        <v>1404776724</v>
      </c>
      <c r="K4060" t="b">
        <v>0</v>
      </c>
      <c r="L4060">
        <v>0</v>
      </c>
      <c r="M4060" t="b">
        <v>0</v>
      </c>
      <c r="N4060" t="s">
        <v>8268</v>
      </c>
      <c r="O4060">
        <f t="shared" si="315"/>
        <v>0</v>
      </c>
      <c r="P4060">
        <f t="shared" si="316"/>
        <v>0</v>
      </c>
      <c r="Q4060" s="12" t="s">
        <v>8321</v>
      </c>
      <c r="R4060" t="s">
        <v>8339</v>
      </c>
      <c r="S4060" s="17">
        <f t="shared" si="317"/>
        <v>41827.989861111113</v>
      </c>
      <c r="T4060" s="17">
        <f t="shared" si="318"/>
        <v>41887.989861111113</v>
      </c>
      <c r="U4060">
        <f t="shared" si="319"/>
        <v>2014</v>
      </c>
    </row>
    <row r="4061" spans="1:21" ht="43.2" x14ac:dyDescent="0.3">
      <c r="A4061">
        <v>468</v>
      </c>
      <c r="B4061" s="9" t="s">
        <v>469</v>
      </c>
      <c r="C4061" s="3" t="s">
        <v>4578</v>
      </c>
      <c r="D4061" s="5">
        <v>7500</v>
      </c>
      <c r="E4061" s="7">
        <v>0</v>
      </c>
      <c r="F4061" t="s">
        <v>8220</v>
      </c>
      <c r="G4061" t="s">
        <v>8223</v>
      </c>
      <c r="H4061" t="s">
        <v>8245</v>
      </c>
      <c r="I4061">
        <v>1341978665</v>
      </c>
      <c r="J4061">
        <v>1336795283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2" t="s">
        <v>8321</v>
      </c>
      <c r="R4061" t="s">
        <v>8339</v>
      </c>
      <c r="S4061" s="17">
        <f t="shared" si="317"/>
        <v>41041.167627314811</v>
      </c>
      <c r="T4061" s="17">
        <f t="shared" si="318"/>
        <v>41101.160474537035</v>
      </c>
      <c r="U4061">
        <f t="shared" si="319"/>
        <v>2012</v>
      </c>
    </row>
    <row r="4062" spans="1:21" ht="43.2" x14ac:dyDescent="0.3">
      <c r="A4062">
        <v>462</v>
      </c>
      <c r="B4062" s="9" t="s">
        <v>463</v>
      </c>
      <c r="C4062" s="3" t="s">
        <v>4572</v>
      </c>
      <c r="D4062" s="5">
        <v>100000</v>
      </c>
      <c r="E4062" s="7">
        <v>0</v>
      </c>
      <c r="F4062" t="s">
        <v>8220</v>
      </c>
      <c r="G4062" t="s">
        <v>8223</v>
      </c>
      <c r="H4062" t="s">
        <v>8245</v>
      </c>
      <c r="I4062">
        <v>1312945341</v>
      </c>
      <c r="J4062">
        <v>1307761341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2" t="s">
        <v>8321</v>
      </c>
      <c r="R4062" t="s">
        <v>8339</v>
      </c>
      <c r="S4062" s="17">
        <f t="shared" si="317"/>
        <v>40705.126631944448</v>
      </c>
      <c r="T4062" s="17">
        <f t="shared" si="318"/>
        <v>40765.126631944448</v>
      </c>
      <c r="U4062">
        <f t="shared" si="319"/>
        <v>2011</v>
      </c>
    </row>
    <row r="4063" spans="1:21" ht="43.2" x14ac:dyDescent="0.3">
      <c r="A4063">
        <v>461</v>
      </c>
      <c r="B4063" s="9" t="s">
        <v>462</v>
      </c>
      <c r="C4063" s="3" t="s">
        <v>4571</v>
      </c>
      <c r="D4063" s="5">
        <v>550</v>
      </c>
      <c r="E4063" s="7">
        <v>0</v>
      </c>
      <c r="F4063" t="s">
        <v>8220</v>
      </c>
      <c r="G4063" t="s">
        <v>8224</v>
      </c>
      <c r="H4063" t="s">
        <v>8246</v>
      </c>
      <c r="I4063">
        <v>1370204367</v>
      </c>
      <c r="J4063">
        <v>1368476367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2" t="s">
        <v>8321</v>
      </c>
      <c r="R4063" t="s">
        <v>8339</v>
      </c>
      <c r="S4063" s="17">
        <f t="shared" si="317"/>
        <v>41407.84684027778</v>
      </c>
      <c r="T4063" s="17">
        <f t="shared" si="318"/>
        <v>41427.84684027778</v>
      </c>
      <c r="U4063">
        <f t="shared" si="319"/>
        <v>2013</v>
      </c>
    </row>
    <row r="4064" spans="1:21" ht="43.2" x14ac:dyDescent="0.3">
      <c r="A4064">
        <v>457</v>
      </c>
      <c r="B4064" s="9" t="s">
        <v>458</v>
      </c>
      <c r="C4064" s="3" t="s">
        <v>4567</v>
      </c>
      <c r="D4064" s="5">
        <v>20000</v>
      </c>
      <c r="E4064" s="7">
        <v>0</v>
      </c>
      <c r="F4064" t="s">
        <v>8220</v>
      </c>
      <c r="G4064" t="s">
        <v>8228</v>
      </c>
      <c r="H4064" t="s">
        <v>8250</v>
      </c>
      <c r="I4064">
        <v>1408213512</v>
      </c>
      <c r="J4064">
        <v>1405621512</v>
      </c>
      <c r="K4064" t="b">
        <v>0</v>
      </c>
      <c r="L4064">
        <v>0</v>
      </c>
      <c r="M4064" t="b">
        <v>0</v>
      </c>
      <c r="N4064" t="s">
        <v>8268</v>
      </c>
      <c r="O4064">
        <f t="shared" si="315"/>
        <v>0</v>
      </c>
      <c r="P4064">
        <f t="shared" si="316"/>
        <v>0</v>
      </c>
      <c r="Q4064" s="12" t="s">
        <v>8321</v>
      </c>
      <c r="R4064" t="s">
        <v>8339</v>
      </c>
      <c r="S4064" s="17">
        <f t="shared" si="317"/>
        <v>41837.767500000002</v>
      </c>
      <c r="T4064" s="17">
        <f t="shared" si="318"/>
        <v>41867.767500000002</v>
      </c>
      <c r="U4064">
        <f t="shared" si="319"/>
        <v>2014</v>
      </c>
    </row>
    <row r="4065" spans="1:21" ht="43.2" x14ac:dyDescent="0.3">
      <c r="A4065">
        <v>451</v>
      </c>
      <c r="B4065" s="9" t="s">
        <v>452</v>
      </c>
      <c r="C4065" s="3" t="s">
        <v>4561</v>
      </c>
      <c r="D4065" s="5">
        <v>20000</v>
      </c>
      <c r="E4065" s="7">
        <v>0</v>
      </c>
      <c r="F4065" t="s">
        <v>8220</v>
      </c>
      <c r="G4065" t="s">
        <v>8223</v>
      </c>
      <c r="H4065" t="s">
        <v>8245</v>
      </c>
      <c r="I4065">
        <v>1390669791</v>
      </c>
      <c r="J4065">
        <v>1388077791</v>
      </c>
      <c r="K4065" t="b">
        <v>0</v>
      </c>
      <c r="L4065">
        <v>0</v>
      </c>
      <c r="M4065" t="b">
        <v>0</v>
      </c>
      <c r="N4065" t="s">
        <v>8268</v>
      </c>
      <c r="O4065">
        <f t="shared" si="315"/>
        <v>0</v>
      </c>
      <c r="P4065">
        <f t="shared" si="316"/>
        <v>0</v>
      </c>
      <c r="Q4065" s="12" t="s">
        <v>8321</v>
      </c>
      <c r="R4065" t="s">
        <v>8339</v>
      </c>
      <c r="S4065" s="17">
        <f t="shared" si="317"/>
        <v>41634.715173611112</v>
      </c>
      <c r="T4065" s="17">
        <f t="shared" si="318"/>
        <v>41664.715173611112</v>
      </c>
      <c r="U4065">
        <f t="shared" si="319"/>
        <v>2013</v>
      </c>
    </row>
    <row r="4066" spans="1:21" ht="43.2" x14ac:dyDescent="0.3">
      <c r="A4066">
        <v>441</v>
      </c>
      <c r="B4066" s="9" t="s">
        <v>442</v>
      </c>
      <c r="C4066" s="3" t="s">
        <v>4551</v>
      </c>
      <c r="D4066" s="5">
        <v>400</v>
      </c>
      <c r="E4066" s="7">
        <v>0</v>
      </c>
      <c r="F4066" t="s">
        <v>8220</v>
      </c>
      <c r="G4066" t="s">
        <v>8224</v>
      </c>
      <c r="H4066" t="s">
        <v>8246</v>
      </c>
      <c r="I4066">
        <v>1383418996</v>
      </c>
      <c r="J4066">
        <v>1380826996</v>
      </c>
      <c r="K4066" t="b">
        <v>0</v>
      </c>
      <c r="L4066">
        <v>0</v>
      </c>
      <c r="M4066" t="b">
        <v>0</v>
      </c>
      <c r="N4066" t="s">
        <v>8268</v>
      </c>
      <c r="O4066">
        <f t="shared" si="315"/>
        <v>0</v>
      </c>
      <c r="P4066">
        <f t="shared" si="316"/>
        <v>0</v>
      </c>
      <c r="Q4066" s="12" t="s">
        <v>8321</v>
      </c>
      <c r="R4066" t="s">
        <v>8339</v>
      </c>
      <c r="S4066" s="17">
        <f t="shared" si="317"/>
        <v>41550.793935185182</v>
      </c>
      <c r="T4066" s="17">
        <f t="shared" si="318"/>
        <v>41580.793935185182</v>
      </c>
      <c r="U4066">
        <f t="shared" si="319"/>
        <v>2013</v>
      </c>
    </row>
    <row r="4067" spans="1:21" ht="43.2" x14ac:dyDescent="0.3">
      <c r="A4067">
        <v>439</v>
      </c>
      <c r="B4067" s="9" t="s">
        <v>440</v>
      </c>
      <c r="C4067" s="3" t="s">
        <v>4549</v>
      </c>
      <c r="D4067" s="5">
        <v>450</v>
      </c>
      <c r="E4067" s="7">
        <v>0</v>
      </c>
      <c r="F4067" t="s">
        <v>8220</v>
      </c>
      <c r="G4067" t="s">
        <v>8223</v>
      </c>
      <c r="H4067" t="s">
        <v>8245</v>
      </c>
      <c r="I4067">
        <v>1413569818</v>
      </c>
      <c r="J4067">
        <v>1412705818</v>
      </c>
      <c r="K4067" t="b">
        <v>0</v>
      </c>
      <c r="L4067">
        <v>0</v>
      </c>
      <c r="M4067" t="b">
        <v>0</v>
      </c>
      <c r="N4067" t="s">
        <v>8268</v>
      </c>
      <c r="O4067">
        <f t="shared" si="315"/>
        <v>0</v>
      </c>
      <c r="P4067">
        <f t="shared" si="316"/>
        <v>0</v>
      </c>
      <c r="Q4067" s="12" t="s">
        <v>8321</v>
      </c>
      <c r="R4067" t="s">
        <v>8339</v>
      </c>
      <c r="S4067" s="17">
        <f t="shared" si="317"/>
        <v>41919.761782407404</v>
      </c>
      <c r="T4067" s="17">
        <f t="shared" si="318"/>
        <v>41929.761782407404</v>
      </c>
      <c r="U4067">
        <f t="shared" si="319"/>
        <v>2014</v>
      </c>
    </row>
    <row r="4068" spans="1:21" ht="43.2" x14ac:dyDescent="0.3">
      <c r="A4068">
        <v>437</v>
      </c>
      <c r="B4068" s="9" t="s">
        <v>438</v>
      </c>
      <c r="C4068" s="3" t="s">
        <v>4547</v>
      </c>
      <c r="D4068" s="5">
        <v>7000</v>
      </c>
      <c r="E4068" s="7">
        <v>0</v>
      </c>
      <c r="F4068" t="s">
        <v>8220</v>
      </c>
      <c r="G4068" t="s">
        <v>8228</v>
      </c>
      <c r="H4068" t="s">
        <v>8250</v>
      </c>
      <c r="I4068">
        <v>1475912326</v>
      </c>
      <c r="J4068">
        <v>1470728326</v>
      </c>
      <c r="K4068" t="b">
        <v>0</v>
      </c>
      <c r="L4068">
        <v>0</v>
      </c>
      <c r="M4068" t="b">
        <v>0</v>
      </c>
      <c r="N4068" t="s">
        <v>8268</v>
      </c>
      <c r="O4068">
        <f t="shared" si="315"/>
        <v>0</v>
      </c>
      <c r="P4068">
        <f t="shared" si="316"/>
        <v>0</v>
      </c>
      <c r="Q4068" s="12" t="s">
        <v>8321</v>
      </c>
      <c r="R4068" t="s">
        <v>8339</v>
      </c>
      <c r="S4068" s="17">
        <f t="shared" si="317"/>
        <v>42591.31858796296</v>
      </c>
      <c r="T4068" s="17">
        <f t="shared" si="318"/>
        <v>42651.31858796296</v>
      </c>
      <c r="U4068">
        <f t="shared" si="319"/>
        <v>2016</v>
      </c>
    </row>
    <row r="4069" spans="1:21" ht="43.2" x14ac:dyDescent="0.3">
      <c r="A4069">
        <v>436</v>
      </c>
      <c r="B4069" s="9" t="s">
        <v>437</v>
      </c>
      <c r="C4069" s="3" t="s">
        <v>4546</v>
      </c>
      <c r="D4069" s="5">
        <v>1000</v>
      </c>
      <c r="E4069" s="7">
        <v>0</v>
      </c>
      <c r="F4069" t="s">
        <v>8220</v>
      </c>
      <c r="G4069" t="s">
        <v>8223</v>
      </c>
      <c r="H4069" t="s">
        <v>8245</v>
      </c>
      <c r="I4069">
        <v>1375260113</v>
      </c>
      <c r="J4069">
        <v>1372668113</v>
      </c>
      <c r="K4069" t="b">
        <v>0</v>
      </c>
      <c r="L4069">
        <v>0</v>
      </c>
      <c r="M4069" t="b">
        <v>0</v>
      </c>
      <c r="N4069" t="s">
        <v>8268</v>
      </c>
      <c r="O4069">
        <f t="shared" si="315"/>
        <v>0</v>
      </c>
      <c r="P4069">
        <f t="shared" si="316"/>
        <v>0</v>
      </c>
      <c r="Q4069" s="12" t="s">
        <v>8321</v>
      </c>
      <c r="R4069" t="s">
        <v>8339</v>
      </c>
      <c r="S4069" s="17">
        <f t="shared" si="317"/>
        <v>41456.36241898148</v>
      </c>
      <c r="T4069" s="17">
        <f t="shared" si="318"/>
        <v>41486.36241898148</v>
      </c>
      <c r="U4069">
        <f t="shared" si="319"/>
        <v>2013</v>
      </c>
    </row>
    <row r="4070" spans="1:21" ht="57.6" x14ac:dyDescent="0.3">
      <c r="A4070">
        <v>433</v>
      </c>
      <c r="B4070" s="9" t="s">
        <v>434</v>
      </c>
      <c r="C4070" s="3" t="s">
        <v>4543</v>
      </c>
      <c r="D4070" s="5">
        <v>3000</v>
      </c>
      <c r="E4070" s="7">
        <v>0</v>
      </c>
      <c r="F4070" t="s">
        <v>8220</v>
      </c>
      <c r="G4070" t="s">
        <v>8223</v>
      </c>
      <c r="H4070" t="s">
        <v>8245</v>
      </c>
      <c r="I4070">
        <v>1444576022</v>
      </c>
      <c r="J4070">
        <v>1439392022</v>
      </c>
      <c r="K4070" t="b">
        <v>0</v>
      </c>
      <c r="L4070">
        <v>0</v>
      </c>
      <c r="M4070" t="b">
        <v>0</v>
      </c>
      <c r="N4070" t="s">
        <v>8268</v>
      </c>
      <c r="O4070">
        <f t="shared" si="315"/>
        <v>0</v>
      </c>
      <c r="P4070">
        <f t="shared" si="316"/>
        <v>0</v>
      </c>
      <c r="Q4070" s="12" t="s">
        <v>8321</v>
      </c>
      <c r="R4070" t="s">
        <v>8339</v>
      </c>
      <c r="S4070" s="17">
        <f t="shared" si="317"/>
        <v>42228.629884259266</v>
      </c>
      <c r="T4070" s="17">
        <f t="shared" si="318"/>
        <v>42288.629884259266</v>
      </c>
      <c r="U4070">
        <f t="shared" si="319"/>
        <v>2015</v>
      </c>
    </row>
    <row r="4071" spans="1:21" ht="57.6" x14ac:dyDescent="0.3">
      <c r="A4071">
        <v>429</v>
      </c>
      <c r="B4071" s="9" t="s">
        <v>430</v>
      </c>
      <c r="C4071" s="3" t="s">
        <v>4539</v>
      </c>
      <c r="D4071" s="5">
        <v>5000</v>
      </c>
      <c r="E4071" s="7">
        <v>0</v>
      </c>
      <c r="F4071" t="s">
        <v>8220</v>
      </c>
      <c r="G4071" t="s">
        <v>8223</v>
      </c>
      <c r="H4071" t="s">
        <v>8245</v>
      </c>
      <c r="I4071">
        <v>1259297940</v>
      </c>
      <c r="J4071">
        <v>1252964282</v>
      </c>
      <c r="K4071" t="b">
        <v>0</v>
      </c>
      <c r="L4071">
        <v>0</v>
      </c>
      <c r="M4071" t="b">
        <v>0</v>
      </c>
      <c r="N4071" t="s">
        <v>8268</v>
      </c>
      <c r="O4071">
        <f t="shared" si="315"/>
        <v>0</v>
      </c>
      <c r="P4071">
        <f t="shared" si="316"/>
        <v>0</v>
      </c>
      <c r="Q4071" s="12" t="s">
        <v>8321</v>
      </c>
      <c r="R4071" t="s">
        <v>8339</v>
      </c>
      <c r="S4071" s="17">
        <f t="shared" si="317"/>
        <v>40070.901412037041</v>
      </c>
      <c r="T4071" s="17">
        <f t="shared" si="318"/>
        <v>40144.207638888889</v>
      </c>
      <c r="U4071">
        <f t="shared" si="319"/>
        <v>2009</v>
      </c>
    </row>
    <row r="4072" spans="1:21" ht="57.6" x14ac:dyDescent="0.3">
      <c r="A4072">
        <v>427</v>
      </c>
      <c r="B4072" s="9" t="s">
        <v>428</v>
      </c>
      <c r="C4072" s="3" t="s">
        <v>4537</v>
      </c>
      <c r="D4072" s="5">
        <v>6500</v>
      </c>
      <c r="E4072" s="7">
        <v>0</v>
      </c>
      <c r="F4072" t="s">
        <v>8220</v>
      </c>
      <c r="G4072" t="s">
        <v>8223</v>
      </c>
      <c r="H4072" t="s">
        <v>8245</v>
      </c>
      <c r="I4072">
        <v>1445540340</v>
      </c>
      <c r="J4072">
        <v>1444340940</v>
      </c>
      <c r="K4072" t="b">
        <v>0</v>
      </c>
      <c r="L4072">
        <v>0</v>
      </c>
      <c r="M4072" t="b">
        <v>0</v>
      </c>
      <c r="N4072" t="s">
        <v>8268</v>
      </c>
      <c r="O4072">
        <f t="shared" si="315"/>
        <v>0</v>
      </c>
      <c r="P4072">
        <f t="shared" si="316"/>
        <v>0</v>
      </c>
      <c r="Q4072" s="12" t="s">
        <v>8321</v>
      </c>
      <c r="R4072" t="s">
        <v>8339</v>
      </c>
      <c r="S4072" s="17">
        <f t="shared" si="317"/>
        <v>42285.909027777772</v>
      </c>
      <c r="T4072" s="17">
        <f t="shared" si="318"/>
        <v>42299.790972222225</v>
      </c>
      <c r="U4072">
        <f t="shared" si="319"/>
        <v>2015</v>
      </c>
    </row>
    <row r="4073" spans="1:21" ht="43.2" x14ac:dyDescent="0.3">
      <c r="A4073">
        <v>238</v>
      </c>
      <c r="B4073" s="9" t="s">
        <v>240</v>
      </c>
      <c r="C4073" s="3" t="s">
        <v>4348</v>
      </c>
      <c r="D4073" s="5">
        <v>26000</v>
      </c>
      <c r="E4073" s="7">
        <v>0</v>
      </c>
      <c r="F4073" t="s">
        <v>8220</v>
      </c>
      <c r="G4073" t="s">
        <v>8223</v>
      </c>
      <c r="H4073" t="s">
        <v>8245</v>
      </c>
      <c r="I4073">
        <v>1483088400</v>
      </c>
      <c r="J4073">
        <v>1481324760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>
        <f t="shared" si="316"/>
        <v>0</v>
      </c>
      <c r="Q4073" s="12" t="s">
        <v>8321</v>
      </c>
      <c r="R4073" t="s">
        <v>8325</v>
      </c>
      <c r="S4073" s="17">
        <f t="shared" si="317"/>
        <v>42713.962499999994</v>
      </c>
      <c r="T4073" s="17">
        <f t="shared" si="318"/>
        <v>42734.375</v>
      </c>
      <c r="U4073">
        <f t="shared" si="319"/>
        <v>2016</v>
      </c>
    </row>
    <row r="4074" spans="1:21" ht="43.2" x14ac:dyDescent="0.3">
      <c r="A4074">
        <v>236</v>
      </c>
      <c r="B4074" s="9" t="s">
        <v>238</v>
      </c>
      <c r="C4074" s="3" t="s">
        <v>4346</v>
      </c>
      <c r="D4074" s="5">
        <v>150000</v>
      </c>
      <c r="E4074" s="7">
        <v>0</v>
      </c>
      <c r="F4074" t="s">
        <v>8220</v>
      </c>
      <c r="G4074" t="s">
        <v>8223</v>
      </c>
      <c r="H4074" t="s">
        <v>8245</v>
      </c>
      <c r="I4074">
        <v>1451952000</v>
      </c>
      <c r="J4074">
        <v>1447380099</v>
      </c>
      <c r="K4074" t="b">
        <v>0</v>
      </c>
      <c r="L4074">
        <v>0</v>
      </c>
      <c r="M4074" t="b">
        <v>0</v>
      </c>
      <c r="N4074" t="s">
        <v>8266</v>
      </c>
      <c r="O4074">
        <f t="shared" si="315"/>
        <v>0</v>
      </c>
      <c r="P4074">
        <f t="shared" si="316"/>
        <v>0</v>
      </c>
      <c r="Q4074" s="12" t="s">
        <v>8321</v>
      </c>
      <c r="R4074" t="s">
        <v>8325</v>
      </c>
      <c r="S4074" s="17">
        <f t="shared" si="317"/>
        <v>42321.08447916666</v>
      </c>
      <c r="T4074" s="17">
        <f t="shared" si="318"/>
        <v>42374</v>
      </c>
      <c r="U4074">
        <f t="shared" si="319"/>
        <v>2015</v>
      </c>
    </row>
    <row r="4075" spans="1:21" ht="43.2" x14ac:dyDescent="0.3">
      <c r="A4075">
        <v>235</v>
      </c>
      <c r="B4075" s="9" t="s">
        <v>237</v>
      </c>
      <c r="C4075" s="3" t="s">
        <v>4345</v>
      </c>
      <c r="D4075" s="5">
        <v>10000</v>
      </c>
      <c r="E4075" s="7">
        <v>0</v>
      </c>
      <c r="F4075" t="s">
        <v>8220</v>
      </c>
      <c r="G4075" t="s">
        <v>8223</v>
      </c>
      <c r="H4075" t="s">
        <v>8245</v>
      </c>
      <c r="I4075">
        <v>1436478497</v>
      </c>
      <c r="J4075">
        <v>1433886497</v>
      </c>
      <c r="K4075" t="b">
        <v>0</v>
      </c>
      <c r="L4075">
        <v>0</v>
      </c>
      <c r="M4075" t="b">
        <v>0</v>
      </c>
      <c r="N4075" t="s">
        <v>8266</v>
      </c>
      <c r="O4075">
        <f t="shared" si="315"/>
        <v>0</v>
      </c>
      <c r="P4075">
        <f t="shared" si="316"/>
        <v>0</v>
      </c>
      <c r="Q4075" s="12" t="s">
        <v>8321</v>
      </c>
      <c r="R4075" t="s">
        <v>8325</v>
      </c>
      <c r="S4075" s="17">
        <f t="shared" si="317"/>
        <v>42164.908530092594</v>
      </c>
      <c r="T4075" s="17">
        <f t="shared" si="318"/>
        <v>42194.908530092594</v>
      </c>
      <c r="U4075">
        <f t="shared" si="319"/>
        <v>2015</v>
      </c>
    </row>
    <row r="4076" spans="1:21" ht="43.2" x14ac:dyDescent="0.3">
      <c r="A4076">
        <v>233</v>
      </c>
      <c r="B4076" s="9" t="s">
        <v>235</v>
      </c>
      <c r="C4076" s="3" t="s">
        <v>4343</v>
      </c>
      <c r="D4076" s="5">
        <v>350000</v>
      </c>
      <c r="E4076" s="7">
        <v>0</v>
      </c>
      <c r="F4076" t="s">
        <v>8220</v>
      </c>
      <c r="G4076" t="s">
        <v>8223</v>
      </c>
      <c r="H4076" t="s">
        <v>8245</v>
      </c>
      <c r="I4076">
        <v>1475185972</v>
      </c>
      <c r="J4076">
        <v>1472593972</v>
      </c>
      <c r="K4076" t="b">
        <v>0</v>
      </c>
      <c r="L4076">
        <v>0</v>
      </c>
      <c r="M4076" t="b">
        <v>0</v>
      </c>
      <c r="N4076" t="s">
        <v>8266</v>
      </c>
      <c r="O4076">
        <f t="shared" si="315"/>
        <v>0</v>
      </c>
      <c r="P4076">
        <f t="shared" si="316"/>
        <v>0</v>
      </c>
      <c r="Q4076" s="12" t="s">
        <v>8321</v>
      </c>
      <c r="R4076" t="s">
        <v>8325</v>
      </c>
      <c r="S4076" s="17">
        <f t="shared" si="317"/>
        <v>42612.911712962959</v>
      </c>
      <c r="T4076" s="17">
        <f t="shared" si="318"/>
        <v>42642.911712962959</v>
      </c>
      <c r="U4076">
        <f t="shared" si="319"/>
        <v>2016</v>
      </c>
    </row>
    <row r="4077" spans="1:21" ht="43.2" x14ac:dyDescent="0.3">
      <c r="A4077">
        <v>231</v>
      </c>
      <c r="B4077" s="9" t="s">
        <v>233</v>
      </c>
      <c r="C4077" s="3" t="s">
        <v>4341</v>
      </c>
      <c r="D4077" s="5">
        <v>1500000</v>
      </c>
      <c r="E4077" s="7">
        <v>0</v>
      </c>
      <c r="F4077" t="s">
        <v>8220</v>
      </c>
      <c r="G4077" t="s">
        <v>8223</v>
      </c>
      <c r="H4077" t="s">
        <v>8245</v>
      </c>
      <c r="I4077">
        <v>1451775651</v>
      </c>
      <c r="J4077">
        <v>1449183651</v>
      </c>
      <c r="K4077" t="b">
        <v>0</v>
      </c>
      <c r="L4077">
        <v>0</v>
      </c>
      <c r="M4077" t="b">
        <v>0</v>
      </c>
      <c r="N4077" t="s">
        <v>8266</v>
      </c>
      <c r="O4077">
        <f t="shared" si="315"/>
        <v>0</v>
      </c>
      <c r="P4077">
        <f t="shared" si="316"/>
        <v>0</v>
      </c>
      <c r="Q4077" s="12" t="s">
        <v>8321</v>
      </c>
      <c r="R4077" t="s">
        <v>8325</v>
      </c>
      <c r="S4077" s="17">
        <f t="shared" si="317"/>
        <v>42341.958923611113</v>
      </c>
      <c r="T4077" s="17">
        <f t="shared" si="318"/>
        <v>42371.958923611113</v>
      </c>
      <c r="U4077">
        <f t="shared" si="319"/>
        <v>2015</v>
      </c>
    </row>
    <row r="4078" spans="1:21" ht="43.2" x14ac:dyDescent="0.3">
      <c r="A4078">
        <v>229</v>
      </c>
      <c r="B4078" s="9" t="s">
        <v>231</v>
      </c>
      <c r="C4078" s="3" t="s">
        <v>4339</v>
      </c>
      <c r="D4078" s="5">
        <v>3000</v>
      </c>
      <c r="E4078" s="7">
        <v>0</v>
      </c>
      <c r="F4078" t="s">
        <v>8220</v>
      </c>
      <c r="G4078" t="s">
        <v>8235</v>
      </c>
      <c r="H4078" t="s">
        <v>8248</v>
      </c>
      <c r="I4078">
        <v>1455402297</v>
      </c>
      <c r="J4078">
        <v>1452810297</v>
      </c>
      <c r="K4078" t="b">
        <v>0</v>
      </c>
      <c r="L4078">
        <v>0</v>
      </c>
      <c r="M4078" t="b">
        <v>0</v>
      </c>
      <c r="N4078" t="s">
        <v>8266</v>
      </c>
      <c r="O4078">
        <f t="shared" si="315"/>
        <v>0</v>
      </c>
      <c r="P4078">
        <f t="shared" si="316"/>
        <v>0</v>
      </c>
      <c r="Q4078" s="12" t="s">
        <v>8321</v>
      </c>
      <c r="R4078" t="s">
        <v>8325</v>
      </c>
      <c r="S4078" s="17">
        <f t="shared" si="317"/>
        <v>42383.933993055558</v>
      </c>
      <c r="T4078" s="17">
        <f t="shared" si="318"/>
        <v>42413.933993055558</v>
      </c>
      <c r="U4078">
        <f t="shared" si="319"/>
        <v>2016</v>
      </c>
    </row>
    <row r="4079" spans="1:21" ht="28.8" x14ac:dyDescent="0.3">
      <c r="A4079">
        <v>228</v>
      </c>
      <c r="B4079" s="9" t="s">
        <v>230</v>
      </c>
      <c r="C4079" s="3" t="s">
        <v>4338</v>
      </c>
      <c r="D4079" s="5">
        <v>8000</v>
      </c>
      <c r="E4079" s="7">
        <v>0</v>
      </c>
      <c r="F4079" t="s">
        <v>8220</v>
      </c>
      <c r="G4079" t="s">
        <v>8224</v>
      </c>
      <c r="H4079" t="s">
        <v>8246</v>
      </c>
      <c r="I4079">
        <v>1433176105</v>
      </c>
      <c r="J4079">
        <v>1427992105</v>
      </c>
      <c r="K4079" t="b">
        <v>0</v>
      </c>
      <c r="L4079">
        <v>0</v>
      </c>
      <c r="M4079" t="b">
        <v>0</v>
      </c>
      <c r="N4079" t="s">
        <v>8266</v>
      </c>
      <c r="O4079">
        <f t="shared" si="315"/>
        <v>0</v>
      </c>
      <c r="P4079">
        <f t="shared" si="316"/>
        <v>0</v>
      </c>
      <c r="Q4079" s="12" t="s">
        <v>8321</v>
      </c>
      <c r="R4079" t="s">
        <v>8325</v>
      </c>
      <c r="S4079" s="17">
        <f t="shared" si="317"/>
        <v>42096.686400462961</v>
      </c>
      <c r="T4079" s="17">
        <f t="shared" si="318"/>
        <v>42156.686400462961</v>
      </c>
      <c r="U4079">
        <f t="shared" si="319"/>
        <v>2015</v>
      </c>
    </row>
    <row r="4080" spans="1:21" ht="43.2" x14ac:dyDescent="0.3">
      <c r="A4080">
        <v>227</v>
      </c>
      <c r="B4080" s="9" t="s">
        <v>229</v>
      </c>
      <c r="C4080" s="3" t="s">
        <v>4337</v>
      </c>
      <c r="D4080" s="5">
        <v>28000</v>
      </c>
      <c r="E4080" s="7">
        <v>0</v>
      </c>
      <c r="F4080" t="s">
        <v>8220</v>
      </c>
      <c r="G4080" t="s">
        <v>8223</v>
      </c>
      <c r="H4080" t="s">
        <v>8245</v>
      </c>
      <c r="I4080">
        <v>1436477241</v>
      </c>
      <c r="J4080">
        <v>1433885241</v>
      </c>
      <c r="K4080" t="b">
        <v>0</v>
      </c>
      <c r="L4080">
        <v>0</v>
      </c>
      <c r="M4080" t="b">
        <v>0</v>
      </c>
      <c r="N4080" t="s">
        <v>8266</v>
      </c>
      <c r="O4080">
        <f t="shared" si="315"/>
        <v>0</v>
      </c>
      <c r="P4080">
        <f t="shared" si="316"/>
        <v>0</v>
      </c>
      <c r="Q4080" s="12" t="s">
        <v>8321</v>
      </c>
      <c r="R4080" t="s">
        <v>8325</v>
      </c>
      <c r="S4080" s="17">
        <f t="shared" si="317"/>
        <v>42164.893993055557</v>
      </c>
      <c r="T4080" s="17">
        <f t="shared" si="318"/>
        <v>42194.893993055557</v>
      </c>
      <c r="U4080">
        <f t="shared" si="319"/>
        <v>2015</v>
      </c>
    </row>
    <row r="4081" spans="1:21" ht="43.2" x14ac:dyDescent="0.3">
      <c r="A4081">
        <v>225</v>
      </c>
      <c r="B4081" s="9" t="s">
        <v>227</v>
      </c>
      <c r="C4081" s="3" t="s">
        <v>4335</v>
      </c>
      <c r="D4081" s="5">
        <v>200</v>
      </c>
      <c r="E4081" s="7">
        <v>0</v>
      </c>
      <c r="F4081" t="s">
        <v>8220</v>
      </c>
      <c r="G4081" t="s">
        <v>8223</v>
      </c>
      <c r="H4081" t="s">
        <v>8245</v>
      </c>
      <c r="I4081">
        <v>1460153054</v>
      </c>
      <c r="J4081">
        <v>1457564654</v>
      </c>
      <c r="K4081" t="b">
        <v>0</v>
      </c>
      <c r="L4081">
        <v>0</v>
      </c>
      <c r="M4081" t="b">
        <v>0</v>
      </c>
      <c r="N4081" t="s">
        <v>8266</v>
      </c>
      <c r="O4081">
        <f t="shared" si="315"/>
        <v>0</v>
      </c>
      <c r="P4081">
        <f t="shared" si="316"/>
        <v>0</v>
      </c>
      <c r="Q4081" s="12" t="s">
        <v>8321</v>
      </c>
      <c r="R4081" t="s">
        <v>8325</v>
      </c>
      <c r="S4081" s="17">
        <f t="shared" si="317"/>
        <v>42438.961273148147</v>
      </c>
      <c r="T4081" s="17">
        <f t="shared" si="318"/>
        <v>42468.919606481482</v>
      </c>
      <c r="U4081">
        <f t="shared" si="319"/>
        <v>2016</v>
      </c>
    </row>
    <row r="4082" spans="1:21" ht="43.2" x14ac:dyDescent="0.3">
      <c r="A4082">
        <v>224</v>
      </c>
      <c r="B4082" s="9" t="s">
        <v>226</v>
      </c>
      <c r="C4082" s="3" t="s">
        <v>4334</v>
      </c>
      <c r="D4082" s="5">
        <v>6000000</v>
      </c>
      <c r="E4082" s="7">
        <v>0</v>
      </c>
      <c r="F4082" t="s">
        <v>8220</v>
      </c>
      <c r="G4082" t="s">
        <v>8225</v>
      </c>
      <c r="H4082" t="s">
        <v>8247</v>
      </c>
      <c r="I4082">
        <v>1436506726</v>
      </c>
      <c r="J4082">
        <v>1431322726</v>
      </c>
      <c r="K4082" t="b">
        <v>0</v>
      </c>
      <c r="L4082">
        <v>0</v>
      </c>
      <c r="M4082" t="b">
        <v>0</v>
      </c>
      <c r="N4082" t="s">
        <v>8266</v>
      </c>
      <c r="O4082">
        <f t="shared" si="315"/>
        <v>0</v>
      </c>
      <c r="P4082">
        <f t="shared" si="316"/>
        <v>0</v>
      </c>
      <c r="Q4082" s="12" t="s">
        <v>8321</v>
      </c>
      <c r="R4082" t="s">
        <v>8325</v>
      </c>
      <c r="S4082" s="17">
        <f t="shared" si="317"/>
        <v>42135.235254629632</v>
      </c>
      <c r="T4082" s="17">
        <f t="shared" si="318"/>
        <v>42195.235254629632</v>
      </c>
      <c r="U4082">
        <f t="shared" si="319"/>
        <v>2015</v>
      </c>
    </row>
    <row r="4083" spans="1:21" ht="43.2" x14ac:dyDescent="0.3">
      <c r="A4083">
        <v>223</v>
      </c>
      <c r="B4083" s="9" t="s">
        <v>225</v>
      </c>
      <c r="C4083" s="3" t="s">
        <v>4333</v>
      </c>
      <c r="D4083" s="5">
        <v>1500000</v>
      </c>
      <c r="E4083" s="7">
        <v>0</v>
      </c>
      <c r="F4083" t="s">
        <v>8220</v>
      </c>
      <c r="G4083" t="s">
        <v>8223</v>
      </c>
      <c r="H4083" t="s">
        <v>8245</v>
      </c>
      <c r="I4083">
        <v>1463879100</v>
      </c>
      <c r="J4083">
        <v>1461287350</v>
      </c>
      <c r="K4083" t="b">
        <v>0</v>
      </c>
      <c r="L4083">
        <v>0</v>
      </c>
      <c r="M4083" t="b">
        <v>0</v>
      </c>
      <c r="N4083" t="s">
        <v>8266</v>
      </c>
      <c r="O4083">
        <f t="shared" si="315"/>
        <v>0</v>
      </c>
      <c r="P4083">
        <f t="shared" si="316"/>
        <v>0</v>
      </c>
      <c r="Q4083" s="12" t="s">
        <v>8321</v>
      </c>
      <c r="R4083" t="s">
        <v>8325</v>
      </c>
      <c r="S4083" s="17">
        <f t="shared" si="317"/>
        <v>42482.048032407409</v>
      </c>
      <c r="T4083" s="17">
        <f t="shared" si="318"/>
        <v>42512.045138888891</v>
      </c>
      <c r="U4083">
        <f t="shared" si="319"/>
        <v>2016</v>
      </c>
    </row>
    <row r="4084" spans="1:21" x14ac:dyDescent="0.3">
      <c r="A4084">
        <v>221</v>
      </c>
      <c r="B4084" s="9" t="s">
        <v>223</v>
      </c>
      <c r="C4084" s="3" t="s">
        <v>4331</v>
      </c>
      <c r="D4084" s="5">
        <v>50000</v>
      </c>
      <c r="E4084" s="7">
        <v>0</v>
      </c>
      <c r="F4084" t="s">
        <v>8220</v>
      </c>
      <c r="G4084" t="s">
        <v>8223</v>
      </c>
      <c r="H4084" t="s">
        <v>8245</v>
      </c>
      <c r="I4084">
        <v>1427569564</v>
      </c>
      <c r="J4084">
        <v>1422389164</v>
      </c>
      <c r="K4084" t="b">
        <v>0</v>
      </c>
      <c r="L4084">
        <v>0</v>
      </c>
      <c r="M4084" t="b">
        <v>0</v>
      </c>
      <c r="N4084" t="s">
        <v>8266</v>
      </c>
      <c r="O4084">
        <f t="shared" si="315"/>
        <v>0</v>
      </c>
      <c r="P4084">
        <f t="shared" si="316"/>
        <v>0</v>
      </c>
      <c r="Q4084" s="12" t="s">
        <v>8321</v>
      </c>
      <c r="R4084" t="s">
        <v>8325</v>
      </c>
      <c r="S4084" s="17">
        <f t="shared" si="317"/>
        <v>42031.837546296301</v>
      </c>
      <c r="T4084" s="17">
        <f t="shared" si="318"/>
        <v>42091.79587962963</v>
      </c>
      <c r="U4084">
        <f t="shared" si="319"/>
        <v>2015</v>
      </c>
    </row>
    <row r="4085" spans="1:21" ht="43.2" x14ac:dyDescent="0.3">
      <c r="A4085">
        <v>209</v>
      </c>
      <c r="B4085" s="9" t="s">
        <v>211</v>
      </c>
      <c r="C4085" s="3" t="s">
        <v>4319</v>
      </c>
      <c r="D4085" s="5">
        <v>25000</v>
      </c>
      <c r="E4085" s="7">
        <v>0</v>
      </c>
      <c r="F4085" t="s">
        <v>8220</v>
      </c>
      <c r="G4085" t="s">
        <v>8223</v>
      </c>
      <c r="H4085" t="s">
        <v>8245</v>
      </c>
      <c r="I4085">
        <v>1436566135</v>
      </c>
      <c r="J4085">
        <v>1433974135</v>
      </c>
      <c r="K4085" t="b">
        <v>0</v>
      </c>
      <c r="L4085">
        <v>0</v>
      </c>
      <c r="M4085" t="b">
        <v>0</v>
      </c>
      <c r="N4085" t="s">
        <v>8266</v>
      </c>
      <c r="O4085">
        <f t="shared" si="315"/>
        <v>0</v>
      </c>
      <c r="P4085">
        <f t="shared" si="316"/>
        <v>0</v>
      </c>
      <c r="Q4085" s="12" t="s">
        <v>8321</v>
      </c>
      <c r="R4085" t="s">
        <v>8325</v>
      </c>
      <c r="S4085" s="17">
        <f t="shared" si="317"/>
        <v>42165.922858796301</v>
      </c>
      <c r="T4085" s="17">
        <f t="shared" si="318"/>
        <v>42195.922858796301</v>
      </c>
      <c r="U4085">
        <f t="shared" si="319"/>
        <v>2015</v>
      </c>
    </row>
    <row r="4086" spans="1:21" ht="43.2" x14ac:dyDescent="0.3">
      <c r="A4086">
        <v>208</v>
      </c>
      <c r="B4086" s="9" t="s">
        <v>210</v>
      </c>
      <c r="C4086" s="3" t="s">
        <v>4318</v>
      </c>
      <c r="D4086" s="5">
        <v>50000</v>
      </c>
      <c r="E4086" s="7">
        <v>0</v>
      </c>
      <c r="F4086" t="s">
        <v>8220</v>
      </c>
      <c r="G4086" t="s">
        <v>8225</v>
      </c>
      <c r="H4086" t="s">
        <v>8247</v>
      </c>
      <c r="I4086">
        <v>1418719967</v>
      </c>
      <c r="J4086">
        <v>1416127967</v>
      </c>
      <c r="K4086" t="b">
        <v>0</v>
      </c>
      <c r="L4086">
        <v>0</v>
      </c>
      <c r="M4086" t="b">
        <v>0</v>
      </c>
      <c r="N4086" t="s">
        <v>8266</v>
      </c>
      <c r="O4086">
        <f t="shared" si="315"/>
        <v>0</v>
      </c>
      <c r="P4086">
        <f t="shared" si="316"/>
        <v>0</v>
      </c>
      <c r="Q4086" s="12" t="s">
        <v>8321</v>
      </c>
      <c r="R4086" t="s">
        <v>8325</v>
      </c>
      <c r="S4086" s="17">
        <f t="shared" si="317"/>
        <v>41959.369988425926</v>
      </c>
      <c r="T4086" s="17">
        <f t="shared" si="318"/>
        <v>41989.369988425926</v>
      </c>
      <c r="U4086">
        <f t="shared" si="319"/>
        <v>2014</v>
      </c>
    </row>
    <row r="4087" spans="1:21" ht="43.2" x14ac:dyDescent="0.3">
      <c r="A4087">
        <v>206</v>
      </c>
      <c r="B4087" s="9" t="s">
        <v>208</v>
      </c>
      <c r="C4087" s="3" t="s">
        <v>4316</v>
      </c>
      <c r="D4087" s="5">
        <v>12700</v>
      </c>
      <c r="E4087" s="7">
        <v>0</v>
      </c>
      <c r="F4087" t="s">
        <v>8220</v>
      </c>
      <c r="G4087" t="s">
        <v>8223</v>
      </c>
      <c r="H4087" t="s">
        <v>8245</v>
      </c>
      <c r="I4087">
        <v>1470441983</v>
      </c>
      <c r="J4087">
        <v>1468627583</v>
      </c>
      <c r="K4087" t="b">
        <v>0</v>
      </c>
      <c r="L4087">
        <v>0</v>
      </c>
      <c r="M4087" t="b">
        <v>0</v>
      </c>
      <c r="N4087" t="s">
        <v>8266</v>
      </c>
      <c r="O4087">
        <f t="shared" si="315"/>
        <v>0</v>
      </c>
      <c r="P4087">
        <f t="shared" si="316"/>
        <v>0</v>
      </c>
      <c r="Q4087" s="12" t="s">
        <v>8321</v>
      </c>
      <c r="R4087" t="s">
        <v>8325</v>
      </c>
      <c r="S4087" s="17">
        <f t="shared" si="317"/>
        <v>42567.004432870366</v>
      </c>
      <c r="T4087" s="17">
        <f t="shared" si="318"/>
        <v>42588.004432870366</v>
      </c>
      <c r="U4087">
        <f t="shared" si="319"/>
        <v>2016</v>
      </c>
    </row>
    <row r="4088" spans="1:21" x14ac:dyDescent="0.3">
      <c r="A4088">
        <v>202</v>
      </c>
      <c r="B4088" s="9" t="s">
        <v>204</v>
      </c>
      <c r="C4088" s="3" t="s">
        <v>4312</v>
      </c>
      <c r="D4088" s="5">
        <v>6000</v>
      </c>
      <c r="E4088" s="7">
        <v>0</v>
      </c>
      <c r="F4088" t="s">
        <v>8220</v>
      </c>
      <c r="G4088" t="s">
        <v>8223</v>
      </c>
      <c r="H4088" t="s">
        <v>8245</v>
      </c>
      <c r="I4088">
        <v>1444337940</v>
      </c>
      <c r="J4088">
        <v>1441750564</v>
      </c>
      <c r="K4088" t="b">
        <v>0</v>
      </c>
      <c r="L4088">
        <v>0</v>
      </c>
      <c r="M4088" t="b">
        <v>0</v>
      </c>
      <c r="N4088" t="s">
        <v>8266</v>
      </c>
      <c r="O4088">
        <f t="shared" si="315"/>
        <v>0</v>
      </c>
      <c r="P4088">
        <f t="shared" si="316"/>
        <v>0</v>
      </c>
      <c r="Q4088" s="12" t="s">
        <v>8321</v>
      </c>
      <c r="R4088" t="s">
        <v>8325</v>
      </c>
      <c r="S4088" s="17">
        <f t="shared" si="317"/>
        <v>42255.927824074075</v>
      </c>
      <c r="T4088" s="17">
        <f t="shared" si="318"/>
        <v>42285.874305555553</v>
      </c>
      <c r="U4088">
        <f t="shared" si="319"/>
        <v>2015</v>
      </c>
    </row>
    <row r="4089" spans="1:21" ht="43.2" x14ac:dyDescent="0.3">
      <c r="A4089">
        <v>199</v>
      </c>
      <c r="B4089" s="9" t="s">
        <v>201</v>
      </c>
      <c r="C4089" s="3" t="s">
        <v>4309</v>
      </c>
      <c r="D4089" s="5">
        <v>10000</v>
      </c>
      <c r="E4089" s="7">
        <v>0</v>
      </c>
      <c r="F4089" t="s">
        <v>8220</v>
      </c>
      <c r="G4089" t="s">
        <v>8223</v>
      </c>
      <c r="H4089" t="s">
        <v>8245</v>
      </c>
      <c r="I4089">
        <v>1472698702</v>
      </c>
      <c r="J4089">
        <v>1470106702</v>
      </c>
      <c r="K4089" t="b">
        <v>0</v>
      </c>
      <c r="L4089">
        <v>0</v>
      </c>
      <c r="M4089" t="b">
        <v>0</v>
      </c>
      <c r="N4089" t="s">
        <v>8266</v>
      </c>
      <c r="O4089">
        <f t="shared" si="315"/>
        <v>0</v>
      </c>
      <c r="P4089">
        <f t="shared" si="316"/>
        <v>0</v>
      </c>
      <c r="Q4089" s="12" t="s">
        <v>8321</v>
      </c>
      <c r="R4089" t="s">
        <v>8325</v>
      </c>
      <c r="S4089" s="17">
        <f t="shared" si="317"/>
        <v>42584.123865740738</v>
      </c>
      <c r="T4089" s="17">
        <f t="shared" si="318"/>
        <v>42614.123865740738</v>
      </c>
      <c r="U4089">
        <f t="shared" si="319"/>
        <v>2016</v>
      </c>
    </row>
    <row r="4090" spans="1:21" ht="43.2" x14ac:dyDescent="0.3">
      <c r="A4090">
        <v>195</v>
      </c>
      <c r="B4090" s="9" t="s">
        <v>197</v>
      </c>
      <c r="C4090" s="3" t="s">
        <v>4305</v>
      </c>
      <c r="D4090" s="5">
        <v>2000000</v>
      </c>
      <c r="E4090" s="7">
        <v>0</v>
      </c>
      <c r="F4090" t="s">
        <v>8220</v>
      </c>
      <c r="G4090" t="s">
        <v>8223</v>
      </c>
      <c r="H4090" t="s">
        <v>8245</v>
      </c>
      <c r="I4090">
        <v>1436544332</v>
      </c>
      <c r="J4090">
        <v>1431360332</v>
      </c>
      <c r="K4090" t="b">
        <v>0</v>
      </c>
      <c r="L4090">
        <v>0</v>
      </c>
      <c r="M4090" t="b">
        <v>0</v>
      </c>
      <c r="N4090" t="s">
        <v>8266</v>
      </c>
      <c r="O4090">
        <f t="shared" si="315"/>
        <v>0</v>
      </c>
      <c r="P4090">
        <f t="shared" si="316"/>
        <v>0</v>
      </c>
      <c r="Q4090" s="12" t="s">
        <v>8321</v>
      </c>
      <c r="R4090" t="s">
        <v>8325</v>
      </c>
      <c r="S4090" s="17">
        <f t="shared" si="317"/>
        <v>42135.67050925926</v>
      </c>
      <c r="T4090" s="17">
        <f t="shared" si="318"/>
        <v>42195.67050925926</v>
      </c>
      <c r="U4090">
        <f t="shared" si="319"/>
        <v>2015</v>
      </c>
    </row>
    <row r="4091" spans="1:21" ht="57.6" x14ac:dyDescent="0.3">
      <c r="A4091">
        <v>193</v>
      </c>
      <c r="B4091" s="9" t="s">
        <v>195</v>
      </c>
      <c r="C4091" s="3" t="s">
        <v>4303</v>
      </c>
      <c r="D4091" s="5">
        <v>1000</v>
      </c>
      <c r="E4091" s="7">
        <v>0</v>
      </c>
      <c r="F4091" t="s">
        <v>8220</v>
      </c>
      <c r="G4091" t="s">
        <v>8224</v>
      </c>
      <c r="H4091" t="s">
        <v>8246</v>
      </c>
      <c r="I4091">
        <v>1417217166</v>
      </c>
      <c r="J4091">
        <v>1412029566</v>
      </c>
      <c r="K4091" t="b">
        <v>0</v>
      </c>
      <c r="L4091">
        <v>0</v>
      </c>
      <c r="M4091" t="b">
        <v>0</v>
      </c>
      <c r="N4091" t="s">
        <v>8266</v>
      </c>
      <c r="O4091">
        <f t="shared" si="315"/>
        <v>0</v>
      </c>
      <c r="P4091">
        <f t="shared" si="316"/>
        <v>0</v>
      </c>
      <c r="Q4091" s="12" t="s">
        <v>8321</v>
      </c>
      <c r="R4091" t="s">
        <v>8325</v>
      </c>
      <c r="S4091" s="17">
        <f t="shared" si="317"/>
        <v>41911.934791666667</v>
      </c>
      <c r="T4091" s="17">
        <f t="shared" si="318"/>
        <v>41971.976458333331</v>
      </c>
      <c r="U4091">
        <f t="shared" si="319"/>
        <v>2014</v>
      </c>
    </row>
    <row r="4092" spans="1:21" ht="43.2" x14ac:dyDescent="0.3">
      <c r="A4092">
        <v>188</v>
      </c>
      <c r="B4092" s="9" t="s">
        <v>190</v>
      </c>
      <c r="C4092" s="3" t="s">
        <v>4298</v>
      </c>
      <c r="D4092" s="5">
        <v>1500</v>
      </c>
      <c r="E4092" s="7">
        <v>0</v>
      </c>
      <c r="F4092" t="s">
        <v>8220</v>
      </c>
      <c r="G4092" t="s">
        <v>8223</v>
      </c>
      <c r="H4092" t="s">
        <v>8245</v>
      </c>
      <c r="I4092">
        <v>1409891015</v>
      </c>
      <c r="J4092">
        <v>1407299015</v>
      </c>
      <c r="K4092" t="b">
        <v>0</v>
      </c>
      <c r="L4092">
        <v>0</v>
      </c>
      <c r="M4092" t="b">
        <v>0</v>
      </c>
      <c r="N4092" t="s">
        <v>8266</v>
      </c>
      <c r="O4092">
        <f t="shared" si="315"/>
        <v>0</v>
      </c>
      <c r="P4092">
        <f t="shared" si="316"/>
        <v>0</v>
      </c>
      <c r="Q4092" s="12" t="s">
        <v>8321</v>
      </c>
      <c r="R4092" t="s">
        <v>8325</v>
      </c>
      <c r="S4092" s="17">
        <f t="shared" si="317"/>
        <v>41857.18304398148</v>
      </c>
      <c r="T4092" s="17">
        <f t="shared" si="318"/>
        <v>41887.18304398148</v>
      </c>
      <c r="U4092">
        <f t="shared" si="319"/>
        <v>2014</v>
      </c>
    </row>
    <row r="4093" spans="1:21" ht="43.2" x14ac:dyDescent="0.3">
      <c r="A4093">
        <v>186</v>
      </c>
      <c r="B4093" s="9" t="s">
        <v>188</v>
      </c>
      <c r="C4093" s="3" t="s">
        <v>4296</v>
      </c>
      <c r="D4093" s="5">
        <v>5000</v>
      </c>
      <c r="E4093" s="7">
        <v>0</v>
      </c>
      <c r="F4093" t="s">
        <v>8220</v>
      </c>
      <c r="G4093" t="s">
        <v>8223</v>
      </c>
      <c r="H4093" t="s">
        <v>8245</v>
      </c>
      <c r="I4093">
        <v>1488571200</v>
      </c>
      <c r="J4093">
        <v>1485977434</v>
      </c>
      <c r="K4093" t="b">
        <v>0</v>
      </c>
      <c r="L4093">
        <v>0</v>
      </c>
      <c r="M4093" t="b">
        <v>0</v>
      </c>
      <c r="N4093" t="s">
        <v>8266</v>
      </c>
      <c r="O4093">
        <f t="shared" si="315"/>
        <v>0</v>
      </c>
      <c r="P4093">
        <f t="shared" si="316"/>
        <v>0</v>
      </c>
      <c r="Q4093" s="12" t="s">
        <v>8321</v>
      </c>
      <c r="R4093" t="s">
        <v>8325</v>
      </c>
      <c r="S4093" s="17">
        <f t="shared" si="317"/>
        <v>42767.812893518523</v>
      </c>
      <c r="T4093" s="17">
        <f t="shared" si="318"/>
        <v>42797.833333333328</v>
      </c>
      <c r="U4093">
        <f t="shared" si="319"/>
        <v>2017</v>
      </c>
    </row>
    <row r="4094" spans="1:21" ht="43.2" x14ac:dyDescent="0.3">
      <c r="A4094">
        <v>182</v>
      </c>
      <c r="B4094" s="9" t="s">
        <v>184</v>
      </c>
      <c r="C4094" s="3" t="s">
        <v>4292</v>
      </c>
      <c r="D4094" s="5">
        <v>1000</v>
      </c>
      <c r="E4094" s="7">
        <v>0</v>
      </c>
      <c r="F4094" t="s">
        <v>8220</v>
      </c>
      <c r="G4094" t="s">
        <v>8223</v>
      </c>
      <c r="H4094" t="s">
        <v>8245</v>
      </c>
      <c r="I4094">
        <v>1483748232</v>
      </c>
      <c r="J4094">
        <v>1481156232</v>
      </c>
      <c r="K4094" t="b">
        <v>0</v>
      </c>
      <c r="L4094">
        <v>0</v>
      </c>
      <c r="M4094" t="b">
        <v>0</v>
      </c>
      <c r="N4094" t="s">
        <v>8266</v>
      </c>
      <c r="O4094">
        <f t="shared" si="315"/>
        <v>0</v>
      </c>
      <c r="P4094">
        <f t="shared" si="316"/>
        <v>0</v>
      </c>
      <c r="Q4094" s="12" t="s">
        <v>8321</v>
      </c>
      <c r="R4094" t="s">
        <v>8325</v>
      </c>
      <c r="S4094" s="17">
        <f t="shared" si="317"/>
        <v>42712.011944444443</v>
      </c>
      <c r="T4094" s="17">
        <f t="shared" si="318"/>
        <v>42742.011944444443</v>
      </c>
      <c r="U4094">
        <f t="shared" si="319"/>
        <v>2016</v>
      </c>
    </row>
    <row r="4095" spans="1:21" ht="28.8" x14ac:dyDescent="0.3">
      <c r="A4095">
        <v>178</v>
      </c>
      <c r="B4095" s="9" t="s">
        <v>180</v>
      </c>
      <c r="C4095" s="3" t="s">
        <v>4288</v>
      </c>
      <c r="D4095" s="5">
        <v>500000</v>
      </c>
      <c r="E4095" s="7">
        <v>0</v>
      </c>
      <c r="F4095" t="s">
        <v>8220</v>
      </c>
      <c r="G4095" t="s">
        <v>8226</v>
      </c>
      <c r="H4095" t="s">
        <v>8248</v>
      </c>
      <c r="I4095">
        <v>1448582145</v>
      </c>
      <c r="J4095">
        <v>1445986545</v>
      </c>
      <c r="K4095" t="b">
        <v>0</v>
      </c>
      <c r="L4095">
        <v>0</v>
      </c>
      <c r="M4095" t="b">
        <v>0</v>
      </c>
      <c r="N4095" t="s">
        <v>8266</v>
      </c>
      <c r="O4095">
        <f t="shared" si="315"/>
        <v>0</v>
      </c>
      <c r="P4095">
        <f t="shared" si="316"/>
        <v>0</v>
      </c>
      <c r="Q4095" s="12" t="s">
        <v>8321</v>
      </c>
      <c r="R4095" t="s">
        <v>8325</v>
      </c>
      <c r="S4095" s="17">
        <f t="shared" si="317"/>
        <v>42304.955381944441</v>
      </c>
      <c r="T4095" s="17">
        <f t="shared" si="318"/>
        <v>42334.997048611112</v>
      </c>
      <c r="U4095">
        <f t="shared" si="319"/>
        <v>2015</v>
      </c>
    </row>
    <row r="4096" spans="1:21" ht="43.2" x14ac:dyDescent="0.3">
      <c r="A4096">
        <v>176</v>
      </c>
      <c r="B4096" s="9" t="s">
        <v>178</v>
      </c>
      <c r="C4096" s="3" t="s">
        <v>4286</v>
      </c>
      <c r="D4096" s="5">
        <v>1500</v>
      </c>
      <c r="E4096" s="7">
        <v>0</v>
      </c>
      <c r="F4096" t="s">
        <v>8220</v>
      </c>
      <c r="G4096" t="s">
        <v>8223</v>
      </c>
      <c r="H4096" t="s">
        <v>8245</v>
      </c>
      <c r="I4096">
        <v>1438803999</v>
      </c>
      <c r="J4096">
        <v>1436211999</v>
      </c>
      <c r="K4096" t="b">
        <v>0</v>
      </c>
      <c r="L4096">
        <v>0</v>
      </c>
      <c r="M4096" t="b">
        <v>0</v>
      </c>
      <c r="N4096" t="s">
        <v>8266</v>
      </c>
      <c r="O4096">
        <f t="shared" si="315"/>
        <v>0</v>
      </c>
      <c r="P4096">
        <f t="shared" si="316"/>
        <v>0</v>
      </c>
      <c r="Q4096" s="12" t="s">
        <v>8321</v>
      </c>
      <c r="R4096" t="s">
        <v>8325</v>
      </c>
      <c r="S4096" s="17">
        <f t="shared" si="317"/>
        <v>42191.824062500003</v>
      </c>
      <c r="T4096" s="17">
        <f t="shared" si="318"/>
        <v>42221.824062500003</v>
      </c>
      <c r="U4096">
        <f t="shared" si="319"/>
        <v>2015</v>
      </c>
    </row>
    <row r="4097" spans="1:21" ht="43.2" x14ac:dyDescent="0.3">
      <c r="A4097">
        <v>174</v>
      </c>
      <c r="B4097" s="9" t="s">
        <v>176</v>
      </c>
      <c r="C4097" s="3" t="s">
        <v>4284</v>
      </c>
      <c r="D4097" s="5">
        <v>6000</v>
      </c>
      <c r="E4097" s="7">
        <v>0</v>
      </c>
      <c r="F4097" t="s">
        <v>8220</v>
      </c>
      <c r="G4097" t="s">
        <v>8232</v>
      </c>
      <c r="H4097" t="s">
        <v>8248</v>
      </c>
      <c r="I4097">
        <v>1431108776</v>
      </c>
      <c r="J4097">
        <v>1425924776</v>
      </c>
      <c r="K4097" t="b">
        <v>0</v>
      </c>
      <c r="L4097">
        <v>0</v>
      </c>
      <c r="M4097" t="b">
        <v>0</v>
      </c>
      <c r="N4097" t="s">
        <v>8266</v>
      </c>
      <c r="O4097">
        <f t="shared" si="315"/>
        <v>0</v>
      </c>
      <c r="P4097">
        <f t="shared" si="316"/>
        <v>0</v>
      </c>
      <c r="Q4097" s="12" t="s">
        <v>8321</v>
      </c>
      <c r="R4097" t="s">
        <v>8325</v>
      </c>
      <c r="S4097" s="17">
        <f t="shared" si="317"/>
        <v>42072.758981481486</v>
      </c>
      <c r="T4097" s="17">
        <f t="shared" si="318"/>
        <v>42132.758981481486</v>
      </c>
      <c r="U4097">
        <f t="shared" si="319"/>
        <v>2015</v>
      </c>
    </row>
    <row r="4098" spans="1:21" ht="43.2" x14ac:dyDescent="0.3">
      <c r="A4098">
        <v>173</v>
      </c>
      <c r="B4098" s="9" t="s">
        <v>175</v>
      </c>
      <c r="C4098" s="3" t="s">
        <v>4283</v>
      </c>
      <c r="D4098" s="5">
        <v>1110</v>
      </c>
      <c r="E4098" s="7">
        <v>0</v>
      </c>
      <c r="F4098" t="s">
        <v>8220</v>
      </c>
      <c r="G4098" t="s">
        <v>8224</v>
      </c>
      <c r="H4098" t="s">
        <v>8246</v>
      </c>
      <c r="I4098">
        <v>1425131108</v>
      </c>
      <c r="J4098">
        <v>1422539108</v>
      </c>
      <c r="K4098" t="b">
        <v>0</v>
      </c>
      <c r="L4098">
        <v>0</v>
      </c>
      <c r="M4098" t="b">
        <v>0</v>
      </c>
      <c r="N4098" t="s">
        <v>8266</v>
      </c>
      <c r="O4098">
        <f t="shared" ref="O4098:O4115" si="320">ROUND(E4098/D4098*100,0)</f>
        <v>0</v>
      </c>
      <c r="P4098">
        <f t="shared" si="316"/>
        <v>0</v>
      </c>
      <c r="Q4098" s="12" t="s">
        <v>8321</v>
      </c>
      <c r="R4098" t="s">
        <v>8325</v>
      </c>
      <c r="S4098" s="17">
        <f t="shared" si="317"/>
        <v>42033.573009259257</v>
      </c>
      <c r="T4098" s="17">
        <f t="shared" si="318"/>
        <v>42063.573009259257</v>
      </c>
      <c r="U4098">
        <f t="shared" si="319"/>
        <v>2015</v>
      </c>
    </row>
    <row r="4099" spans="1:21" ht="43.2" x14ac:dyDescent="0.3">
      <c r="A4099">
        <v>172</v>
      </c>
      <c r="B4099" s="9" t="s">
        <v>174</v>
      </c>
      <c r="C4099" s="3" t="s">
        <v>4282</v>
      </c>
      <c r="D4099" s="5">
        <v>95000</v>
      </c>
      <c r="E4099" s="7">
        <v>0</v>
      </c>
      <c r="F4099" t="s">
        <v>8220</v>
      </c>
      <c r="G4099" t="s">
        <v>8223</v>
      </c>
      <c r="H4099" t="s">
        <v>8245</v>
      </c>
      <c r="I4099">
        <v>1426753723</v>
      </c>
      <c r="J4099">
        <v>1423733323</v>
      </c>
      <c r="K4099" t="b">
        <v>0</v>
      </c>
      <c r="L4099">
        <v>0</v>
      </c>
      <c r="M4099" t="b">
        <v>0</v>
      </c>
      <c r="N4099" t="s">
        <v>8266</v>
      </c>
      <c r="O4099">
        <f t="shared" si="320"/>
        <v>0</v>
      </c>
      <c r="P4099">
        <f t="shared" ref="P4099:P4115" si="321">IFERROR(ROUND(E4099/L4099,2),0)</f>
        <v>0</v>
      </c>
      <c r="Q4099" s="12" t="s">
        <v>8321</v>
      </c>
      <c r="R4099" t="s">
        <v>8325</v>
      </c>
      <c r="S4099" s="17">
        <f t="shared" ref="S4099:S4115" si="322">(((J4099/60)/60)/24)+DATE(1970,1,1)</f>
        <v>42047.394942129627</v>
      </c>
      <c r="T4099" s="17">
        <f t="shared" ref="T4099:T4115" si="323">(((I4099/60)/60)/24)+DATE(1970,1,1)</f>
        <v>42082.353275462956</v>
      </c>
      <c r="U4099">
        <f t="shared" ref="U4099:U4115" si="324">YEAR(S4099)</f>
        <v>2015</v>
      </c>
    </row>
    <row r="4100" spans="1:21" ht="28.8" x14ac:dyDescent="0.3">
      <c r="A4100">
        <v>165</v>
      </c>
      <c r="B4100" s="9" t="s">
        <v>167</v>
      </c>
      <c r="C4100" s="3" t="s">
        <v>4275</v>
      </c>
      <c r="D4100" s="5">
        <v>17000</v>
      </c>
      <c r="E4100" s="7">
        <v>0</v>
      </c>
      <c r="F4100" t="s">
        <v>8220</v>
      </c>
      <c r="G4100" t="s">
        <v>8224</v>
      </c>
      <c r="H4100" t="s">
        <v>8246</v>
      </c>
      <c r="I4100">
        <v>1452613724</v>
      </c>
      <c r="J4100">
        <v>1450021724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s="12" t="s">
        <v>8321</v>
      </c>
      <c r="R4100" t="s">
        <v>8325</v>
      </c>
      <c r="S4100" s="17">
        <f t="shared" si="322"/>
        <v>42351.658842592587</v>
      </c>
      <c r="T4100" s="17">
        <f t="shared" si="323"/>
        <v>42381.658842592587</v>
      </c>
      <c r="U4100">
        <f t="shared" si="324"/>
        <v>2015</v>
      </c>
    </row>
    <row r="4101" spans="1:21" ht="57.6" x14ac:dyDescent="0.3">
      <c r="A4101">
        <v>163</v>
      </c>
      <c r="B4101" s="9" t="s">
        <v>165</v>
      </c>
      <c r="C4101" s="3" t="s">
        <v>4273</v>
      </c>
      <c r="D4101" s="5">
        <v>2000000</v>
      </c>
      <c r="E4101" s="7">
        <v>0</v>
      </c>
      <c r="F4101" t="s">
        <v>8220</v>
      </c>
      <c r="G4101" t="s">
        <v>8223</v>
      </c>
      <c r="H4101" t="s">
        <v>8245</v>
      </c>
      <c r="I4101">
        <v>1443657600</v>
      </c>
      <c r="J4101">
        <v>1440716654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s="12" t="s">
        <v>8321</v>
      </c>
      <c r="R4101" t="s">
        <v>8325</v>
      </c>
      <c r="S4101" s="17">
        <f t="shared" si="322"/>
        <v>42243.961273148147</v>
      </c>
      <c r="T4101" s="17">
        <f t="shared" si="323"/>
        <v>42278</v>
      </c>
      <c r="U4101">
        <f t="shared" si="324"/>
        <v>2015</v>
      </c>
    </row>
    <row r="4102" spans="1:21" ht="43.2" x14ac:dyDescent="0.3">
      <c r="A4102">
        <v>160</v>
      </c>
      <c r="B4102" s="9" t="s">
        <v>162</v>
      </c>
      <c r="C4102" s="3" t="s">
        <v>4270</v>
      </c>
      <c r="D4102" s="5">
        <v>5000</v>
      </c>
      <c r="E4102" s="7">
        <v>0</v>
      </c>
      <c r="F4102" t="s">
        <v>8220</v>
      </c>
      <c r="G4102" t="s">
        <v>8223</v>
      </c>
      <c r="H4102" t="s">
        <v>8245</v>
      </c>
      <c r="I4102">
        <v>1439675691</v>
      </c>
      <c r="J4102">
        <v>1434491691</v>
      </c>
      <c r="K4102" t="b">
        <v>0</v>
      </c>
      <c r="L4102">
        <v>0</v>
      </c>
      <c r="M4102" t="b">
        <v>0</v>
      </c>
      <c r="N4102" t="s">
        <v>8266</v>
      </c>
      <c r="O4102">
        <f t="shared" si="320"/>
        <v>0</v>
      </c>
      <c r="P4102">
        <f t="shared" si="321"/>
        <v>0</v>
      </c>
      <c r="Q4102" s="12" t="s">
        <v>8321</v>
      </c>
      <c r="R4102" t="s">
        <v>8325</v>
      </c>
      <c r="S4102" s="17">
        <f t="shared" si="322"/>
        <v>42171.913090277783</v>
      </c>
      <c r="T4102" s="17">
        <f t="shared" si="323"/>
        <v>42231.913090277783</v>
      </c>
      <c r="U4102">
        <f t="shared" si="324"/>
        <v>2015</v>
      </c>
    </row>
    <row r="4103" spans="1:21" ht="43.2" x14ac:dyDescent="0.3">
      <c r="A4103">
        <v>158</v>
      </c>
      <c r="B4103" s="9" t="s">
        <v>160</v>
      </c>
      <c r="C4103" s="3" t="s">
        <v>4268</v>
      </c>
      <c r="D4103" s="5">
        <v>5000</v>
      </c>
      <c r="E4103" s="7">
        <v>0</v>
      </c>
      <c r="F4103" t="s">
        <v>8219</v>
      </c>
      <c r="G4103" t="s">
        <v>8223</v>
      </c>
      <c r="H4103" t="s">
        <v>8245</v>
      </c>
      <c r="I4103">
        <v>1413942628</v>
      </c>
      <c r="J4103">
        <v>1411350628</v>
      </c>
      <c r="K4103" t="b">
        <v>0</v>
      </c>
      <c r="L4103">
        <v>0</v>
      </c>
      <c r="M4103" t="b">
        <v>0</v>
      </c>
      <c r="N4103" t="s">
        <v>8265</v>
      </c>
      <c r="O4103">
        <f t="shared" si="320"/>
        <v>0</v>
      </c>
      <c r="P4103">
        <f t="shared" si="321"/>
        <v>0</v>
      </c>
      <c r="Q4103" s="12" t="s">
        <v>8321</v>
      </c>
      <c r="R4103" t="s">
        <v>8337</v>
      </c>
      <c r="S4103" s="17">
        <f t="shared" si="322"/>
        <v>41904.07671296296</v>
      </c>
      <c r="T4103" s="17">
        <f t="shared" si="323"/>
        <v>41934.07671296296</v>
      </c>
      <c r="U4103">
        <f t="shared" si="324"/>
        <v>2014</v>
      </c>
    </row>
    <row r="4104" spans="1:21" ht="28.8" x14ac:dyDescent="0.3">
      <c r="A4104">
        <v>147</v>
      </c>
      <c r="B4104" s="9" t="s">
        <v>149</v>
      </c>
      <c r="C4104" s="3" t="s">
        <v>4257</v>
      </c>
      <c r="D4104" s="5">
        <v>7000</v>
      </c>
      <c r="E4104" s="7">
        <v>0</v>
      </c>
      <c r="F4104" t="s">
        <v>8219</v>
      </c>
      <c r="G4104" t="s">
        <v>8224</v>
      </c>
      <c r="H4104" t="s">
        <v>8246</v>
      </c>
      <c r="I4104">
        <v>1420741080</v>
      </c>
      <c r="J4104">
        <v>1417026340</v>
      </c>
      <c r="K4104" t="b">
        <v>0</v>
      </c>
      <c r="L4104">
        <v>0</v>
      </c>
      <c r="M4104" t="b">
        <v>0</v>
      </c>
      <c r="N4104" t="s">
        <v>8265</v>
      </c>
      <c r="O4104">
        <f t="shared" si="320"/>
        <v>0</v>
      </c>
      <c r="P4104">
        <f t="shared" si="321"/>
        <v>0</v>
      </c>
      <c r="Q4104" s="12" t="s">
        <v>8321</v>
      </c>
      <c r="R4104" t="s">
        <v>8337</v>
      </c>
      <c r="S4104" s="17">
        <f t="shared" si="322"/>
        <v>41969.767824074079</v>
      </c>
      <c r="T4104" s="17">
        <f t="shared" si="323"/>
        <v>42012.762499999997</v>
      </c>
      <c r="U4104">
        <f t="shared" si="324"/>
        <v>2014</v>
      </c>
    </row>
    <row r="4105" spans="1:21" ht="43.2" x14ac:dyDescent="0.3">
      <c r="A4105">
        <v>143</v>
      </c>
      <c r="B4105" s="9" t="s">
        <v>145</v>
      </c>
      <c r="C4105" s="3" t="s">
        <v>4253</v>
      </c>
      <c r="D4105" s="5">
        <v>5500</v>
      </c>
      <c r="E4105" s="7">
        <v>0</v>
      </c>
      <c r="F4105" t="s">
        <v>8219</v>
      </c>
      <c r="G4105" t="s">
        <v>8225</v>
      </c>
      <c r="H4105" t="s">
        <v>8247</v>
      </c>
      <c r="I4105">
        <v>1472882100</v>
      </c>
      <c r="J4105">
        <v>1467941542</v>
      </c>
      <c r="K4105" t="b">
        <v>0</v>
      </c>
      <c r="L4105">
        <v>0</v>
      </c>
      <c r="M4105" t="b">
        <v>0</v>
      </c>
      <c r="N4105" t="s">
        <v>8265</v>
      </c>
      <c r="O4105">
        <f t="shared" si="320"/>
        <v>0</v>
      </c>
      <c r="P4105">
        <f t="shared" si="321"/>
        <v>0</v>
      </c>
      <c r="Q4105" s="12" t="s">
        <v>8321</v>
      </c>
      <c r="R4105" t="s">
        <v>8337</v>
      </c>
      <c r="S4105" s="17">
        <f t="shared" si="322"/>
        <v>42559.064143518524</v>
      </c>
      <c r="T4105" s="17">
        <f t="shared" si="323"/>
        <v>42616.246527777781</v>
      </c>
      <c r="U4105">
        <f t="shared" si="324"/>
        <v>2016</v>
      </c>
    </row>
    <row r="4106" spans="1:21" ht="43.2" x14ac:dyDescent="0.3">
      <c r="A4106">
        <v>140</v>
      </c>
      <c r="B4106" s="9" t="s">
        <v>142</v>
      </c>
      <c r="C4106" s="3" t="s">
        <v>4250</v>
      </c>
      <c r="D4106" s="5">
        <v>200000</v>
      </c>
      <c r="E4106" s="7">
        <v>0</v>
      </c>
      <c r="F4106" t="s">
        <v>8219</v>
      </c>
      <c r="G4106" t="s">
        <v>8223</v>
      </c>
      <c r="H4106" t="s">
        <v>8245</v>
      </c>
      <c r="I4106">
        <v>1426823132</v>
      </c>
      <c r="J4106">
        <v>1424234732</v>
      </c>
      <c r="K4106" t="b">
        <v>0</v>
      </c>
      <c r="L4106">
        <v>0</v>
      </c>
      <c r="M4106" t="b">
        <v>0</v>
      </c>
      <c r="N4106" t="s">
        <v>8265</v>
      </c>
      <c r="O4106">
        <f t="shared" si="320"/>
        <v>0</v>
      </c>
      <c r="P4106">
        <f t="shared" si="321"/>
        <v>0</v>
      </c>
      <c r="Q4106" s="12" t="s">
        <v>8321</v>
      </c>
      <c r="R4106" t="s">
        <v>8337</v>
      </c>
      <c r="S4106" s="17">
        <f t="shared" si="322"/>
        <v>42053.198287037041</v>
      </c>
      <c r="T4106" s="17">
        <f t="shared" si="323"/>
        <v>42083.15662037037</v>
      </c>
      <c r="U4106">
        <f t="shared" si="324"/>
        <v>2015</v>
      </c>
    </row>
    <row r="4107" spans="1:21" ht="43.2" x14ac:dyDescent="0.3">
      <c r="A4107">
        <v>137</v>
      </c>
      <c r="B4107" s="9" t="s">
        <v>139</v>
      </c>
      <c r="C4107" s="3" t="s">
        <v>4247</v>
      </c>
      <c r="D4107" s="5">
        <v>55000</v>
      </c>
      <c r="E4107" s="7">
        <v>0</v>
      </c>
      <c r="F4107" t="s">
        <v>8219</v>
      </c>
      <c r="G4107" t="s">
        <v>8231</v>
      </c>
      <c r="H4107" t="s">
        <v>8252</v>
      </c>
      <c r="I4107">
        <v>1444657593</v>
      </c>
      <c r="J4107">
        <v>1440337593</v>
      </c>
      <c r="K4107" t="b">
        <v>0</v>
      </c>
      <c r="L4107">
        <v>0</v>
      </c>
      <c r="M4107" t="b">
        <v>0</v>
      </c>
      <c r="N4107" t="s">
        <v>8265</v>
      </c>
      <c r="O4107">
        <f t="shared" si="320"/>
        <v>0</v>
      </c>
      <c r="P4107">
        <f t="shared" si="321"/>
        <v>0</v>
      </c>
      <c r="Q4107" s="12" t="s">
        <v>8321</v>
      </c>
      <c r="R4107" t="s">
        <v>8337</v>
      </c>
      <c r="S4107" s="17">
        <f t="shared" si="322"/>
        <v>42239.573993055557</v>
      </c>
      <c r="T4107" s="17">
        <f t="shared" si="323"/>
        <v>42289.573993055557</v>
      </c>
      <c r="U4107">
        <f t="shared" si="324"/>
        <v>2015</v>
      </c>
    </row>
    <row r="4108" spans="1:21" ht="57.6" x14ac:dyDescent="0.3">
      <c r="A4108">
        <v>136</v>
      </c>
      <c r="B4108" s="9" t="s">
        <v>138</v>
      </c>
      <c r="C4108" s="3" t="s">
        <v>4232</v>
      </c>
      <c r="D4108" s="5">
        <v>3000</v>
      </c>
      <c r="E4108" s="7">
        <v>0</v>
      </c>
      <c r="F4108" t="s">
        <v>8219</v>
      </c>
      <c r="G4108" t="s">
        <v>8223</v>
      </c>
      <c r="H4108" t="s">
        <v>8245</v>
      </c>
      <c r="I4108">
        <v>1431771360</v>
      </c>
      <c r="J4108">
        <v>1427968234</v>
      </c>
      <c r="K4108" t="b">
        <v>0</v>
      </c>
      <c r="L4108">
        <v>0</v>
      </c>
      <c r="M4108" t="b">
        <v>0</v>
      </c>
      <c r="N4108" t="s">
        <v>8265</v>
      </c>
      <c r="O4108">
        <f t="shared" si="320"/>
        <v>0</v>
      </c>
      <c r="P4108">
        <f t="shared" si="321"/>
        <v>0</v>
      </c>
      <c r="Q4108" s="12" t="s">
        <v>8321</v>
      </c>
      <c r="R4108" t="s">
        <v>8337</v>
      </c>
      <c r="S4108" s="17">
        <f t="shared" si="322"/>
        <v>42096.410115740742</v>
      </c>
      <c r="T4108" s="17">
        <f t="shared" si="323"/>
        <v>42140.427777777775</v>
      </c>
      <c r="U4108">
        <f t="shared" si="324"/>
        <v>2015</v>
      </c>
    </row>
    <row r="4109" spans="1:21" ht="28.8" x14ac:dyDescent="0.3">
      <c r="A4109">
        <v>134</v>
      </c>
      <c r="B4109" s="9" t="s">
        <v>136</v>
      </c>
      <c r="C4109" s="3" t="s">
        <v>4245</v>
      </c>
      <c r="D4109" s="5">
        <v>5000</v>
      </c>
      <c r="E4109" s="7">
        <v>0</v>
      </c>
      <c r="F4109" t="s">
        <v>8219</v>
      </c>
      <c r="G4109" t="s">
        <v>8223</v>
      </c>
      <c r="H4109" t="s">
        <v>8245</v>
      </c>
      <c r="I4109">
        <v>1441386000</v>
      </c>
      <c r="J4109">
        <v>1438811418</v>
      </c>
      <c r="K4109" t="b">
        <v>0</v>
      </c>
      <c r="L4109">
        <v>0</v>
      </c>
      <c r="M4109" t="b">
        <v>0</v>
      </c>
      <c r="N4109" t="s">
        <v>8265</v>
      </c>
      <c r="O4109">
        <f t="shared" si="320"/>
        <v>0</v>
      </c>
      <c r="P4109">
        <f t="shared" si="321"/>
        <v>0</v>
      </c>
      <c r="Q4109" s="12" t="s">
        <v>8321</v>
      </c>
      <c r="R4109" t="s">
        <v>8337</v>
      </c>
      <c r="S4109" s="17">
        <f t="shared" si="322"/>
        <v>42221.909930555557</v>
      </c>
      <c r="T4109" s="17">
        <f t="shared" si="323"/>
        <v>42251.708333333328</v>
      </c>
      <c r="U4109">
        <f t="shared" si="324"/>
        <v>2015</v>
      </c>
    </row>
    <row r="4110" spans="1:21" ht="28.8" x14ac:dyDescent="0.3">
      <c r="A4110">
        <v>133</v>
      </c>
      <c r="B4110" s="9" t="s">
        <v>135</v>
      </c>
      <c r="C4110" s="3" t="s">
        <v>4244</v>
      </c>
      <c r="D4110" s="5">
        <v>71764</v>
      </c>
      <c r="E4110" s="7">
        <v>0</v>
      </c>
      <c r="F4110" t="s">
        <v>8219</v>
      </c>
      <c r="G4110" t="s">
        <v>8223</v>
      </c>
      <c r="H4110" t="s">
        <v>8245</v>
      </c>
      <c r="I4110">
        <v>1464715860</v>
      </c>
      <c r="J4110">
        <v>1462130584</v>
      </c>
      <c r="K4110" t="b">
        <v>0</v>
      </c>
      <c r="L4110">
        <v>0</v>
      </c>
      <c r="M4110" t="b">
        <v>0</v>
      </c>
      <c r="N4110" t="s">
        <v>8265</v>
      </c>
      <c r="O4110">
        <f t="shared" si="320"/>
        <v>0</v>
      </c>
      <c r="P4110">
        <f t="shared" si="321"/>
        <v>0</v>
      </c>
      <c r="Q4110" s="12" t="s">
        <v>8321</v>
      </c>
      <c r="R4110" t="s">
        <v>8337</v>
      </c>
      <c r="S4110" s="17">
        <f t="shared" si="322"/>
        <v>42491.80768518518</v>
      </c>
      <c r="T4110" s="17">
        <f t="shared" si="323"/>
        <v>42521.729861111111</v>
      </c>
      <c r="U4110">
        <f t="shared" si="324"/>
        <v>2016</v>
      </c>
    </row>
    <row r="4111" spans="1:21" x14ac:dyDescent="0.3">
      <c r="A4111">
        <v>131</v>
      </c>
      <c r="B4111" s="9" t="s">
        <v>133</v>
      </c>
      <c r="C4111" s="3" t="s">
        <v>4242</v>
      </c>
      <c r="D4111" s="5">
        <v>1200</v>
      </c>
      <c r="E4111" s="7">
        <v>0</v>
      </c>
      <c r="F4111" t="s">
        <v>8219</v>
      </c>
      <c r="G4111" t="s">
        <v>8223</v>
      </c>
      <c r="H4111" t="s">
        <v>8245</v>
      </c>
      <c r="I4111">
        <v>1467763200</v>
      </c>
      <c r="J4111">
        <v>1466453161</v>
      </c>
      <c r="K4111" t="b">
        <v>0</v>
      </c>
      <c r="L4111">
        <v>0</v>
      </c>
      <c r="M4111" t="b">
        <v>0</v>
      </c>
      <c r="N4111" t="s">
        <v>8265</v>
      </c>
      <c r="O4111">
        <f t="shared" si="320"/>
        <v>0</v>
      </c>
      <c r="P4111">
        <f t="shared" si="321"/>
        <v>0</v>
      </c>
      <c r="Q4111" s="12" t="s">
        <v>8321</v>
      </c>
      <c r="R4111" t="s">
        <v>8337</v>
      </c>
      <c r="S4111" s="17">
        <f t="shared" si="322"/>
        <v>42541.837511574078</v>
      </c>
      <c r="T4111" s="17">
        <f t="shared" si="323"/>
        <v>42557</v>
      </c>
      <c r="U4111">
        <f t="shared" si="324"/>
        <v>2016</v>
      </c>
    </row>
    <row r="4112" spans="1:21" ht="43.2" x14ac:dyDescent="0.3">
      <c r="A4112">
        <v>130</v>
      </c>
      <c r="B4112" s="9" t="s">
        <v>132</v>
      </c>
      <c r="C4112" s="3" t="s">
        <v>4241</v>
      </c>
      <c r="D4112" s="5">
        <v>600</v>
      </c>
      <c r="E4112" s="7">
        <v>0</v>
      </c>
      <c r="F4112" t="s">
        <v>8219</v>
      </c>
      <c r="G4112" t="s">
        <v>8224</v>
      </c>
      <c r="H4112" t="s">
        <v>8246</v>
      </c>
      <c r="I4112">
        <v>1402949760</v>
      </c>
      <c r="J4112">
        <v>1400536692</v>
      </c>
      <c r="K4112" t="b">
        <v>0</v>
      </c>
      <c r="L4112">
        <v>0</v>
      </c>
      <c r="M4112" t="b">
        <v>0</v>
      </c>
      <c r="N4112" t="s">
        <v>8265</v>
      </c>
      <c r="O4112">
        <f t="shared" si="320"/>
        <v>0</v>
      </c>
      <c r="P4112">
        <f t="shared" si="321"/>
        <v>0</v>
      </c>
      <c r="Q4112" s="12" t="s">
        <v>8321</v>
      </c>
      <c r="R4112" t="s">
        <v>8337</v>
      </c>
      <c r="S4112" s="17">
        <f t="shared" si="322"/>
        <v>41778.915416666663</v>
      </c>
      <c r="T4112" s="17">
        <f t="shared" si="323"/>
        <v>41806.844444444447</v>
      </c>
      <c r="U4112">
        <f t="shared" si="324"/>
        <v>2014</v>
      </c>
    </row>
    <row r="4113" spans="1:21" ht="57.6" x14ac:dyDescent="0.3">
      <c r="A4113">
        <v>129</v>
      </c>
      <c r="B4113" s="9" t="s">
        <v>131</v>
      </c>
      <c r="C4113" s="3" t="s">
        <v>4240</v>
      </c>
      <c r="D4113" s="5">
        <v>20000</v>
      </c>
      <c r="E4113" s="7">
        <v>0</v>
      </c>
      <c r="F4113" t="s">
        <v>8219</v>
      </c>
      <c r="G4113" t="s">
        <v>8223</v>
      </c>
      <c r="H4113" t="s">
        <v>8245</v>
      </c>
      <c r="I4113">
        <v>1414708183</v>
      </c>
      <c r="J4113">
        <v>1409524183</v>
      </c>
      <c r="K4113" t="b">
        <v>0</v>
      </c>
      <c r="L4113">
        <v>0</v>
      </c>
      <c r="M4113" t="b">
        <v>0</v>
      </c>
      <c r="N4113" t="s">
        <v>8265</v>
      </c>
      <c r="O4113">
        <f t="shared" si="320"/>
        <v>0</v>
      </c>
      <c r="P4113">
        <f t="shared" si="321"/>
        <v>0</v>
      </c>
      <c r="Q4113" s="12" t="s">
        <v>8321</v>
      </c>
      <c r="R4113" t="s">
        <v>8337</v>
      </c>
      <c r="S4113" s="17">
        <f t="shared" si="322"/>
        <v>41882.937303240738</v>
      </c>
      <c r="T4113" s="17">
        <f t="shared" si="323"/>
        <v>41942.937303240738</v>
      </c>
      <c r="U4113">
        <f t="shared" si="324"/>
        <v>2014</v>
      </c>
    </row>
    <row r="4114" spans="1:21" ht="43.2" x14ac:dyDescent="0.3">
      <c r="A4114">
        <v>124</v>
      </c>
      <c r="B4114" s="9" t="s">
        <v>126</v>
      </c>
      <c r="C4114" s="3" t="s">
        <v>4235</v>
      </c>
      <c r="D4114" s="5">
        <v>4000</v>
      </c>
      <c r="E4114" s="7">
        <v>0</v>
      </c>
      <c r="F4114" t="s">
        <v>8219</v>
      </c>
      <c r="G4114" t="s">
        <v>8223</v>
      </c>
      <c r="H4114" t="s">
        <v>8245</v>
      </c>
      <c r="I4114">
        <v>1431728242</v>
      </c>
      <c r="J4114">
        <v>1429568242</v>
      </c>
      <c r="K4114" t="b">
        <v>0</v>
      </c>
      <c r="L4114">
        <v>0</v>
      </c>
      <c r="M4114" t="b">
        <v>0</v>
      </c>
      <c r="N4114" t="s">
        <v>8265</v>
      </c>
      <c r="O4114">
        <f t="shared" si="320"/>
        <v>0</v>
      </c>
      <c r="P4114">
        <f t="shared" si="321"/>
        <v>0</v>
      </c>
      <c r="Q4114" s="12" t="s">
        <v>8321</v>
      </c>
      <c r="R4114" t="s">
        <v>8337</v>
      </c>
      <c r="S4114" s="17">
        <f t="shared" si="322"/>
        <v>42114.928726851853</v>
      </c>
      <c r="T4114" s="17">
        <f t="shared" si="323"/>
        <v>42139.928726851853</v>
      </c>
      <c r="U4114">
        <f t="shared" si="324"/>
        <v>2015</v>
      </c>
    </row>
    <row r="4115" spans="1:21" ht="28.8" x14ac:dyDescent="0.3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s="12" t="s">
        <v>8321</v>
      </c>
      <c r="R4115" t="s">
        <v>8337</v>
      </c>
      <c r="S4115" s="17">
        <f t="shared" si="322"/>
        <v>42593.431793981479</v>
      </c>
      <c r="T4115" s="17">
        <f t="shared" si="323"/>
        <v>42653.431793981479</v>
      </c>
      <c r="U4115">
        <f t="shared" si="324"/>
        <v>2016</v>
      </c>
    </row>
  </sheetData>
  <conditionalFormatting sqref="F1:F1048576">
    <cfRule type="cellIs" dxfId="6" priority="8" operator="equal">
      <formula>"Failed"</formula>
    </cfRule>
    <cfRule type="cellIs" dxfId="5" priority="9" operator="equal">
      <formula>"canceled"</formula>
    </cfRule>
    <cfRule type="cellIs" dxfId="4" priority="10" operator="equal">
      <formula>"failed"</formula>
    </cfRule>
    <cfRule type="cellIs" dxfId="3" priority="11" operator="equal">
      <formula>"failed"</formula>
    </cfRule>
    <cfRule type="cellIs" dxfId="2" priority="13" operator="equal">
      <formula>"successful"</formula>
    </cfRule>
    <cfRule type="cellIs" priority="14" operator="equal">
      <formula>"Successful"</formula>
    </cfRule>
    <cfRule type="cellIs" dxfId="1" priority="15" operator="equal">
      <formula>"Live"</formula>
    </cfRule>
  </conditionalFormatting>
  <conditionalFormatting sqref="E4">
    <cfRule type="cellIs" dxfId="0" priority="12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E14747"/>
        <color rgb="FF00B0F0"/>
      </colorScale>
    </cfRule>
    <cfRule type="colorScale" priority="3">
      <colorScale>
        <cfvo type="min"/>
        <cfvo type="max"/>
        <color rgb="FFE14747"/>
        <color rgb="FFFFEF9C"/>
      </colorScale>
    </cfRule>
    <cfRule type="colorScale" priority="5">
      <colorScale>
        <cfvo type="min"/>
        <cfvo type="max"/>
        <color rgb="FFFF7128"/>
        <color theme="4" tint="0.39997558519241921"/>
      </colorScale>
    </cfRule>
    <cfRule type="colorScale" priority="6">
      <colorScale>
        <cfvo type="min"/>
        <cfvo type="max"/>
        <color rgb="FFE14747"/>
        <color theme="4" tint="0.39997558519241921"/>
      </colorScale>
    </cfRule>
    <cfRule type="colorScale" priority="7">
      <colorScale>
        <cfvo type="min"/>
        <cfvo type="max"/>
        <color rgb="FFFF0000"/>
        <color rgb="FF00B0F0"/>
      </colorScale>
    </cfRule>
  </conditionalFormatting>
  <conditionalFormatting sqref="O754">
    <cfRule type="colorScale" priority="4">
      <colorScale>
        <cfvo type="min"/>
        <cfvo type="max"/>
        <color rgb="FFE14747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12D8-D5EF-44FC-841C-E6C27728311B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customWidth="1"/>
    <col min="2" max="2" width="14.5546875" customWidth="1"/>
    <col min="3" max="3" width="17.88671875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8385</v>
      </c>
      <c r="B2" s="5" t="e">
        <f>AVERAGE(#REF!)</f>
        <v>#REF!</v>
      </c>
      <c r="C2" s="5" t="e">
        <f>AVERAGE(#REF!)</f>
        <v>#REF!</v>
      </c>
    </row>
    <row r="3" spans="1:3" x14ac:dyDescent="0.3">
      <c r="A3" t="s">
        <v>8386</v>
      </c>
      <c r="B3" s="21" t="e">
        <f>MEDIAN(#REF!)</f>
        <v>#REF!</v>
      </c>
      <c r="C3" s="21" t="e">
        <f>MEDIAN(#REF!)</f>
        <v>#REF!</v>
      </c>
    </row>
    <row r="4" spans="1:3" x14ac:dyDescent="0.3">
      <c r="A4" t="s">
        <v>8391</v>
      </c>
      <c r="B4" t="e">
        <f>_xlfn.STDEV.P(#REF!)</f>
        <v>#REF!</v>
      </c>
      <c r="C4" t="e">
        <f>_xlfn.STDEV.P(#REF!)</f>
        <v>#REF!</v>
      </c>
    </row>
    <row r="5" spans="1:3" x14ac:dyDescent="0.3">
      <c r="A5" t="s">
        <v>8392</v>
      </c>
      <c r="B5" t="e">
        <f>_xlfn.QUARTILE.EXC(#REF!, 3)</f>
        <v>#REF!</v>
      </c>
      <c r="C5" t="e">
        <f>_xlfn.QUARTILE.EXC(#REF!, 3)</f>
        <v>#REF!</v>
      </c>
    </row>
    <row r="6" spans="1:3" x14ac:dyDescent="0.3">
      <c r="A6" t="s">
        <v>8393</v>
      </c>
      <c r="B6" s="22" t="e">
        <f>_xlfn.QUARTILE.EXC(#REF!, 1)</f>
        <v>#REF!</v>
      </c>
      <c r="C6" t="e">
        <f>_xlfn.QUARTILE.EXC(#REF!, 1)</f>
        <v>#REF!</v>
      </c>
    </row>
    <row r="7" spans="1:3" x14ac:dyDescent="0.3">
      <c r="A7" t="s">
        <v>8394</v>
      </c>
      <c r="B7" t="e">
        <f>B5-B6</f>
        <v>#REF!</v>
      </c>
      <c r="C7" t="e">
        <f>C5-C6</f>
        <v>#REF!</v>
      </c>
    </row>
    <row r="9" spans="1:3" x14ac:dyDescent="0.3">
      <c r="A9" t="s">
        <v>8387</v>
      </c>
      <c r="B9" t="e">
        <f>AVERAGE(#REF!)</f>
        <v>#REF!</v>
      </c>
      <c r="C9" t="e">
        <f>AVERAGE(#REF!)</f>
        <v>#REF!</v>
      </c>
    </row>
    <row r="10" spans="1:3" x14ac:dyDescent="0.3">
      <c r="A10" t="s">
        <v>8390</v>
      </c>
      <c r="B10" t="e">
        <f>MEDIAN(#REF!)</f>
        <v>#REF!</v>
      </c>
      <c r="C10" t="e">
        <f>MEDIAN(#REF!)</f>
        <v>#REF!</v>
      </c>
    </row>
    <row r="11" spans="1:3" x14ac:dyDescent="0.3">
      <c r="A11" t="s">
        <v>8395</v>
      </c>
      <c r="B11" t="e">
        <f>_xlfn.STDEV.P(#REF!)</f>
        <v>#REF!</v>
      </c>
      <c r="C11" t="e">
        <f>_xlfn.STDEV.P(#REF!)</f>
        <v>#REF!</v>
      </c>
    </row>
    <row r="12" spans="1:3" x14ac:dyDescent="0.3">
      <c r="A12" t="s">
        <v>8396</v>
      </c>
      <c r="B12" t="e">
        <f>_xlfn.QUARTILE.EXC(#REF!, 3)</f>
        <v>#REF!</v>
      </c>
      <c r="C12" t="e">
        <f>_xlfn.QUARTILE.EXC(#REF!, 3)</f>
        <v>#REF!</v>
      </c>
    </row>
    <row r="13" spans="1:3" x14ac:dyDescent="0.3">
      <c r="A13" t="s">
        <v>8397</v>
      </c>
      <c r="B13" t="e">
        <f>_xlfn.QUARTILE.EXC(#REF!, 1)</f>
        <v>#REF!</v>
      </c>
      <c r="C13" t="e">
        <f>_xlfn.QUARTILE.EXC(#REF!, 1)</f>
        <v>#REF!</v>
      </c>
    </row>
    <row r="14" spans="1:3" x14ac:dyDescent="0.3">
      <c r="A14" t="s">
        <v>8398</v>
      </c>
      <c r="B14" t="e">
        <f>B12-B13</f>
        <v>#REF!</v>
      </c>
      <c r="C14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Edinburgh Research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Q1.520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Princy Patel</cp:lastModifiedBy>
  <dcterms:created xsi:type="dcterms:W3CDTF">2017-04-20T15:17:24Z</dcterms:created>
  <dcterms:modified xsi:type="dcterms:W3CDTF">2021-11-15T04:41:59Z</dcterms:modified>
</cp:coreProperties>
</file>