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stat assignment\"/>
    </mc:Choice>
  </mc:AlternateContent>
  <xr:revisionPtr revIDLastSave="0" documentId="13_ncr:1_{DAA9755D-FF00-4189-815C-92CAECEE9FA1}" xr6:coauthVersionLast="47" xr6:coauthVersionMax="47" xr10:uidLastSave="{00000000-0000-0000-0000-000000000000}"/>
  <bookViews>
    <workbookView xWindow="-108" yWindow="-108" windowWidth="23256" windowHeight="13896" xr2:uid="{BA19B899-BD57-46C2-BABE-F90BA5BA9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9" i="1" l="1"/>
  <c r="M242" i="1"/>
  <c r="M224" i="1"/>
  <c r="N209" i="1"/>
  <c r="N206" i="1"/>
  <c r="N204" i="1"/>
  <c r="M174" i="1"/>
  <c r="L155" i="1"/>
  <c r="M139" i="1" l="1"/>
  <c r="L124" i="1"/>
  <c r="N115" i="1"/>
  <c r="N113" i="1"/>
  <c r="N111" i="1"/>
  <c r="O96" i="1"/>
  <c r="O82" i="1"/>
  <c r="P67" i="1"/>
  <c r="P54" i="1"/>
  <c r="O42" i="1"/>
  <c r="P39" i="1"/>
  <c r="P29" i="1"/>
  <c r="O15" i="1" l="1"/>
  <c r="P12" i="1"/>
</calcChain>
</file>

<file path=xl/sharedStrings.xml><?xml version="1.0" encoding="utf-8"?>
<sst xmlns="http://schemas.openxmlformats.org/spreadsheetml/2006/main" count="95" uniqueCount="41">
  <si>
    <t>Applied statistics</t>
  </si>
  <si>
    <t xml:space="preserve">n </t>
  </si>
  <si>
    <t>no of trial</t>
  </si>
  <si>
    <t>k</t>
  </si>
  <si>
    <t>no of success</t>
  </si>
  <si>
    <t>p</t>
  </si>
  <si>
    <t>probability of single question</t>
  </si>
  <si>
    <t>Binomisl distribution</t>
  </si>
  <si>
    <t>N</t>
  </si>
  <si>
    <t>population size</t>
  </si>
  <si>
    <t xml:space="preserve"> </t>
  </si>
  <si>
    <t>No.of success in population</t>
  </si>
  <si>
    <t>no of success in semple</t>
  </si>
  <si>
    <t>semple size</t>
  </si>
  <si>
    <t>Hypgneon distribution</t>
  </si>
  <si>
    <t>n</t>
  </si>
  <si>
    <t>no of tquestion</t>
  </si>
  <si>
    <t>p(x)</t>
  </si>
  <si>
    <t>(μ)</t>
  </si>
  <si>
    <t>(σ)</t>
  </si>
  <si>
    <t>(x)</t>
  </si>
  <si>
    <t>P(x&gt;180)</t>
  </si>
  <si>
    <t>x1</t>
  </si>
  <si>
    <t>x2</t>
  </si>
  <si>
    <t>for the lower limit</t>
  </si>
  <si>
    <t>for the upper limit</t>
  </si>
  <si>
    <t>finally probability</t>
  </si>
  <si>
    <t>x</t>
  </si>
  <si>
    <t>(λ)</t>
  </si>
  <si>
    <t>P</t>
  </si>
  <si>
    <t>X</t>
  </si>
  <si>
    <t>not understend</t>
  </si>
  <si>
    <t>lower limits</t>
  </si>
  <si>
    <t>uper limits</t>
  </si>
  <si>
    <t>(x̄)</t>
  </si>
  <si>
    <t>s</t>
  </si>
  <si>
    <t>Confidence level</t>
  </si>
  <si>
    <t>The null hypothesis(HD)</t>
  </si>
  <si>
    <t>states that there is no significant difference between the average scoe between group using new teaching method and group using tradition methods</t>
  </si>
  <si>
    <t>Alternative hypothesis(HA)</t>
  </si>
  <si>
    <t>suggests that nw teaching method improve average test score compare to traditional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</si>
</sst>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0" fontId="0" fillId="0" borderId="0" xfId="0"/>
    <xf numFmtId="0" fontId="2" fillId="0" borderId="0" xfId="0" applyFont="1" applyAlignme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7</xdr:row>
      <xdr:rowOff>137160</xdr:rowOff>
    </xdr:from>
    <xdr:to>
      <xdr:col>9</xdr:col>
      <xdr:colOff>335731</xdr:colOff>
      <xdr:row>14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9227B-FE84-E71B-03F0-0DE0D17B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417320"/>
          <a:ext cx="5204911" cy="12725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168077</xdr:colOff>
      <xdr:row>26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1754A1-5961-6DC2-93AF-B00558239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267200"/>
          <a:ext cx="5044877" cy="9067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46199</xdr:colOff>
      <xdr:row>39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6010ED-A450-3102-6080-345FD1EF1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44640"/>
          <a:ext cx="5532599" cy="899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10</xdr:col>
      <xdr:colOff>114785</xdr:colOff>
      <xdr:row>52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20E1DF-FD12-8CA6-3536-298F6008E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9022080"/>
          <a:ext cx="5601185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9</xdr:col>
      <xdr:colOff>571972</xdr:colOff>
      <xdr:row>65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C85AA6-A81B-61E5-0C50-D8B209E03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399520"/>
          <a:ext cx="5448772" cy="8839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10</xdr:col>
      <xdr:colOff>15717</xdr:colOff>
      <xdr:row>83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F279DA-48CD-F1B4-977C-E79423FFE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959840"/>
          <a:ext cx="5502117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10</xdr:col>
      <xdr:colOff>23337</xdr:colOff>
      <xdr:row>97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674056-0F00-6C39-80C4-CE9B59005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068800"/>
          <a:ext cx="55097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10</xdr:col>
      <xdr:colOff>91923</xdr:colOff>
      <xdr:row>110</xdr:row>
      <xdr:rowOff>45720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A1A060-34BD-9C6C-3A1E-1292AC78F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9080480"/>
          <a:ext cx="5578323" cy="1325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10</xdr:col>
      <xdr:colOff>475</xdr:colOff>
      <xdr:row>127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DCEC20-3336-3594-0D9F-EC0571E5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2555200"/>
          <a:ext cx="5486875" cy="10896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10</xdr:col>
      <xdr:colOff>38579</xdr:colOff>
      <xdr:row>141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0AA041-D4D7-6AE0-EAFF-57C84E7D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932640"/>
          <a:ext cx="5524979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10</xdr:col>
      <xdr:colOff>15717</xdr:colOff>
      <xdr:row>160</xdr:row>
      <xdr:rowOff>99243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746E3A-F57C-3F31-E229-D67F7708A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7492960"/>
          <a:ext cx="5502117" cy="211092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166</xdr:row>
      <xdr:rowOff>83820</xdr:rowOff>
    </xdr:from>
    <xdr:to>
      <xdr:col>10</xdr:col>
      <xdr:colOff>30957</xdr:colOff>
      <xdr:row>176</xdr:row>
      <xdr:rowOff>144780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C22544-2CA5-1758-4B98-BBF915081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7220" y="30685740"/>
          <a:ext cx="5509737" cy="188976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183</xdr:row>
      <xdr:rowOff>15240</xdr:rowOff>
    </xdr:from>
    <xdr:to>
      <xdr:col>9</xdr:col>
      <xdr:colOff>602456</xdr:colOff>
      <xdr:row>191</xdr:row>
      <xdr:rowOff>167640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D47306-F7E2-AC70-A4CC-2C799091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4360" y="33726120"/>
          <a:ext cx="5494496" cy="16154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9</xdr:col>
      <xdr:colOff>579593</xdr:colOff>
      <xdr:row>209</xdr:row>
      <xdr:rowOff>23052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E2343D9-4B8D-0979-4D7E-5137B91B5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36271200"/>
          <a:ext cx="5456393" cy="2217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167640</xdr:rowOff>
    </xdr:from>
    <xdr:to>
      <xdr:col>10</xdr:col>
      <xdr:colOff>91923</xdr:colOff>
      <xdr:row>227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E23BE5-AD32-4436-E456-4016B23C7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39913560"/>
          <a:ext cx="5578323" cy="19964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10</xdr:col>
      <xdr:colOff>152889</xdr:colOff>
      <xdr:row>248</xdr:row>
      <xdr:rowOff>106895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AFD34E-71AC-C95B-5043-2864F7FBF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43220640"/>
          <a:ext cx="5639289" cy="2484335"/>
        </a:xfrm>
        <a:prstGeom prst="rect">
          <a:avLst/>
        </a:prstGeom>
      </xdr:spPr>
    </xdr:pic>
    <xdr:clientData/>
  </xdr:twoCellAnchor>
  <xdr:twoCellAnchor editAs="oneCell">
    <xdr:from>
      <xdr:col>0</xdr:col>
      <xdr:colOff>487680</xdr:colOff>
      <xdr:row>253</xdr:row>
      <xdr:rowOff>137160</xdr:rowOff>
    </xdr:from>
    <xdr:to>
      <xdr:col>10</xdr:col>
      <xdr:colOff>441960</xdr:colOff>
      <xdr:row>268</xdr:row>
      <xdr:rowOff>155865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A41E35-CFFF-D954-4072-E5E4EE90E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7680" y="46649640"/>
          <a:ext cx="6050280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274</xdr:row>
      <xdr:rowOff>0</xdr:rowOff>
    </xdr:from>
    <xdr:to>
      <xdr:col>11</xdr:col>
      <xdr:colOff>274876</xdr:colOff>
      <xdr:row>289</xdr:row>
      <xdr:rowOff>61203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CF5B44-70DE-4033-B394-46202570C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3880" y="50352960"/>
          <a:ext cx="6416596" cy="2804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11</xdr:col>
      <xdr:colOff>168183</xdr:colOff>
      <xdr:row>312</xdr:row>
      <xdr:rowOff>99306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B29E06-AC42-4634-AAD0-D44117444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54559200"/>
          <a:ext cx="6264183" cy="2842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1383-2820-4663-8F6D-B8EE52CD6FAD}">
  <dimension ref="B3:U301"/>
  <sheetViews>
    <sheetView tabSelected="1" topLeftCell="A277" workbookViewId="0">
      <selection activeCell="P284" sqref="P284"/>
    </sheetView>
  </sheetViews>
  <sheetFormatPr defaultRowHeight="14.4" x14ac:dyDescent="0.3"/>
  <cols>
    <col min="16" max="16" width="9.5546875" bestFit="1" customWidth="1"/>
  </cols>
  <sheetData>
    <row r="3" spans="10:21" ht="33.6" x14ac:dyDescent="0.65">
      <c r="J3" s="1" t="s">
        <v>0</v>
      </c>
    </row>
    <row r="7" spans="10:21" x14ac:dyDescent="0.3">
      <c r="U7" t="s">
        <v>8</v>
      </c>
    </row>
    <row r="10" spans="10:21" x14ac:dyDescent="0.3">
      <c r="L10" t="s">
        <v>1</v>
      </c>
      <c r="M10" t="s">
        <v>2</v>
      </c>
      <c r="P10">
        <v>100</v>
      </c>
    </row>
    <row r="11" spans="10:21" x14ac:dyDescent="0.3">
      <c r="L11" t="s">
        <v>3</v>
      </c>
      <c r="M11" t="s">
        <v>4</v>
      </c>
      <c r="P11">
        <v>5</v>
      </c>
    </row>
    <row r="12" spans="10:21" x14ac:dyDescent="0.3">
      <c r="L12" t="s">
        <v>5</v>
      </c>
      <c r="M12" t="s">
        <v>6</v>
      </c>
      <c r="P12" s="2">
        <f>1/6</f>
        <v>0.16666666666666666</v>
      </c>
    </row>
    <row r="15" spans="10:21" x14ac:dyDescent="0.3">
      <c r="M15" t="s">
        <v>7</v>
      </c>
      <c r="O15">
        <f>_xlfn.BINOM.DIST(5,100,0.17,)</f>
        <v>2.1947566529188287E-4</v>
      </c>
    </row>
    <row r="23" spans="12:16" x14ac:dyDescent="0.3">
      <c r="L23" t="s">
        <v>1</v>
      </c>
      <c r="M23" t="s">
        <v>13</v>
      </c>
      <c r="P23">
        <v>5</v>
      </c>
    </row>
    <row r="24" spans="12:16" x14ac:dyDescent="0.3">
      <c r="L24" t="s">
        <v>3</v>
      </c>
      <c r="M24" t="s">
        <v>12</v>
      </c>
      <c r="P24">
        <v>2</v>
      </c>
    </row>
    <row r="25" spans="12:16" x14ac:dyDescent="0.3">
      <c r="L25" t="s">
        <v>8</v>
      </c>
      <c r="M25" t="s">
        <v>9</v>
      </c>
      <c r="O25" t="s">
        <v>10</v>
      </c>
      <c r="P25">
        <v>52</v>
      </c>
    </row>
    <row r="26" spans="12:16" x14ac:dyDescent="0.3">
      <c r="L26" t="s">
        <v>3</v>
      </c>
      <c r="M26" t="s">
        <v>11</v>
      </c>
      <c r="P26">
        <v>13</v>
      </c>
    </row>
    <row r="29" spans="12:16" x14ac:dyDescent="0.3">
      <c r="N29" t="s">
        <v>14</v>
      </c>
      <c r="P29">
        <f>_xlfn.HYPGEOM.DIST(P24,P23,P26,P25,FALSE)</f>
        <v>0.27427971188475386</v>
      </c>
    </row>
    <row r="37" spans="12:16" x14ac:dyDescent="0.3">
      <c r="L37" t="s">
        <v>15</v>
      </c>
      <c r="M37" t="s">
        <v>16</v>
      </c>
      <c r="P37">
        <v>10</v>
      </c>
    </row>
    <row r="38" spans="12:16" x14ac:dyDescent="0.3">
      <c r="L38" t="s">
        <v>3</v>
      </c>
      <c r="M38" t="s">
        <v>4</v>
      </c>
      <c r="P38">
        <v>4</v>
      </c>
    </row>
    <row r="39" spans="12:16" x14ac:dyDescent="0.3">
      <c r="L39" t="s">
        <v>5</v>
      </c>
      <c r="M39" t="s">
        <v>6</v>
      </c>
      <c r="P39">
        <f>1/4</f>
        <v>0.25</v>
      </c>
    </row>
    <row r="42" spans="12:16" x14ac:dyDescent="0.3">
      <c r="M42" t="s">
        <v>7</v>
      </c>
      <c r="O42">
        <f>_xlfn.BINOM.DIST(P38,P37,P39,FALSE)</f>
        <v>0.14599800109863281</v>
      </c>
    </row>
    <row r="48" spans="12:16" x14ac:dyDescent="0.3">
      <c r="L48" t="s">
        <v>8</v>
      </c>
      <c r="M48" t="s">
        <v>9</v>
      </c>
      <c r="P48">
        <v>60</v>
      </c>
    </row>
    <row r="49" spans="12:16" x14ac:dyDescent="0.3">
      <c r="L49" t="s">
        <v>3</v>
      </c>
      <c r="M49" t="s">
        <v>11</v>
      </c>
      <c r="P49">
        <v>20</v>
      </c>
    </row>
    <row r="50" spans="12:16" x14ac:dyDescent="0.3">
      <c r="L50" t="s">
        <v>1</v>
      </c>
      <c r="M50" t="s">
        <v>13</v>
      </c>
      <c r="P50">
        <v>3</v>
      </c>
    </row>
    <row r="51" spans="12:16" x14ac:dyDescent="0.3">
      <c r="L51" t="s">
        <v>3</v>
      </c>
      <c r="M51" t="s">
        <v>12</v>
      </c>
      <c r="P51">
        <v>3</v>
      </c>
    </row>
    <row r="54" spans="12:16" x14ac:dyDescent="0.3">
      <c r="N54" t="s">
        <v>14</v>
      </c>
      <c r="P54">
        <f>_xlfn.HYPGEOM.DIST(P51,P50,P49,P48,FALSE)</f>
        <v>3.3313851548801864E-2</v>
      </c>
    </row>
    <row r="62" spans="12:16" x14ac:dyDescent="0.3">
      <c r="L62" t="s">
        <v>15</v>
      </c>
      <c r="M62" t="s">
        <v>16</v>
      </c>
      <c r="P62">
        <v>10</v>
      </c>
    </row>
    <row r="63" spans="12:16" x14ac:dyDescent="0.3">
      <c r="L63" t="s">
        <v>17</v>
      </c>
      <c r="M63" t="s">
        <v>10</v>
      </c>
      <c r="P63">
        <v>3</v>
      </c>
    </row>
    <row r="64" spans="12:16" x14ac:dyDescent="0.3">
      <c r="L64" t="s">
        <v>5</v>
      </c>
      <c r="M64" t="s">
        <v>6</v>
      </c>
      <c r="P64">
        <v>0.3</v>
      </c>
    </row>
    <row r="67" spans="12:16" x14ac:dyDescent="0.3">
      <c r="N67" t="s">
        <v>7</v>
      </c>
      <c r="P67">
        <f>_xlfn.BINOM.DIST(P63,P62,P64,FALSE)</f>
        <v>0.26682793200000005</v>
      </c>
    </row>
    <row r="78" spans="12:16" x14ac:dyDescent="0.3">
      <c r="L78" t="s">
        <v>18</v>
      </c>
      <c r="M78">
        <v>165</v>
      </c>
    </row>
    <row r="79" spans="12:16" x14ac:dyDescent="0.3">
      <c r="L79" t="s">
        <v>19</v>
      </c>
      <c r="M79">
        <v>10</v>
      </c>
    </row>
    <row r="80" spans="12:16" x14ac:dyDescent="0.3">
      <c r="L80" t="s">
        <v>20</v>
      </c>
      <c r="M80">
        <v>180</v>
      </c>
    </row>
    <row r="82" spans="12:15" x14ac:dyDescent="0.3">
      <c r="N82" t="s">
        <v>21</v>
      </c>
      <c r="O82">
        <f>_xlfn.NORM.DIST(M80,M78,M79,TRUE)</f>
        <v>0.93319279873114191</v>
      </c>
    </row>
    <row r="93" spans="12:15" x14ac:dyDescent="0.3">
      <c r="L93" t="s">
        <v>18</v>
      </c>
      <c r="M93">
        <v>5</v>
      </c>
    </row>
    <row r="95" spans="12:15" x14ac:dyDescent="0.3">
      <c r="L95" t="s">
        <v>20</v>
      </c>
      <c r="M95">
        <v>3</v>
      </c>
    </row>
    <row r="96" spans="12:15" x14ac:dyDescent="0.3">
      <c r="O96">
        <f>_xlfn.EXPON.DIST(3,1/5,TRUE)</f>
        <v>0.45118836390597356</v>
      </c>
    </row>
    <row r="105" spans="12:14" x14ac:dyDescent="0.3">
      <c r="L105" t="s">
        <v>18</v>
      </c>
      <c r="M105">
        <v>1000</v>
      </c>
    </row>
    <row r="106" spans="12:14" x14ac:dyDescent="0.3">
      <c r="L106" t="s">
        <v>19</v>
      </c>
      <c r="M106">
        <v>100</v>
      </c>
    </row>
    <row r="107" spans="12:14" x14ac:dyDescent="0.3">
      <c r="L107" t="s">
        <v>22</v>
      </c>
      <c r="M107">
        <v>900</v>
      </c>
    </row>
    <row r="108" spans="12:14" x14ac:dyDescent="0.3">
      <c r="L108" t="s">
        <v>23</v>
      </c>
      <c r="M108">
        <v>1100</v>
      </c>
    </row>
    <row r="111" spans="12:14" x14ac:dyDescent="0.3">
      <c r="L111" t="s">
        <v>24</v>
      </c>
      <c r="N111">
        <f>_xlfn.NORM.DIST(M107,M105,M106,TRUE)</f>
        <v>0.15865525393145699</v>
      </c>
    </row>
    <row r="113" spans="12:14" x14ac:dyDescent="0.3">
      <c r="L113" t="s">
        <v>25</v>
      </c>
      <c r="N113">
        <f>_xlfn.NORM.DIST(M108,M105,M106,TRUE)</f>
        <v>0.84134474606854304</v>
      </c>
    </row>
    <row r="115" spans="12:14" x14ac:dyDescent="0.3">
      <c r="L115" t="s">
        <v>26</v>
      </c>
      <c r="N115">
        <f>N111-N113</f>
        <v>-0.68268949213708607</v>
      </c>
    </row>
    <row r="124" spans="12:14" x14ac:dyDescent="0.3">
      <c r="L124">
        <f>(170-150)/(200-100)</f>
        <v>0.2</v>
      </c>
    </row>
    <row r="136" spans="12:13" x14ac:dyDescent="0.3">
      <c r="L136" t="s">
        <v>18</v>
      </c>
      <c r="M136">
        <v>20</v>
      </c>
    </row>
    <row r="137" spans="12:13" x14ac:dyDescent="0.3">
      <c r="L137" t="s">
        <v>27</v>
      </c>
      <c r="M137">
        <v>15</v>
      </c>
    </row>
    <row r="139" spans="12:13" x14ac:dyDescent="0.3">
      <c r="M139">
        <f>_xlfn.EXPON.DIST(15,1/20,TRUE)</f>
        <v>0.52763344725898531</v>
      </c>
    </row>
    <row r="152" spans="12:13" x14ac:dyDescent="0.3">
      <c r="L152" t="s">
        <v>28</v>
      </c>
      <c r="M152">
        <v>2</v>
      </c>
    </row>
    <row r="153" spans="12:13" x14ac:dyDescent="0.3">
      <c r="L153" t="s">
        <v>27</v>
      </c>
      <c r="M153">
        <v>3</v>
      </c>
    </row>
    <row r="155" spans="12:13" x14ac:dyDescent="0.3">
      <c r="L155">
        <f>_xlfn.POISSON.DIST(3,2,FALSE)</f>
        <v>0.18044704431548364</v>
      </c>
    </row>
    <row r="169" spans="12:13" x14ac:dyDescent="0.3">
      <c r="L169" t="s">
        <v>29</v>
      </c>
      <c r="M169">
        <v>0.3</v>
      </c>
    </row>
    <row r="170" spans="12:13" x14ac:dyDescent="0.3">
      <c r="L170" t="s">
        <v>15</v>
      </c>
      <c r="M170">
        <v>10</v>
      </c>
    </row>
    <row r="171" spans="12:13" x14ac:dyDescent="0.3">
      <c r="L171" t="s">
        <v>30</v>
      </c>
      <c r="M171">
        <v>3</v>
      </c>
    </row>
    <row r="174" spans="12:13" x14ac:dyDescent="0.3">
      <c r="M174">
        <f>_xlfn.BINOM.DIST(3,10,0.3,FALSE)</f>
        <v>0.26682793200000005</v>
      </c>
    </row>
    <row r="185" spans="12:13" x14ac:dyDescent="0.3">
      <c r="L185" t="s">
        <v>15</v>
      </c>
      <c r="M185">
        <v>3</v>
      </c>
    </row>
    <row r="186" spans="12:13" x14ac:dyDescent="0.3">
      <c r="L186" s="3" t="s">
        <v>31</v>
      </c>
    </row>
    <row r="199" spans="12:14" x14ac:dyDescent="0.3">
      <c r="L199" t="s">
        <v>18</v>
      </c>
      <c r="M199">
        <v>150</v>
      </c>
    </row>
    <row r="200" spans="12:14" x14ac:dyDescent="0.3">
      <c r="L200" t="s">
        <v>19</v>
      </c>
      <c r="M200">
        <v>10</v>
      </c>
    </row>
    <row r="201" spans="12:14" x14ac:dyDescent="0.3">
      <c r="L201" t="s">
        <v>22</v>
      </c>
      <c r="M201">
        <v>140</v>
      </c>
    </row>
    <row r="202" spans="12:14" x14ac:dyDescent="0.3">
      <c r="L202" t="s">
        <v>23</v>
      </c>
      <c r="M202">
        <v>160</v>
      </c>
    </row>
    <row r="204" spans="12:14" x14ac:dyDescent="0.3">
      <c r="L204" t="s">
        <v>32</v>
      </c>
      <c r="N204">
        <f>_xlfn.NORM.DIST(140,150,10,TRUE)</f>
        <v>0.15865525393145699</v>
      </c>
    </row>
    <row r="206" spans="12:14" x14ac:dyDescent="0.3">
      <c r="L206" t="s">
        <v>33</v>
      </c>
      <c r="N206">
        <f>_xlfn.NORM.DIST(160,150,10,TRUE)</f>
        <v>0.84134474606854304</v>
      </c>
    </row>
    <row r="209" spans="12:14" x14ac:dyDescent="0.3">
      <c r="L209" t="s">
        <v>26</v>
      </c>
      <c r="N209">
        <f>N204-N206</f>
        <v>-0.68268949213708607</v>
      </c>
    </row>
    <row r="221" spans="12:14" x14ac:dyDescent="0.3">
      <c r="L221" t="s">
        <v>18</v>
      </c>
      <c r="M221">
        <v>1000</v>
      </c>
    </row>
    <row r="222" spans="12:14" x14ac:dyDescent="0.3">
      <c r="L222" t="s">
        <v>27</v>
      </c>
      <c r="M222">
        <v>900</v>
      </c>
    </row>
    <row r="224" spans="12:14" x14ac:dyDescent="0.3">
      <c r="M224">
        <f>_xlfn.EXPON.DIST(900,1/1000,TRUE)</f>
        <v>0.59343034025940089</v>
      </c>
    </row>
    <row r="236" spans="2:14" x14ac:dyDescent="0.3">
      <c r="B236" t="s">
        <v>15</v>
      </c>
    </row>
    <row r="237" spans="2:14" x14ac:dyDescent="0.3">
      <c r="B237" t="s">
        <v>34</v>
      </c>
      <c r="L237" t="s">
        <v>15</v>
      </c>
      <c r="N237">
        <v>100</v>
      </c>
    </row>
    <row r="238" spans="2:14" x14ac:dyDescent="0.3">
      <c r="B238" t="s">
        <v>35</v>
      </c>
      <c r="L238" t="s">
        <v>34</v>
      </c>
      <c r="N238">
        <v>170</v>
      </c>
    </row>
    <row r="239" spans="2:14" x14ac:dyDescent="0.3">
      <c r="B239" t="s">
        <v>36</v>
      </c>
      <c r="L239" t="s">
        <v>35</v>
      </c>
      <c r="N239">
        <v>8</v>
      </c>
    </row>
    <row r="240" spans="2:14" x14ac:dyDescent="0.3">
      <c r="L240" t="s">
        <v>36</v>
      </c>
      <c r="N240" s="4">
        <v>0.95</v>
      </c>
    </row>
    <row r="242" spans="12:14" x14ac:dyDescent="0.3">
      <c r="M242">
        <f>_xlfn.CONFIDENCE.NORM(95%,8,100)</f>
        <v>5.0165422354571082E-2</v>
      </c>
    </row>
    <row r="254" spans="12:14" x14ac:dyDescent="0.3">
      <c r="L254" t="s">
        <v>15</v>
      </c>
      <c r="N254">
        <v>500</v>
      </c>
    </row>
    <row r="255" spans="12:14" x14ac:dyDescent="0.3">
      <c r="L255" t="s">
        <v>27</v>
      </c>
      <c r="N255">
        <v>320</v>
      </c>
    </row>
    <row r="256" spans="12:14" x14ac:dyDescent="0.3">
      <c r="L256" t="s">
        <v>35</v>
      </c>
      <c r="N256">
        <v>127.2792</v>
      </c>
    </row>
    <row r="257" spans="12:14" x14ac:dyDescent="0.3">
      <c r="L257" t="s">
        <v>36</v>
      </c>
      <c r="N257" s="4">
        <v>0.9</v>
      </c>
    </row>
    <row r="259" spans="12:14" x14ac:dyDescent="0.3">
      <c r="N259">
        <f>_xlfn.CONFIDENCE.NORM(90%,127.2792,500)</f>
        <v>0.71527680998856646</v>
      </c>
    </row>
    <row r="260" spans="12:14" x14ac:dyDescent="0.3">
      <c r="N260" t="s">
        <v>10</v>
      </c>
    </row>
    <row r="278" spans="13:16" x14ac:dyDescent="0.3">
      <c r="M278" t="s">
        <v>15</v>
      </c>
      <c r="N278">
        <v>50</v>
      </c>
    </row>
    <row r="281" spans="13:16" x14ac:dyDescent="0.3">
      <c r="M281" s="5" t="s">
        <v>37</v>
      </c>
      <c r="P281" s="6" t="s">
        <v>38</v>
      </c>
    </row>
    <row r="284" spans="13:16" x14ac:dyDescent="0.3">
      <c r="M284" s="7" t="s">
        <v>39</v>
      </c>
      <c r="P284" s="8" t="s">
        <v>40</v>
      </c>
    </row>
    <row r="298" spans="13:14" x14ac:dyDescent="0.3">
      <c r="M298" t="s">
        <v>15</v>
      </c>
      <c r="N298">
        <v>25</v>
      </c>
    </row>
    <row r="299" spans="13:14" x14ac:dyDescent="0.3">
      <c r="M299" t="s">
        <v>34</v>
      </c>
      <c r="N299">
        <v>510</v>
      </c>
    </row>
    <row r="300" spans="13:14" x14ac:dyDescent="0.3">
      <c r="M300" t="s">
        <v>35</v>
      </c>
      <c r="N300">
        <v>20</v>
      </c>
    </row>
    <row r="301" spans="13:14" x14ac:dyDescent="0.3">
      <c r="M301" t="s">
        <v>18</v>
      </c>
      <c r="N30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2024-03-23T14:41:23Z</dcterms:created>
  <dcterms:modified xsi:type="dcterms:W3CDTF">2024-03-30T05:41:41Z</dcterms:modified>
</cp:coreProperties>
</file>