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vesh Patel\Desktop\stat assignment\"/>
    </mc:Choice>
  </mc:AlternateContent>
  <xr:revisionPtr revIDLastSave="0" documentId="13_ncr:1_{148A120B-15FB-4A27-AFC8-21BB36C16F32}" xr6:coauthVersionLast="47" xr6:coauthVersionMax="47" xr10:uidLastSave="{00000000-0000-0000-0000-000000000000}"/>
  <bookViews>
    <workbookView xWindow="-108" yWindow="-108" windowWidth="23256" windowHeight="13896" xr2:uid="{39FF3158-7A66-4458-991B-8CF5A33D223A}"/>
  </bookViews>
  <sheets>
    <sheet name="Sheet1" sheetId="1" r:id="rId1"/>
  </sheets>
  <definedNames>
    <definedName name="_xlchart.v1.0" hidden="1">Sheet1!$M$310:$M$316</definedName>
    <definedName name="_xlchart.v1.1" hidden="1">Sheet1!$N$309</definedName>
    <definedName name="_xlchart.v1.10" hidden="1">Sheet1!$W$484</definedName>
    <definedName name="_xlchart.v1.11" hidden="1">Sheet1!$W$485:$W$490</definedName>
    <definedName name="_xlchart.v1.2" hidden="1">Sheet1!$N$310:$N$316</definedName>
    <definedName name="_xlchart.v1.3" hidden="1">Sheet1!$N$368:$N$371</definedName>
    <definedName name="_xlchart.v1.4" hidden="1">Sheet1!$O$367</definedName>
    <definedName name="_xlchart.v1.5" hidden="1">Sheet1!$O$368:$O$371</definedName>
    <definedName name="_xlchart.v1.6" hidden="1">Sheet1!$W$414:$W$417</definedName>
    <definedName name="_xlchart.v1.7" hidden="1">Sheet1!$X$413</definedName>
    <definedName name="_xlchart.v1.8" hidden="1">Sheet1!$X$414:$X$417</definedName>
    <definedName name="_xlchart.v1.9" hidden="1">Sheet1!$V$485:$V$490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948" i="1" l="1"/>
  <c r="Q913" i="1"/>
  <c r="Q888" i="1"/>
  <c r="Q887" i="1"/>
  <c r="Q886" i="1"/>
  <c r="Q882" i="1"/>
  <c r="Q881" i="1"/>
  <c r="Q880" i="1"/>
  <c r="Q853" i="1" l="1"/>
  <c r="Q852" i="1"/>
  <c r="Q851" i="1"/>
  <c r="Q846" i="1"/>
  <c r="Q845" i="1"/>
  <c r="Q844" i="1"/>
  <c r="Q818" i="1"/>
  <c r="Q817" i="1"/>
  <c r="Q816" i="1"/>
  <c r="Q813" i="1"/>
  <c r="Q812" i="1"/>
  <c r="Q811" i="1"/>
  <c r="Q786" i="1"/>
  <c r="Q785" i="1"/>
  <c r="Q784" i="1"/>
  <c r="Q781" i="1"/>
  <c r="Q780" i="1"/>
  <c r="Q779" i="1"/>
  <c r="Q757" i="1"/>
  <c r="Q756" i="1"/>
  <c r="Q755" i="1"/>
  <c r="Q754" i="1"/>
  <c r="Q751" i="1"/>
  <c r="Q750" i="1"/>
  <c r="Q749" i="1"/>
  <c r="S710" i="1"/>
  <c r="S709" i="1"/>
  <c r="S680" i="1"/>
  <c r="S679" i="1"/>
  <c r="S654" i="1"/>
  <c r="S653" i="1"/>
  <c r="S622" i="1" l="1"/>
  <c r="S621" i="1"/>
  <c r="T594" i="1"/>
  <c r="T593" i="1"/>
  <c r="S572" i="1"/>
  <c r="S569" i="1"/>
  <c r="T512" i="1"/>
  <c r="S442" i="1"/>
  <c r="M383" i="1" l="1"/>
  <c r="O322" i="1"/>
  <c r="O301" i="1"/>
  <c r="O300" i="1"/>
  <c r="O299" i="1"/>
  <c r="R294" i="1" a="1"/>
  <c r="R294" i="1" s="1"/>
  <c r="O268" i="1"/>
  <c r="O267" i="1"/>
  <c r="O266" i="1"/>
  <c r="Q243" i="1"/>
  <c r="Q242" i="1"/>
  <c r="Q238" i="1"/>
  <c r="Q237" i="1"/>
  <c r="Q236" i="1"/>
  <c r="Q214" i="1"/>
  <c r="Q209" i="1"/>
  <c r="Q208" i="1"/>
  <c r="Q213" i="1"/>
  <c r="Q207" i="1"/>
  <c r="Q182" i="1"/>
  <c r="Q178" i="1"/>
  <c r="Q177" i="1"/>
  <c r="Q176" i="1"/>
  <c r="Q152" i="1"/>
  <c r="Q148" i="1"/>
  <c r="Q147" i="1"/>
  <c r="Q146" i="1"/>
  <c r="Q127" i="1"/>
  <c r="Q126" i="1"/>
  <c r="Q125" i="1"/>
  <c r="Q94" i="1"/>
  <c r="Q93" i="1"/>
  <c r="Q92" i="1"/>
  <c r="Q74" i="1"/>
  <c r="Q73" i="1"/>
  <c r="Q72" i="1"/>
  <c r="O60" i="1" a="1"/>
  <c r="O60" i="1" s="1"/>
  <c r="O59" i="1"/>
  <c r="O58" i="1"/>
  <c r="N38" i="1"/>
  <c r="N37" i="1"/>
  <c r="N36" i="1"/>
  <c r="N14" i="1"/>
  <c r="N13" i="1"/>
  <c r="N1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<sst xmlns="http://schemas.openxmlformats.org/spreadsheetml/2006/main" count="197" uniqueCount="86">
  <si>
    <t>Week</t>
  </si>
  <si>
    <t>Mean</t>
  </si>
  <si>
    <t xml:space="preserve">Median </t>
  </si>
  <si>
    <t>Mode</t>
  </si>
  <si>
    <t>Median</t>
  </si>
  <si>
    <t xml:space="preserve"> </t>
  </si>
  <si>
    <t xml:space="preserve"> Reng</t>
  </si>
  <si>
    <t>Varinace</t>
  </si>
  <si>
    <t>Rang</t>
  </si>
  <si>
    <t xml:space="preserve"> Rang</t>
  </si>
  <si>
    <t>Standrad divison</t>
  </si>
  <si>
    <t>Measure of Central Tendency</t>
  </si>
  <si>
    <t>Measure of Dispersion</t>
  </si>
  <si>
    <t>Standard deviation</t>
  </si>
  <si>
    <t>Mode A</t>
  </si>
  <si>
    <t>Mode B</t>
  </si>
  <si>
    <t>Mode C</t>
  </si>
  <si>
    <t>Mode D</t>
  </si>
  <si>
    <t>Mode E</t>
  </si>
  <si>
    <t>Range</t>
  </si>
  <si>
    <t>Bin Label</t>
  </si>
  <si>
    <t>Description</t>
  </si>
  <si>
    <t>Low Spenders</t>
  </si>
  <si>
    <t>28 - 40</t>
  </si>
  <si>
    <t>Mid-Range Spenders</t>
  </si>
  <si>
    <t>40 - 55</t>
  </si>
  <si>
    <t>High Spenders</t>
  </si>
  <si>
    <t>55 - 75</t>
  </si>
  <si>
    <t>A</t>
  </si>
  <si>
    <t>B</t>
  </si>
  <si>
    <t>C</t>
  </si>
  <si>
    <t>D</t>
  </si>
  <si>
    <t>E</t>
  </si>
  <si>
    <t>F</t>
  </si>
  <si>
    <t>G</t>
  </si>
  <si>
    <t>MAX</t>
  </si>
  <si>
    <t>DEFECT TYPE OF E IS HIGHEST FREQUENCY</t>
  </si>
  <si>
    <t>Defect</t>
  </si>
  <si>
    <t>Frequency</t>
  </si>
  <si>
    <t>0-2</t>
  </si>
  <si>
    <t>BINS</t>
  </si>
  <si>
    <t>Rating</t>
  </si>
  <si>
    <t>2--3</t>
  </si>
  <si>
    <t>3--4</t>
  </si>
  <si>
    <t>4--5</t>
  </si>
  <si>
    <t>More</t>
  </si>
  <si>
    <t xml:space="preserve">  </t>
  </si>
  <si>
    <t>.</t>
  </si>
  <si>
    <t>Bin</t>
  </si>
  <si>
    <t>Meadian</t>
  </si>
  <si>
    <t>Region 1</t>
  </si>
  <si>
    <t>Region 2</t>
  </si>
  <si>
    <t>Region 3</t>
  </si>
  <si>
    <t>Skewness</t>
  </si>
  <si>
    <t>Kurtosis</t>
  </si>
  <si>
    <t xml:space="preserve"> Interpretation: Based on the skewness and kurtosis values, what can be inferred about the income inequality? </t>
  </si>
  <si>
    <t>Ans.</t>
  </si>
  <si>
    <t>A distribution with a negative kurtosis value indicates that the distribution has lighter tails than the normal distribution.</t>
  </si>
  <si>
    <t>in negatively skewed, the mean of the data is less than the median negatively skewed distributi on is a type of distributi on where the mean,median and mode of the distribution are negative rather than positive or zero</t>
  </si>
  <si>
    <t>Company has risk associated with the returns because of skewness and kurtosis is negative</t>
  </si>
  <si>
    <t>Interpretation: Based on the skewness and kurtosis values, what can be inferred about the satisfaction ratings distribution?</t>
  </si>
  <si>
    <t>The income distribution of a population to understand the level of income inequality .</t>
  </si>
  <si>
    <t>The satisfaction ratings of customers on a scale of 1 to 5 for a specific product rating is negative.</t>
  </si>
  <si>
    <t xml:space="preserve"> Interpretation: Based on the skewness and kurtosis values, what can be inferred about the distribution of house prices?</t>
  </si>
  <si>
    <t>The distribution of house prices in a spectific city to understand the market trends of house prices less.</t>
  </si>
  <si>
    <t xml:space="preserve"> Interpretation: Based on the skewness and kurtosis values, what can be inferred about the waiting time distribution?</t>
  </si>
  <si>
    <t>The waiting times of customers at a service center to improve operational efficiency  waiting time is more.</t>
  </si>
  <si>
    <t>First quartile</t>
  </si>
  <si>
    <t>Third quartile</t>
  </si>
  <si>
    <t>percentiles 10th</t>
  </si>
  <si>
    <t>percentiles 25th</t>
  </si>
  <si>
    <t>percentiles 75th</t>
  </si>
  <si>
    <t>percentiles 90th</t>
  </si>
  <si>
    <t>percentiles 15th</t>
  </si>
  <si>
    <t>percentiles 50th</t>
  </si>
  <si>
    <t>percentiles 85th</t>
  </si>
  <si>
    <t>percentiles 20th</t>
  </si>
  <si>
    <t>percentiles 40th</t>
  </si>
  <si>
    <t>percentiles 80th</t>
  </si>
  <si>
    <t>percentiles 30th</t>
  </si>
  <si>
    <t>percentiles 70th</t>
  </si>
  <si>
    <t>Advertising expenditure</t>
  </si>
  <si>
    <t>Sales Revenue</t>
  </si>
  <si>
    <t>Correlatino</t>
  </si>
  <si>
    <t>Company A</t>
  </si>
  <si>
    <t>Company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</si>
</sst>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left"/>
    </xf>
    <xf numFmtId="0" fontId="2" fillId="0" borderId="1" xfId="0" applyFont="1" applyBorder="1" applyAlignment="1">
      <alignment wrapText="1"/>
    </xf>
    <xf numFmtId="0" fontId="0" fillId="3" borderId="0" xfId="0" applyFill="1" applyAlignment="1">
      <alignment wrapText="1"/>
    </xf>
    <xf numFmtId="16" fontId="0" fillId="0" borderId="0" xfId="0" applyNumberFormat="1"/>
    <xf numFmtId="0" fontId="0" fillId="0" borderId="2" xfId="0" applyBorder="1"/>
    <xf numFmtId="0" fontId="3" fillId="0" borderId="3" xfId="0" applyFont="1" applyBorder="1" applyAlignment="1">
      <alignment horizontal="center"/>
    </xf>
    <xf numFmtId="0" fontId="0" fillId="2" borderId="0" xfId="0" applyFill="1"/>
    <xf numFmtId="0" fontId="0" fillId="4" borderId="0" xfId="0" applyFill="1"/>
    <xf numFmtId="0" fontId="0" fillId="5" borderId="0" xfId="0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Sheet1!$M$310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Sheet1!$N$310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E-4A6F-8934-91C92119D043}"/>
            </c:ext>
          </c:extLst>
        </c:ser>
        <c:ser>
          <c:idx val="1"/>
          <c:order val="1"/>
          <c:tx>
            <c:strRef>
              <c:f>Sheet1!$M$311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Sheet1!$N$311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4E-4A6F-8934-91C92119D043}"/>
            </c:ext>
          </c:extLst>
        </c:ser>
        <c:ser>
          <c:idx val="2"/>
          <c:order val="2"/>
          <c:tx>
            <c:strRef>
              <c:f>Sheet1!$M$312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Sheet1!$N$312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4E-4A6F-8934-91C92119D043}"/>
            </c:ext>
          </c:extLst>
        </c:ser>
        <c:ser>
          <c:idx val="3"/>
          <c:order val="3"/>
          <c:tx>
            <c:strRef>
              <c:f>Sheet1!$M$313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Sheet1!$N$313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4E-4A6F-8934-91C92119D043}"/>
            </c:ext>
          </c:extLst>
        </c:ser>
        <c:ser>
          <c:idx val="4"/>
          <c:order val="4"/>
          <c:tx>
            <c:strRef>
              <c:f>Sheet1!$M$314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Sheet1!$N$314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4E-4A6F-8934-91C92119D043}"/>
            </c:ext>
          </c:extLst>
        </c:ser>
        <c:ser>
          <c:idx val="5"/>
          <c:order val="5"/>
          <c:tx>
            <c:strRef>
              <c:f>Sheet1!$M$315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Sheet1!$N$315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4E-4A6F-8934-91C92119D043}"/>
            </c:ext>
          </c:extLst>
        </c:ser>
        <c:ser>
          <c:idx val="6"/>
          <c:order val="6"/>
          <c:tx>
            <c:strRef>
              <c:f>Sheet1!$M$316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Sheet1!$N$316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4E-4A6F-8934-91C92119D0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73866576"/>
        <c:axId val="773868496"/>
      </c:barChart>
      <c:catAx>
        <c:axId val="773866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68496"/>
        <c:crosses val="autoZero"/>
        <c:auto val="1"/>
        <c:lblAlgn val="ctr"/>
        <c:lblOffset val="100"/>
        <c:noMultiLvlLbl val="0"/>
      </c:catAx>
      <c:valAx>
        <c:axId val="7738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6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Sheet1!$N$367</c:f>
              <c:strCache>
                <c:ptCount val="1"/>
                <c:pt idx="0">
                  <c:v>BINS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Sheet1!$N$368:$N$371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D-4020-881E-F1D2525B68FE}"/>
            </c:ext>
          </c:extLst>
        </c:ser>
        <c:ser>
          <c:idx val="1"/>
          <c:order val="1"/>
          <c:tx>
            <c:strRef>
              <c:f>Sheet1!$O$367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Sheet1!$O$368:$O$371</c:f>
              <c:numCache>
                <c:formatCode>General</c:formatCode>
                <c:ptCount val="4"/>
                <c:pt idx="0">
                  <c:v>8</c:v>
                </c:pt>
                <c:pt idx="1">
                  <c:v>69</c:v>
                </c:pt>
                <c:pt idx="2">
                  <c:v>23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D-4020-881E-F1D2525B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4021760"/>
        <c:axId val="704014080"/>
        <c:axId val="0"/>
      </c:bar3DChart>
      <c:catAx>
        <c:axId val="704021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14080"/>
        <c:crosses val="autoZero"/>
        <c:auto val="1"/>
        <c:lblAlgn val="ctr"/>
        <c:lblOffset val="100"/>
        <c:noMultiLvlLbl val="0"/>
      </c:catAx>
      <c:valAx>
        <c:axId val="70401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2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Sheet1!$W$414:$W$417</c:f>
              <c:strCache>
                <c:ptCount val="4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More</c:v>
                </c:pt>
              </c:strCache>
            </c:strRef>
          </c:cat>
          <c:val>
            <c:numRef>
              <c:f>Sheet1!$X$414:$X$417</c:f>
              <c:numCache>
                <c:formatCode>General</c:formatCode>
                <c:ptCount val="4"/>
                <c:pt idx="0">
                  <c:v>0</c:v>
                </c:pt>
                <c:pt idx="1">
                  <c:v>10</c:v>
                </c:pt>
                <c:pt idx="2">
                  <c:v>28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2C-4B99-92BD-76B557F08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8153695"/>
        <c:axId val="858134495"/>
      </c:barChart>
      <c:catAx>
        <c:axId val="858153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134495"/>
        <c:crosses val="autoZero"/>
        <c:auto val="1"/>
        <c:lblAlgn val="ctr"/>
        <c:lblOffset val="100"/>
        <c:noMultiLvlLbl val="0"/>
      </c:catAx>
      <c:valAx>
        <c:axId val="8581344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15369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Sheet1!$W$413</c:f>
              <c:strCache>
                <c:ptCount val="1"/>
                <c:pt idx="0">
                  <c:v>Bin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Sheet1!$W$414:$W$417</c:f>
              <c:numCache>
                <c:formatCode>General</c:formatCode>
                <c:ptCount val="4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6-4E8B-A0E6-CF6F34BE622A}"/>
            </c:ext>
          </c:extLst>
        </c:ser>
        <c:ser>
          <c:idx val="1"/>
          <c:order val="1"/>
          <c:tx>
            <c:strRef>
              <c:f>Sheet1!$X$413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Sheet1!$X$414:$X$417</c:f>
              <c:numCache>
                <c:formatCode>General</c:formatCode>
                <c:ptCount val="4"/>
                <c:pt idx="0">
                  <c:v>0</c:v>
                </c:pt>
                <c:pt idx="1">
                  <c:v>10</c:v>
                </c:pt>
                <c:pt idx="2">
                  <c:v>28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6-4E8B-A0E6-CF6F34BE622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858140735"/>
        <c:axId val="858141695"/>
        <c:axId val="0"/>
      </c:bar3DChart>
      <c:catAx>
        <c:axId val="8581407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41695"/>
        <c:crosses val="autoZero"/>
        <c:auto val="1"/>
        <c:lblAlgn val="ctr"/>
        <c:lblOffset val="100"/>
        <c:noMultiLvlLbl val="0"/>
      </c:catAx>
      <c:valAx>
        <c:axId val="858141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4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Sheet1!$V$485:$V$490</c:f>
              <c:strCache>
                <c:ptCount val="6"/>
                <c:pt idx="0">
                  <c:v>110</c:v>
                </c:pt>
                <c:pt idx="1">
                  <c:v>120</c:v>
                </c:pt>
                <c:pt idx="2">
                  <c:v>130</c:v>
                </c:pt>
                <c:pt idx="3">
                  <c:v>140</c:v>
                </c:pt>
                <c:pt idx="4">
                  <c:v>150</c:v>
                </c:pt>
                <c:pt idx="5">
                  <c:v>More</c:v>
                </c:pt>
              </c:strCache>
            </c:strRef>
          </c:cat>
          <c:val>
            <c:numRef>
              <c:f>Sheet1!$W$485:$W$490</c:f>
              <c:numCache>
                <c:formatCode>General</c:formatCode>
                <c:ptCount val="6"/>
                <c:pt idx="0">
                  <c:v>0</c:v>
                </c:pt>
                <c:pt idx="1">
                  <c:v>6</c:v>
                </c:pt>
                <c:pt idx="2">
                  <c:v>44</c:v>
                </c:pt>
                <c:pt idx="3">
                  <c:v>43</c:v>
                </c:pt>
                <c:pt idx="4">
                  <c:v>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2-4391-9F4F-642827B56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6926671"/>
        <c:axId val="616910351"/>
      </c:barChart>
      <c:catAx>
        <c:axId val="616926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10351"/>
        <c:crosses val="autoZero"/>
        <c:auto val="1"/>
        <c:lblAlgn val="ctr"/>
        <c:lblOffset val="100"/>
        <c:noMultiLvlLbl val="0"/>
      </c:catAx>
      <c:valAx>
        <c:axId val="6169103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2667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Sheet1!$W$484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Sheet1!$V$485:$V$490</c:f>
              <c:strCache>
                <c:ptCount val="6"/>
                <c:pt idx="0">
                  <c:v>110</c:v>
                </c:pt>
                <c:pt idx="1">
                  <c:v>120</c:v>
                </c:pt>
                <c:pt idx="2">
                  <c:v>130</c:v>
                </c:pt>
                <c:pt idx="3">
                  <c:v>140</c:v>
                </c:pt>
                <c:pt idx="4">
                  <c:v>150</c:v>
                </c:pt>
                <c:pt idx="5">
                  <c:v>More</c:v>
                </c:pt>
              </c:strCache>
            </c:strRef>
          </c:cat>
          <c:val>
            <c:numRef>
              <c:f>Sheet1!$W$485:$W$490</c:f>
              <c:numCache>
                <c:formatCode>General</c:formatCode>
                <c:ptCount val="6"/>
                <c:pt idx="0">
                  <c:v>0</c:v>
                </c:pt>
                <c:pt idx="1">
                  <c:v>6</c:v>
                </c:pt>
                <c:pt idx="2">
                  <c:v>44</c:v>
                </c:pt>
                <c:pt idx="3">
                  <c:v>43</c:v>
                </c:pt>
                <c:pt idx="4">
                  <c:v>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F-4766-B2A7-F56B1DE6A1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16900751"/>
        <c:axId val="616912271"/>
      </c:barChart>
      <c:catAx>
        <c:axId val="6169007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12271"/>
        <c:crosses val="autoZero"/>
        <c:auto val="1"/>
        <c:lblAlgn val="ctr"/>
        <c:lblOffset val="100"/>
        <c:noMultiLvlLbl val="0"/>
      </c:catAx>
      <c:valAx>
        <c:axId val="61691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00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Sheet1!$U$541:$U$546</c:f>
              <c:strCach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More</c:v>
                </c:pt>
              </c:strCache>
            </c:strRef>
          </c:cat>
          <c:val>
            <c:numRef>
              <c:f>Sheet1!$V$541:$V$546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16</c:v>
                </c:pt>
                <c:pt idx="4">
                  <c:v>11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0-4FA3-928E-EF699995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6927631"/>
        <c:axId val="616904111"/>
      </c:barChart>
      <c:catAx>
        <c:axId val="616927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04111"/>
        <c:crosses val="autoZero"/>
        <c:auto val="1"/>
        <c:lblAlgn val="ctr"/>
        <c:lblOffset val="100"/>
        <c:noMultiLvlLbl val="0"/>
      </c:catAx>
      <c:valAx>
        <c:axId val="616904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2763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Sheet1!$V$540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Sheet1!$U$541:$U$546</c:f>
              <c:strCach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More</c:v>
                </c:pt>
              </c:strCache>
            </c:strRef>
          </c:cat>
          <c:val>
            <c:numRef>
              <c:f>Sheet1!$V$541:$V$546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16</c:v>
                </c:pt>
                <c:pt idx="4">
                  <c:v>11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1-4E8C-B432-0285B26DEE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9620783"/>
        <c:axId val="1119627023"/>
      </c:barChart>
      <c:catAx>
        <c:axId val="1119620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27023"/>
        <c:crosses val="autoZero"/>
        <c:auto val="1"/>
        <c:lblAlgn val="ctr"/>
        <c:lblOffset val="100"/>
        <c:noMultiLvlLbl val="0"/>
      </c:catAx>
      <c:valAx>
        <c:axId val="1119627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20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plotArea>
      <cx:plotAreaRegion>
        <cx:series layoutId="clusteredColumn" uniqueId="{C1B2E049-2962-4956-B07B-DD215F8D121E}">
          <cx:tx>
            <cx:txData>
              <cx:f>_xlchart.v1.1</cx:f>
              <cx:v>Frequency</cx:v>
            </cx:txData>
          </cx:tx>
          <cx:dataLabels pos="ctr">
            <cx:visibility seriesName="0" categoryName="0" value="1"/>
            <cx:separator>, </cx:separator>
          </cx:dataLabels>
          <cx:dataId val="0"/>
          <cx:layoutPr>
            <cx:aggregation/>
          </cx:layoutPr>
          <cx:axisId val="1"/>
        </cx:series>
        <cx:series layoutId="paretoLine" ownerIdx="0" uniqueId="{9CB0346D-DC67-437E-B2EB-9502A5DD0D1B}">
          <cx:axisId val="2"/>
        </cx:series>
      </cx:plotAreaRegion>
      <cx:axis id="0">
        <cx:catScaling gapWidth="0"/>
        <cx:tickLabels/>
      </cx:axis>
      <cx:axis id="1">
        <cx:valScaling/>
        <cx:tickLabels/>
      </cx:axis>
      <cx:axis id="2">
        <cx:valScaling max="1" min="0"/>
        <cx:units unit="percentage"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plotArea>
      <cx:plotAreaRegion>
        <cx:series layoutId="clusteredColumn" uniqueId="{71737F2E-D65A-4910-B4EA-133E2D473EA1}">
          <cx:tx>
            <cx:txData>
              <cx:f>_xlchart.v1.4</cx:f>
              <cx:v>Frequency</cx:v>
            </cx:txData>
          </cx:tx>
          <cx:dataId val="0"/>
          <cx:layoutPr>
            <cx:aggregation/>
          </cx:layoutPr>
          <cx:axisId val="1"/>
        </cx:series>
        <cx:series layoutId="paretoLine" ownerIdx="0" uniqueId="{A515D204-3E18-40C2-B67C-A03865AC445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B6F67D34-5D6C-45DD-96DC-8A08552BCCCE}">
          <cx:tx>
            <cx:txData>
              <cx:f>_xlchart.v1.7</cx:f>
              <cx:v>Frequency</cx:v>
            </cx:txData>
          </cx:tx>
          <cx:dataLabels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4D8A01FF-A977-4BEC-BB21-3821534E145D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522D70BB-33E0-4180-A7C2-CD6E4D8718FA}">
          <cx:tx>
            <cx:txData>
              <cx:f>_xlchart.v1.10</cx:f>
              <cx:v>Frequency</cx:v>
            </cx:txData>
          </cx:tx>
          <cx:dataLabels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12EC250A-16F1-49A2-8E4C-572E8CA98A49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microsoft.com/office/2014/relationships/chartEx" Target="../charts/chartEx2.xml"/><Relationship Id="rId26" Type="http://schemas.microsoft.com/office/2014/relationships/chartEx" Target="../charts/chartEx4.xml"/><Relationship Id="rId39" Type="http://schemas.openxmlformats.org/officeDocument/2006/relationships/image" Target="../media/image27.png"/><Relationship Id="rId21" Type="http://schemas.openxmlformats.org/officeDocument/2006/relationships/chart" Target="../charts/chart3.xml"/><Relationship Id="rId34" Type="http://schemas.openxmlformats.org/officeDocument/2006/relationships/image" Target="../media/image22.png"/><Relationship Id="rId42" Type="http://schemas.openxmlformats.org/officeDocument/2006/relationships/image" Target="../media/image3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microsoft.com/office/2014/relationships/chartEx" Target="../charts/chartEx1.xml"/><Relationship Id="rId20" Type="http://schemas.openxmlformats.org/officeDocument/2006/relationships/image" Target="../media/image16.png"/><Relationship Id="rId29" Type="http://schemas.openxmlformats.org/officeDocument/2006/relationships/chart" Target="../charts/chart7.xml"/><Relationship Id="rId41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17.png"/><Relationship Id="rId32" Type="http://schemas.openxmlformats.org/officeDocument/2006/relationships/image" Target="../media/image20.png"/><Relationship Id="rId37" Type="http://schemas.openxmlformats.org/officeDocument/2006/relationships/image" Target="../media/image25.png"/><Relationship Id="rId40" Type="http://schemas.openxmlformats.org/officeDocument/2006/relationships/image" Target="../media/image28.png"/><Relationship Id="rId5" Type="http://schemas.openxmlformats.org/officeDocument/2006/relationships/image" Target="../media/image5.png"/><Relationship Id="rId15" Type="http://schemas.openxmlformats.org/officeDocument/2006/relationships/chart" Target="../charts/chart1.xml"/><Relationship Id="rId23" Type="http://schemas.openxmlformats.org/officeDocument/2006/relationships/chart" Target="../charts/chart4.xml"/><Relationship Id="rId28" Type="http://schemas.openxmlformats.org/officeDocument/2006/relationships/image" Target="../media/image18.png"/><Relationship Id="rId36" Type="http://schemas.openxmlformats.org/officeDocument/2006/relationships/image" Target="../media/image24.png"/><Relationship Id="rId10" Type="http://schemas.openxmlformats.org/officeDocument/2006/relationships/image" Target="../media/image10.png"/><Relationship Id="rId19" Type="http://schemas.openxmlformats.org/officeDocument/2006/relationships/chart" Target="../charts/chart2.xml"/><Relationship Id="rId31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microsoft.com/office/2014/relationships/chartEx" Target="../charts/chartEx3.xml"/><Relationship Id="rId27" Type="http://schemas.openxmlformats.org/officeDocument/2006/relationships/chart" Target="../charts/chart6.xml"/><Relationship Id="rId30" Type="http://schemas.openxmlformats.org/officeDocument/2006/relationships/chart" Target="../charts/chart8.xml"/><Relationship Id="rId35" Type="http://schemas.openxmlformats.org/officeDocument/2006/relationships/image" Target="../media/image2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5.png"/><Relationship Id="rId25" Type="http://schemas.openxmlformats.org/officeDocument/2006/relationships/chart" Target="../charts/chart5.xml"/><Relationship Id="rId33" Type="http://schemas.openxmlformats.org/officeDocument/2006/relationships/image" Target="../media/image21.png"/><Relationship Id="rId38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22860</xdr:rowOff>
    </xdr:from>
    <xdr:to>
      <xdr:col>10</xdr:col>
      <xdr:colOff>84343</xdr:colOff>
      <xdr:row>14</xdr:row>
      <xdr:rowOff>61169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24E469-492F-79A7-A4E3-059BFD5A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205740"/>
          <a:ext cx="6035563" cy="2415749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19</xdr:row>
      <xdr:rowOff>160020</xdr:rowOff>
    </xdr:from>
    <xdr:to>
      <xdr:col>10</xdr:col>
      <xdr:colOff>274829</xdr:colOff>
      <xdr:row>31</xdr:row>
      <xdr:rowOff>30659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7DC902-A606-B866-B2BD-D102307A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3634740"/>
          <a:ext cx="5875529" cy="206519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42</xdr:row>
      <xdr:rowOff>137160</xdr:rowOff>
    </xdr:from>
    <xdr:to>
      <xdr:col>11</xdr:col>
      <xdr:colOff>206283</xdr:colOff>
      <xdr:row>55</xdr:row>
      <xdr:rowOff>84021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0C2B41-B726-B1C2-6558-6E5C3DF5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7818120"/>
          <a:ext cx="6264183" cy="232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53873</xdr:colOff>
      <xdr:row>81</xdr:row>
      <xdr:rowOff>106959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2ECCE1-6072-4793-7E19-9D7E29D66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704320"/>
          <a:ext cx="6149873" cy="32159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10</xdr:col>
      <xdr:colOff>434853</xdr:colOff>
      <xdr:row>108</xdr:row>
      <xdr:rowOff>99401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2998D6-0E8B-7FD5-D81F-6DBF25F1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910560"/>
          <a:ext cx="5921253" cy="3939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11</xdr:col>
      <xdr:colOff>152942</xdr:colOff>
      <xdr:row>130</xdr:row>
      <xdr:rowOff>106879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66ACE7-CA82-63AF-4453-CB50EEC1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79840"/>
          <a:ext cx="6248942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389182</xdr:colOff>
      <xdr:row>157</xdr:row>
      <xdr:rowOff>38420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7DDB3C-46D4-969D-5274-7AFEF45C6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054560"/>
          <a:ext cx="6485182" cy="3696020"/>
        </a:xfrm>
        <a:prstGeom prst="rect">
          <a:avLst/>
        </a:prstGeom>
      </xdr:spPr>
    </xdr:pic>
    <xdr:clientData/>
  </xdr:twoCellAnchor>
  <xdr:twoCellAnchor editAs="oneCell">
    <xdr:from>
      <xdr:col>1</xdr:col>
      <xdr:colOff>281940</xdr:colOff>
      <xdr:row>163</xdr:row>
      <xdr:rowOff>76200</xdr:rowOff>
    </xdr:from>
    <xdr:to>
      <xdr:col>11</xdr:col>
      <xdr:colOff>328192</xdr:colOff>
      <xdr:row>179</xdr:row>
      <xdr:rowOff>137419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C6C8D-6AC7-D5CD-D826-7CD9508DB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" y="29885640"/>
          <a:ext cx="6142252" cy="298729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187</xdr:row>
      <xdr:rowOff>76200</xdr:rowOff>
    </xdr:from>
    <xdr:to>
      <xdr:col>11</xdr:col>
      <xdr:colOff>511083</xdr:colOff>
      <xdr:row>193</xdr:row>
      <xdr:rowOff>137260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693185-A00F-E4AB-41FA-222386A0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4274760"/>
          <a:ext cx="6264183" cy="11583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193</xdr:row>
      <xdr:rowOff>76200</xdr:rowOff>
    </xdr:from>
    <xdr:to>
      <xdr:col>11</xdr:col>
      <xdr:colOff>381505</xdr:colOff>
      <xdr:row>211</xdr:row>
      <xdr:rowOff>175554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6A4A44-B472-AC3B-2F87-3933B39F4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7300" y="35372040"/>
          <a:ext cx="5829805" cy="33911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10</xdr:col>
      <xdr:colOff>556784</xdr:colOff>
      <xdr:row>245</xdr:row>
      <xdr:rowOff>99060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1AE1F8-40A4-5F14-327E-D77931B82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9502080"/>
          <a:ext cx="6043184" cy="5402580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</xdr:colOff>
      <xdr:row>247</xdr:row>
      <xdr:rowOff>68580</xdr:rowOff>
    </xdr:from>
    <xdr:to>
      <xdr:col>10</xdr:col>
      <xdr:colOff>91935</xdr:colOff>
      <xdr:row>270</xdr:row>
      <xdr:rowOff>129910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321BF2-DE07-F54D-7609-AD85D70E3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" y="45239940"/>
          <a:ext cx="5715495" cy="4267570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365760</xdr:colOff>
      <xdr:row>275</xdr:row>
      <xdr:rowOff>45720</xdr:rowOff>
    </xdr:from>
    <xdr:to>
      <xdr:col>10</xdr:col>
      <xdr:colOff>221496</xdr:colOff>
      <xdr:row>298</xdr:row>
      <xdr:rowOff>160020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28EFDB-9719-C4F6-8183-58878F55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" y="50337720"/>
          <a:ext cx="5951736" cy="4518660"/>
        </a:xfrm>
        <a:prstGeom prst="rect">
          <a:avLst/>
        </a:prstGeom>
      </xdr:spPr>
    </xdr:pic>
    <xdr:clientData/>
  </xdr:twoCellAnchor>
  <xdr:twoCellAnchor editAs="oneCell">
    <xdr:from>
      <xdr:col>1</xdr:col>
      <xdr:colOff>327660</xdr:colOff>
      <xdr:row>303</xdr:row>
      <xdr:rowOff>91440</xdr:rowOff>
    </xdr:from>
    <xdr:to>
      <xdr:col>10</xdr:col>
      <xdr:colOff>602479</xdr:colOff>
      <xdr:row>321</xdr:row>
      <xdr:rowOff>137449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842C75-85BF-6E33-5179-D7F832A7F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7260" y="55702200"/>
          <a:ext cx="5761219" cy="3337849"/>
        </a:xfrm>
        <a:prstGeom prst="rect">
          <a:avLst/>
        </a:prstGeom>
      </xdr:spPr>
    </xdr:pic>
    <xdr:clientData/>
  </xdr:twoCellAnchor>
  <xdr:twoCellAnchor>
    <xdr:from>
      <xdr:col>14</xdr:col>
      <xdr:colOff>396240</xdr:colOff>
      <xdr:row>305</xdr:row>
      <xdr:rowOff>140970</xdr:rowOff>
    </xdr:from>
    <xdr:to>
      <xdr:col>19</xdr:col>
      <xdr:colOff>7620</xdr:colOff>
      <xdr:row>317</xdr:row>
      <xdr:rowOff>137160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1ABEF48-4FCD-F7CE-2F8B-5174B79C9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388620</xdr:colOff>
      <xdr:row>323</xdr:row>
      <xdr:rowOff>133350</xdr:rowOff>
    </xdr:from>
    <xdr:to>
      <xdr:col>19</xdr:col>
      <xdr:colOff>15240</xdr:colOff>
      <xdr:row>336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27C67D23-0CF8-13DD-E832-6D3FB50ED6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23020" y="59584590"/>
              <a:ext cx="3794760" cy="2297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342</xdr:row>
      <xdr:rowOff>0</xdr:rowOff>
    </xdr:from>
    <xdr:to>
      <xdr:col>11</xdr:col>
      <xdr:colOff>38632</xdr:colOff>
      <xdr:row>374</xdr:row>
      <xdr:rowOff>91956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1CC65B2-EC55-33E3-FA83-5D7FAF28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2925960"/>
          <a:ext cx="6134632" cy="5959356"/>
        </a:xfrm>
        <a:prstGeom prst="rect">
          <a:avLst/>
        </a:prstGeom>
      </xdr:spPr>
    </xdr:pic>
    <xdr:clientData/>
  </xdr:twoCellAnchor>
  <xdr:twoCellAnchor>
    <xdr:from>
      <xdr:col>15</xdr:col>
      <xdr:colOff>327660</xdr:colOff>
      <xdr:row>365</xdr:row>
      <xdr:rowOff>163830</xdr:rowOff>
    </xdr:from>
    <xdr:to>
      <xdr:col>21</xdr:col>
      <xdr:colOff>121920</xdr:colOff>
      <xdr:row>380</xdr:row>
      <xdr:rowOff>148590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BC979DEC-C811-5145-9D13-59617CD8F1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71660" y="67296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383</xdr:row>
      <xdr:rowOff>163830</xdr:rowOff>
    </xdr:from>
    <xdr:to>
      <xdr:col>20</xdr:col>
      <xdr:colOff>403860</xdr:colOff>
      <xdr:row>398</xdr:row>
      <xdr:rowOff>163830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F83EDA4-5189-5449-CAC2-29630AA6C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2</xdr:col>
      <xdr:colOff>0</xdr:colOff>
      <xdr:row>407</xdr:row>
      <xdr:rowOff>0</xdr:rowOff>
    </xdr:from>
    <xdr:to>
      <xdr:col>12</xdr:col>
      <xdr:colOff>9407</xdr:colOff>
      <xdr:row>430</xdr:row>
      <xdr:rowOff>107235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EFFA198-B27B-B26E-253C-716885B89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2963" y="73161407"/>
          <a:ext cx="6124222" cy="4237087"/>
        </a:xfrm>
        <a:prstGeom prst="rect">
          <a:avLst/>
        </a:prstGeom>
      </xdr:spPr>
    </xdr:pic>
    <xdr:clientData/>
  </xdr:twoCellAnchor>
  <xdr:twoCellAnchor>
    <xdr:from>
      <xdr:col>25</xdr:col>
      <xdr:colOff>190499</xdr:colOff>
      <xdr:row>28</xdr:row>
      <xdr:rowOff>144780</xdr:rowOff>
    </xdr:from>
    <xdr:to>
      <xdr:col>31</xdr:col>
      <xdr:colOff>190499</xdr:colOff>
      <xdr:row>38</xdr:row>
      <xdr:rowOff>144780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3957FC0-869A-BA1C-2015-4911FFD6C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611481</xdr:colOff>
      <xdr:row>423</xdr:row>
      <xdr:rowOff>147697</xdr:rowOff>
    </xdr:from>
    <xdr:to>
      <xdr:col>24</xdr:col>
      <xdr:colOff>291629</xdr:colOff>
      <xdr:row>439</xdr:row>
      <xdr:rowOff>31045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AF30861-C355-E67A-5F65-F213CD071F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85221" y="77917417"/>
              <a:ext cx="4556948" cy="28094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28221</xdr:colOff>
      <xdr:row>445</xdr:row>
      <xdr:rowOff>6586</xdr:rowOff>
    </xdr:from>
    <xdr:to>
      <xdr:col>24</xdr:col>
      <xdr:colOff>319851</xdr:colOff>
      <xdr:row>460</xdr:row>
      <xdr:rowOff>68675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1D2B999-B552-F9EA-11E0-8DA1A1B8D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3</xdr:col>
      <xdr:colOff>0</xdr:colOff>
      <xdr:row>466</xdr:row>
      <xdr:rowOff>0</xdr:rowOff>
    </xdr:from>
    <xdr:to>
      <xdr:col>12</xdr:col>
      <xdr:colOff>311230</xdr:colOff>
      <xdr:row>489</xdr:row>
      <xdr:rowOff>78540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59755A-8021-9A36-1B17-011BAD33D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34444" y="83725926"/>
          <a:ext cx="5814564" cy="4198984"/>
        </a:xfrm>
        <a:prstGeom prst="rect">
          <a:avLst/>
        </a:prstGeom>
      </xdr:spPr>
    </xdr:pic>
    <xdr:clientData/>
  </xdr:twoCellAnchor>
  <xdr:twoCellAnchor>
    <xdr:from>
      <xdr:col>23</xdr:col>
      <xdr:colOff>190499</xdr:colOff>
      <xdr:row>11</xdr:row>
      <xdr:rowOff>144780</xdr:rowOff>
    </xdr:from>
    <xdr:to>
      <xdr:col>29</xdr:col>
      <xdr:colOff>190499</xdr:colOff>
      <xdr:row>21</xdr:row>
      <xdr:rowOff>144780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196D27E-AA81-B970-D6E4-841A81E47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28223</xdr:colOff>
      <xdr:row>492</xdr:row>
      <xdr:rowOff>166512</xdr:rowOff>
    </xdr:from>
    <xdr:to>
      <xdr:col>25</xdr:col>
      <xdr:colOff>319852</xdr:colOff>
      <xdr:row>508</xdr:row>
      <xdr:rowOff>49860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9AF0C809-22B7-4E81-20A6-A9929F3599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21163" y="90570192"/>
              <a:ext cx="4558829" cy="28094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18814</xdr:colOff>
      <xdr:row>512</xdr:row>
      <xdr:rowOff>128882</xdr:rowOff>
    </xdr:from>
    <xdr:to>
      <xdr:col>25</xdr:col>
      <xdr:colOff>310443</xdr:colOff>
      <xdr:row>528</xdr:row>
      <xdr:rowOff>12230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37E64F4-66DD-5951-0D4F-8C4E52487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0</xdr:colOff>
      <xdr:row>535</xdr:row>
      <xdr:rowOff>0</xdr:rowOff>
    </xdr:from>
    <xdr:to>
      <xdr:col>13</xdr:col>
      <xdr:colOff>265507</xdr:colOff>
      <xdr:row>563</xdr:row>
      <xdr:rowOff>173735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74930AA-4937-E47C-F7E8-0EE35B1C5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45926" y="96077852"/>
          <a:ext cx="5768840" cy="5197290"/>
        </a:xfrm>
        <a:prstGeom prst="rect">
          <a:avLst/>
        </a:prstGeom>
      </xdr:spPr>
    </xdr:pic>
    <xdr:clientData/>
  </xdr:twoCellAnchor>
  <xdr:twoCellAnchor>
    <xdr:from>
      <xdr:col>24</xdr:col>
      <xdr:colOff>190499</xdr:colOff>
      <xdr:row>10</xdr:row>
      <xdr:rowOff>144780</xdr:rowOff>
    </xdr:from>
    <xdr:to>
      <xdr:col>30</xdr:col>
      <xdr:colOff>190499</xdr:colOff>
      <xdr:row>20</xdr:row>
      <xdr:rowOff>144780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A35E2CED-1F35-4CDC-8CDF-373033BEE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94073</xdr:colOff>
      <xdr:row>551</xdr:row>
      <xdr:rowOff>147696</xdr:rowOff>
    </xdr:from>
    <xdr:to>
      <xdr:col>24</xdr:col>
      <xdr:colOff>178740</xdr:colOff>
      <xdr:row>565</xdr:row>
      <xdr:rowOff>112889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2402B56-2283-0243-84AC-475AD622C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4</xdr:col>
      <xdr:colOff>65852</xdr:colOff>
      <xdr:row>578</xdr:row>
      <xdr:rowOff>28222</xdr:rowOff>
    </xdr:from>
    <xdr:to>
      <xdr:col>13</xdr:col>
      <xdr:colOff>453289</xdr:colOff>
      <xdr:row>598</xdr:row>
      <xdr:rowOff>35118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7C234DE-32B9-B54D-859D-9EEB22C9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11778" y="103810741"/>
          <a:ext cx="5890770" cy="35817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13</xdr:col>
      <xdr:colOff>470371</xdr:colOff>
      <xdr:row>629</xdr:row>
      <xdr:rowOff>141111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CB667-8527-A74F-67CD-79279116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45926" y="108251037"/>
          <a:ext cx="5973704" cy="47883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12</xdr:col>
      <xdr:colOff>61388</xdr:colOff>
      <xdr:row>659</xdr:row>
      <xdr:rowOff>46088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6966A28-42F7-3455-113A-43F9544A6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16753640"/>
          <a:ext cx="4938188" cy="42523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12</xdr:col>
      <xdr:colOff>334627</xdr:colOff>
      <xdr:row>686</xdr:row>
      <xdr:rowOff>121363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3E37711-93F8-68EB-9926-1FFA97CD6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23711" y="122379036"/>
          <a:ext cx="5182049" cy="4160881"/>
        </a:xfrm>
        <a:prstGeom prst="rect">
          <a:avLst/>
        </a:prstGeom>
      </xdr:spPr>
    </xdr:pic>
    <xdr:clientData/>
  </xdr:twoCellAnchor>
  <xdr:twoCellAnchor editAs="oneCell">
    <xdr:from>
      <xdr:col>4</xdr:col>
      <xdr:colOff>55085</xdr:colOff>
      <xdr:row>690</xdr:row>
      <xdr:rowOff>82627</xdr:rowOff>
    </xdr:from>
    <xdr:to>
      <xdr:col>14</xdr:col>
      <xdr:colOff>443427</xdr:colOff>
      <xdr:row>719</xdr:row>
      <xdr:rowOff>91141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56C113-EE4F-4606-3BA3-B5077085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78796" y="127235639"/>
          <a:ext cx="6447619" cy="5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569205</xdr:colOff>
      <xdr:row>732</xdr:row>
      <xdr:rowOff>110169</xdr:rowOff>
    </xdr:from>
    <xdr:to>
      <xdr:col>12</xdr:col>
      <xdr:colOff>541765</xdr:colOff>
      <xdr:row>755</xdr:row>
      <xdr:rowOff>169847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47EFBEB-AE8F-3BD0-3F35-C122866CE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86988" y="134974988"/>
          <a:ext cx="5425910" cy="4282811"/>
        </a:xfrm>
        <a:prstGeom prst="rect">
          <a:avLst/>
        </a:prstGeom>
      </xdr:spPr>
    </xdr:pic>
    <xdr:clientData/>
  </xdr:twoCellAnchor>
  <xdr:twoCellAnchor editAs="oneCell">
    <xdr:from>
      <xdr:col>3</xdr:col>
      <xdr:colOff>110169</xdr:colOff>
      <xdr:row>763</xdr:row>
      <xdr:rowOff>45904</xdr:rowOff>
    </xdr:from>
    <xdr:to>
      <xdr:col>13</xdr:col>
      <xdr:colOff>86455</xdr:colOff>
      <xdr:row>787</xdr:row>
      <xdr:rowOff>74381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08FEFF0-5EDB-F057-22A0-356ADD07D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27952" y="140602771"/>
          <a:ext cx="6035563" cy="44352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12</xdr:col>
      <xdr:colOff>109732</xdr:colOff>
      <xdr:row>819</xdr:row>
      <xdr:rowOff>82541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7EE6253-55C3-3CD4-520D-5A5D7461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17783" y="146616145"/>
          <a:ext cx="5563082" cy="43056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827</xdr:row>
      <xdr:rowOff>183613</xdr:rowOff>
    </xdr:from>
    <xdr:to>
      <xdr:col>13</xdr:col>
      <xdr:colOff>137711</xdr:colOff>
      <xdr:row>856</xdr:row>
      <xdr:rowOff>137711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D02955F-B8DD-BB6A-77DD-79FBC94E0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17783" y="152491806"/>
          <a:ext cx="6196988" cy="52789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12</xdr:col>
      <xdr:colOff>238698</xdr:colOff>
      <xdr:row>888</xdr:row>
      <xdr:rowOff>119206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12508D1-7CB9-197F-387C-5E8EFDDEE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17783" y="158918313"/>
          <a:ext cx="5692048" cy="4709568"/>
        </a:xfrm>
        <a:prstGeom prst="rect">
          <a:avLst/>
        </a:prstGeom>
      </xdr:spPr>
    </xdr:pic>
    <xdr:clientData/>
  </xdr:twoCellAnchor>
  <xdr:twoCellAnchor editAs="oneCell">
    <xdr:from>
      <xdr:col>2</xdr:col>
      <xdr:colOff>605927</xdr:colOff>
      <xdr:row>897</xdr:row>
      <xdr:rowOff>0</xdr:rowOff>
    </xdr:from>
    <xdr:to>
      <xdr:col>12</xdr:col>
      <xdr:colOff>45902</xdr:colOff>
      <xdr:row>914</xdr:row>
      <xdr:rowOff>9180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C264933-CD73-5A6C-EE40-4F293CF9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17782" y="165161205"/>
          <a:ext cx="5499253" cy="31306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12</xdr:col>
      <xdr:colOff>27542</xdr:colOff>
      <xdr:row>938</xdr:row>
      <xdr:rowOff>18361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A5912-2E0F-E12E-E48E-DBC4737D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17783" y="169751566"/>
          <a:ext cx="5480892" cy="2956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793BA-5AD1-4DBE-B038-8F4D4DEB4630}">
  <dimension ref="L4:Z948"/>
  <sheetViews>
    <sheetView tabSelected="1" topLeftCell="A829" zoomScale="83" zoomScaleNormal="100" workbookViewId="0">
      <selection activeCell="N901" sqref="N901"/>
    </sheetView>
  </sheetViews>
  <sheetFormatPr defaultRowHeight="14.4" x14ac:dyDescent="0.3"/>
  <cols>
    <col min="16" max="16" width="25.21875" bestFit="1" customWidth="1"/>
  </cols>
  <sheetData>
    <row r="4" spans="13:14" x14ac:dyDescent="0.3">
      <c r="M4" s="1" t="s">
        <v>0</v>
      </c>
    </row>
    <row r="5" spans="13:14" x14ac:dyDescent="0.3">
      <c r="M5">
        <v>50</v>
      </c>
    </row>
    <row r="6" spans="13:14" x14ac:dyDescent="0.3">
      <c r="M6">
        <v>60</v>
      </c>
    </row>
    <row r="7" spans="13:14" x14ac:dyDescent="0.3">
      <c r="M7">
        <v>55</v>
      </c>
    </row>
    <row r="8" spans="13:14" x14ac:dyDescent="0.3">
      <c r="M8">
        <v>70</v>
      </c>
    </row>
    <row r="12" spans="13:14" x14ac:dyDescent="0.3">
      <c r="M12" t="s">
        <v>1</v>
      </c>
      <c r="N12">
        <f>AVERAGE(M5:M8)</f>
        <v>58.75</v>
      </c>
    </row>
    <row r="13" spans="13:14" x14ac:dyDescent="0.3">
      <c r="M13" t="s">
        <v>2</v>
      </c>
      <c r="N13">
        <f>MEDIAN(M5:M8)</f>
        <v>57.5</v>
      </c>
    </row>
    <row r="14" spans="13:14" x14ac:dyDescent="0.3">
      <c r="M14" t="s">
        <v>3</v>
      </c>
      <c r="N14" t="e">
        <f>MODE(M5:M8)</f>
        <v>#N/A</v>
      </c>
    </row>
    <row r="16" spans="13:14" x14ac:dyDescent="0.3">
      <c r="N16" t="s">
        <v>47</v>
      </c>
    </row>
    <row r="25" spans="13:14" x14ac:dyDescent="0.3">
      <c r="M25">
        <v>15</v>
      </c>
      <c r="N25">
        <v>10</v>
      </c>
    </row>
    <row r="26" spans="13:14" x14ac:dyDescent="0.3">
      <c r="M26">
        <v>10</v>
      </c>
      <c r="N26">
        <v>25</v>
      </c>
    </row>
    <row r="27" spans="13:14" x14ac:dyDescent="0.3">
      <c r="M27">
        <v>20</v>
      </c>
      <c r="N27">
        <v>15</v>
      </c>
    </row>
    <row r="28" spans="13:14" x14ac:dyDescent="0.3">
      <c r="M28">
        <v>25</v>
      </c>
      <c r="N28">
        <v>20</v>
      </c>
    </row>
    <row r="29" spans="13:14" x14ac:dyDescent="0.3">
      <c r="M29">
        <v>15</v>
      </c>
      <c r="N29">
        <v>20</v>
      </c>
    </row>
    <row r="30" spans="13:14" x14ac:dyDescent="0.3">
      <c r="M30">
        <v>10</v>
      </c>
      <c r="N30">
        <v>15</v>
      </c>
    </row>
    <row r="31" spans="13:14" x14ac:dyDescent="0.3">
      <c r="M31">
        <v>30</v>
      </c>
      <c r="N31">
        <v>10</v>
      </c>
    </row>
    <row r="32" spans="13:14" x14ac:dyDescent="0.3">
      <c r="M32">
        <v>20</v>
      </c>
      <c r="N32">
        <v>10</v>
      </c>
    </row>
    <row r="33" spans="13:14" x14ac:dyDescent="0.3">
      <c r="M33">
        <v>15</v>
      </c>
      <c r="N33">
        <v>20</v>
      </c>
    </row>
    <row r="34" spans="13:14" x14ac:dyDescent="0.3">
      <c r="M34">
        <v>10</v>
      </c>
      <c r="N34">
        <v>25</v>
      </c>
    </row>
    <row r="36" spans="13:14" x14ac:dyDescent="0.3">
      <c r="M36" t="s">
        <v>1</v>
      </c>
      <c r="N36">
        <f>AVERAGE(M25:N34)</f>
        <v>17</v>
      </c>
    </row>
    <row r="37" spans="13:14" x14ac:dyDescent="0.3">
      <c r="M37" t="s">
        <v>4</v>
      </c>
      <c r="N37">
        <f>MEDIAN(M25:N34)</f>
        <v>15</v>
      </c>
    </row>
    <row r="38" spans="13:14" x14ac:dyDescent="0.3">
      <c r="M38" t="s">
        <v>3</v>
      </c>
      <c r="N38">
        <f>MODE(M25:N34)</f>
        <v>10</v>
      </c>
    </row>
    <row r="51" spans="14:23" x14ac:dyDescent="0.3">
      <c r="N51">
        <v>3</v>
      </c>
      <c r="O51">
        <v>2</v>
      </c>
      <c r="P51">
        <v>5</v>
      </c>
      <c r="Q51">
        <v>4</v>
      </c>
      <c r="R51">
        <v>7</v>
      </c>
      <c r="S51">
        <v>2</v>
      </c>
      <c r="T51">
        <v>3</v>
      </c>
      <c r="U51">
        <v>3</v>
      </c>
      <c r="V51">
        <v>1</v>
      </c>
      <c r="W51">
        <v>6</v>
      </c>
    </row>
    <row r="52" spans="14:23" x14ac:dyDescent="0.3">
      <c r="N52">
        <v>4</v>
      </c>
      <c r="O52">
        <v>2</v>
      </c>
      <c r="P52">
        <v>3</v>
      </c>
      <c r="Q52">
        <v>5</v>
      </c>
      <c r="R52">
        <v>2</v>
      </c>
      <c r="S52">
        <v>4</v>
      </c>
      <c r="T52">
        <v>2</v>
      </c>
      <c r="U52">
        <v>1</v>
      </c>
      <c r="V52">
        <v>3</v>
      </c>
      <c r="W52">
        <v>5</v>
      </c>
    </row>
    <row r="53" spans="14:23" x14ac:dyDescent="0.3">
      <c r="N53">
        <v>6</v>
      </c>
      <c r="O53">
        <v>3</v>
      </c>
      <c r="P53">
        <v>2</v>
      </c>
      <c r="Q53">
        <v>1</v>
      </c>
      <c r="R53">
        <v>4</v>
      </c>
      <c r="S53">
        <v>2</v>
      </c>
      <c r="T53">
        <v>4</v>
      </c>
      <c r="U53">
        <v>5</v>
      </c>
      <c r="V53">
        <v>3</v>
      </c>
      <c r="W53">
        <v>2</v>
      </c>
    </row>
    <row r="54" spans="14:23" x14ac:dyDescent="0.3">
      <c r="N54">
        <v>7</v>
      </c>
      <c r="O54">
        <v>2</v>
      </c>
      <c r="P54">
        <v>3</v>
      </c>
      <c r="Q54">
        <v>4</v>
      </c>
      <c r="R54">
        <v>5</v>
      </c>
      <c r="S54">
        <v>1</v>
      </c>
      <c r="T54">
        <v>6</v>
      </c>
      <c r="U54">
        <v>2</v>
      </c>
      <c r="V54">
        <v>4</v>
      </c>
      <c r="W54">
        <v>3</v>
      </c>
    </row>
    <row r="55" spans="14:23" x14ac:dyDescent="0.3">
      <c r="N55">
        <v>5</v>
      </c>
      <c r="O55">
        <v>3</v>
      </c>
      <c r="P55">
        <v>2</v>
      </c>
      <c r="Q55">
        <v>4</v>
      </c>
      <c r="R55">
        <v>2</v>
      </c>
      <c r="S55">
        <v>6</v>
      </c>
      <c r="T55">
        <v>3</v>
      </c>
      <c r="U55">
        <v>2</v>
      </c>
      <c r="V55">
        <v>4</v>
      </c>
      <c r="W55">
        <v>5</v>
      </c>
    </row>
    <row r="56" spans="14:23" x14ac:dyDescent="0.3">
      <c r="T56" t="s">
        <v>5</v>
      </c>
    </row>
    <row r="58" spans="14:23" x14ac:dyDescent="0.3">
      <c r="N58" t="s">
        <v>1</v>
      </c>
      <c r="O58">
        <f>AVERAGE(N51:W55)</f>
        <v>3.44</v>
      </c>
    </row>
    <row r="59" spans="14:23" x14ac:dyDescent="0.3">
      <c r="N59" t="s">
        <v>4</v>
      </c>
      <c r="O59">
        <f>MEDIAN(N51:W55)</f>
        <v>3</v>
      </c>
    </row>
    <row r="60" spans="14:23" x14ac:dyDescent="0.3">
      <c r="N60" t="s">
        <v>3</v>
      </c>
      <c r="O60" cm="1">
        <f t="array" ref="O60">_xlfn.MODE.MULT(N51:W55)</f>
        <v>2</v>
      </c>
    </row>
    <row r="70" spans="13:17" x14ac:dyDescent="0.3">
      <c r="M70">
        <v>120</v>
      </c>
    </row>
    <row r="71" spans="13:17" x14ac:dyDescent="0.3">
      <c r="M71">
        <v>110</v>
      </c>
    </row>
    <row r="72" spans="13:17" x14ac:dyDescent="0.3">
      <c r="M72">
        <v>130</v>
      </c>
      <c r="O72" t="s">
        <v>5</v>
      </c>
      <c r="P72" t="s">
        <v>6</v>
      </c>
      <c r="Q72">
        <f>MAX(M70:M79)-MIN(M70:M79)</f>
        <v>35</v>
      </c>
    </row>
    <row r="73" spans="13:17" x14ac:dyDescent="0.3">
      <c r="M73">
        <v>115</v>
      </c>
      <c r="O73" t="s">
        <v>5</v>
      </c>
      <c r="P73" t="s">
        <v>7</v>
      </c>
      <c r="Q73">
        <f>_xlfn.VAR.S(M70:M79)</f>
        <v>123.33333333333333</v>
      </c>
    </row>
    <row r="74" spans="13:17" x14ac:dyDescent="0.3">
      <c r="M74">
        <v>125</v>
      </c>
      <c r="O74" t="s">
        <v>5</v>
      </c>
      <c r="P74" t="s">
        <v>10</v>
      </c>
      <c r="Q74">
        <f>_xlfn.STDEV.S(M70:M79)</f>
        <v>11.105554165971787</v>
      </c>
    </row>
    <row r="75" spans="13:17" x14ac:dyDescent="0.3">
      <c r="M75">
        <v>105</v>
      </c>
    </row>
    <row r="76" spans="13:17" x14ac:dyDescent="0.3">
      <c r="M76">
        <v>135</v>
      </c>
    </row>
    <row r="77" spans="13:17" x14ac:dyDescent="0.3">
      <c r="M77">
        <v>115</v>
      </c>
    </row>
    <row r="78" spans="13:17" x14ac:dyDescent="0.3">
      <c r="M78">
        <v>125</v>
      </c>
    </row>
    <row r="79" spans="13:17" x14ac:dyDescent="0.3">
      <c r="M79">
        <v>140</v>
      </c>
    </row>
    <row r="92" spans="13:17" x14ac:dyDescent="0.3">
      <c r="M92">
        <v>500</v>
      </c>
      <c r="N92">
        <v>800</v>
      </c>
      <c r="O92">
        <v>700</v>
      </c>
      <c r="P92" t="s">
        <v>9</v>
      </c>
      <c r="Q92">
        <f>MAX(M92:O101)-MIN(M92:O101)</f>
        <v>400</v>
      </c>
    </row>
    <row r="93" spans="13:17" x14ac:dyDescent="0.3">
      <c r="M93">
        <v>700</v>
      </c>
      <c r="N93">
        <v>450</v>
      </c>
      <c r="O93">
        <v>600</v>
      </c>
      <c r="P93" t="s">
        <v>7</v>
      </c>
      <c r="Q93">
        <f>_xlfn.VAR.S(M92:O101)</f>
        <v>13163.793103448275</v>
      </c>
    </row>
    <row r="94" spans="13:17" x14ac:dyDescent="0.3">
      <c r="M94">
        <v>400</v>
      </c>
      <c r="N94">
        <v>700</v>
      </c>
      <c r="O94">
        <v>500</v>
      </c>
      <c r="P94" t="s">
        <v>10</v>
      </c>
      <c r="Q94">
        <f>_xlfn.STDEV.S(M92:O101)</f>
        <v>114.73357443855863</v>
      </c>
    </row>
    <row r="95" spans="13:17" x14ac:dyDescent="0.3">
      <c r="M95">
        <v>600</v>
      </c>
      <c r="N95">
        <v>550</v>
      </c>
      <c r="O95">
        <v>800</v>
      </c>
    </row>
    <row r="96" spans="13:17" x14ac:dyDescent="0.3">
      <c r="M96">
        <v>550</v>
      </c>
      <c r="N96">
        <v>600</v>
      </c>
      <c r="O96">
        <v>550</v>
      </c>
    </row>
    <row r="97" spans="13:15" x14ac:dyDescent="0.3">
      <c r="M97">
        <v>750</v>
      </c>
      <c r="N97">
        <v>400</v>
      </c>
      <c r="O97">
        <v>650</v>
      </c>
    </row>
    <row r="98" spans="13:15" x14ac:dyDescent="0.3">
      <c r="M98">
        <v>650</v>
      </c>
      <c r="N98">
        <v>650</v>
      </c>
      <c r="O98">
        <v>400</v>
      </c>
    </row>
    <row r="99" spans="13:15" x14ac:dyDescent="0.3">
      <c r="M99">
        <v>500</v>
      </c>
      <c r="N99">
        <v>500</v>
      </c>
      <c r="O99">
        <v>600</v>
      </c>
    </row>
    <row r="100" spans="13:15" x14ac:dyDescent="0.3">
      <c r="M100">
        <v>600</v>
      </c>
      <c r="N100">
        <v>750</v>
      </c>
      <c r="O100">
        <v>750</v>
      </c>
    </row>
    <row r="101" spans="13:15" x14ac:dyDescent="0.3">
      <c r="M101">
        <v>550</v>
      </c>
      <c r="N101">
        <v>550</v>
      </c>
      <c r="O101">
        <v>550</v>
      </c>
    </row>
    <row r="119" spans="13:22" x14ac:dyDescent="0.3">
      <c r="M119">
        <v>3</v>
      </c>
      <c r="N119">
        <v>5</v>
      </c>
      <c r="O119">
        <v>2</v>
      </c>
      <c r="P119">
        <v>4</v>
      </c>
      <c r="Q119">
        <v>6</v>
      </c>
      <c r="R119">
        <v>2</v>
      </c>
      <c r="S119">
        <v>3</v>
      </c>
      <c r="T119">
        <v>4</v>
      </c>
      <c r="U119">
        <v>2</v>
      </c>
      <c r="V119">
        <v>5</v>
      </c>
    </row>
    <row r="120" spans="13:22" x14ac:dyDescent="0.3">
      <c r="M120">
        <v>7</v>
      </c>
      <c r="N120">
        <v>2</v>
      </c>
      <c r="O120">
        <v>3</v>
      </c>
      <c r="P120">
        <v>4</v>
      </c>
      <c r="Q120">
        <v>2</v>
      </c>
      <c r="R120">
        <v>4</v>
      </c>
      <c r="S120">
        <v>2</v>
      </c>
      <c r="T120">
        <v>3</v>
      </c>
      <c r="U120">
        <v>5</v>
      </c>
      <c r="V120">
        <v>6</v>
      </c>
    </row>
    <row r="121" spans="13:22" x14ac:dyDescent="0.3">
      <c r="M121">
        <v>3</v>
      </c>
      <c r="N121">
        <v>2</v>
      </c>
      <c r="O121">
        <v>1</v>
      </c>
      <c r="P121">
        <v>4</v>
      </c>
      <c r="Q121">
        <v>2</v>
      </c>
      <c r="R121">
        <v>4</v>
      </c>
      <c r="S121">
        <v>5</v>
      </c>
      <c r="T121">
        <v>3</v>
      </c>
      <c r="U121">
        <v>2</v>
      </c>
      <c r="V121">
        <v>7</v>
      </c>
    </row>
    <row r="122" spans="13:22" x14ac:dyDescent="0.3">
      <c r="M122">
        <v>2</v>
      </c>
      <c r="N122">
        <v>3</v>
      </c>
      <c r="O122">
        <v>4</v>
      </c>
      <c r="P122">
        <v>5</v>
      </c>
      <c r="Q122">
        <v>1</v>
      </c>
      <c r="R122">
        <v>6</v>
      </c>
      <c r="S122">
        <v>2</v>
      </c>
      <c r="T122">
        <v>4</v>
      </c>
      <c r="U122">
        <v>3</v>
      </c>
      <c r="V122">
        <v>5</v>
      </c>
    </row>
    <row r="123" spans="13:22" x14ac:dyDescent="0.3">
      <c r="M123">
        <v>3</v>
      </c>
      <c r="N123">
        <v>2</v>
      </c>
      <c r="O123">
        <v>4</v>
      </c>
      <c r="P123">
        <v>2</v>
      </c>
      <c r="Q123">
        <v>6</v>
      </c>
      <c r="R123">
        <v>3</v>
      </c>
      <c r="S123">
        <v>2</v>
      </c>
      <c r="T123">
        <v>4</v>
      </c>
      <c r="U123">
        <v>5</v>
      </c>
      <c r="V123">
        <v>3</v>
      </c>
    </row>
    <row r="125" spans="13:22" x14ac:dyDescent="0.3">
      <c r="P125" t="s">
        <v>9</v>
      </c>
      <c r="Q125">
        <f>MAX(M119:V123)-MIN(M119:V123)</f>
        <v>6</v>
      </c>
    </row>
    <row r="126" spans="13:22" x14ac:dyDescent="0.3">
      <c r="P126" t="s">
        <v>7</v>
      </c>
      <c r="Q126">
        <f>_xlfn.VAR.S(M119:V123)</f>
        <v>2.3363265306122454</v>
      </c>
    </row>
    <row r="127" spans="13:22" x14ac:dyDescent="0.3">
      <c r="P127" t="s">
        <v>10</v>
      </c>
      <c r="Q127">
        <f>_xlfn.STDEV.S(M119:V123)</f>
        <v>1.5285046714394579</v>
      </c>
    </row>
    <row r="143" spans="13:16" x14ac:dyDescent="0.3">
      <c r="M143">
        <v>120</v>
      </c>
    </row>
    <row r="144" spans="13:16" x14ac:dyDescent="0.3">
      <c r="M144">
        <v>150</v>
      </c>
      <c r="O144" s="2">
        <v>1</v>
      </c>
      <c r="P144" t="s">
        <v>11</v>
      </c>
    </row>
    <row r="145" spans="13:17" x14ac:dyDescent="0.3">
      <c r="M145">
        <v>110</v>
      </c>
    </row>
    <row r="146" spans="13:17" x14ac:dyDescent="0.3">
      <c r="M146">
        <v>135</v>
      </c>
      <c r="P146" t="s">
        <v>1</v>
      </c>
      <c r="Q146">
        <f>AVERAGE(M143:M154)</f>
        <v>132.5</v>
      </c>
    </row>
    <row r="147" spans="13:17" x14ac:dyDescent="0.3">
      <c r="M147">
        <v>125</v>
      </c>
      <c r="P147" t="s">
        <v>4</v>
      </c>
      <c r="Q147">
        <f>MEDIAN(M143:M154)</f>
        <v>132.5</v>
      </c>
    </row>
    <row r="148" spans="13:17" x14ac:dyDescent="0.3">
      <c r="M148">
        <v>140</v>
      </c>
      <c r="P148" t="s">
        <v>3</v>
      </c>
      <c r="Q148">
        <f>MODE(M143:M154)</f>
        <v>135</v>
      </c>
    </row>
    <row r="149" spans="13:17" x14ac:dyDescent="0.3">
      <c r="M149">
        <v>130</v>
      </c>
    </row>
    <row r="150" spans="13:17" x14ac:dyDescent="0.3">
      <c r="M150">
        <v>155</v>
      </c>
    </row>
    <row r="151" spans="13:17" x14ac:dyDescent="0.3">
      <c r="M151">
        <v>115</v>
      </c>
      <c r="O151" s="2">
        <v>2</v>
      </c>
      <c r="P151" t="s">
        <v>12</v>
      </c>
    </row>
    <row r="152" spans="13:17" x14ac:dyDescent="0.3">
      <c r="M152">
        <v>145</v>
      </c>
      <c r="P152" t="s">
        <v>8</v>
      </c>
      <c r="Q152">
        <f>MAX(M143:M154)-MIN(M143:M154)</f>
        <v>45</v>
      </c>
    </row>
    <row r="153" spans="13:17" x14ac:dyDescent="0.3">
      <c r="M153">
        <v>135</v>
      </c>
    </row>
    <row r="154" spans="13:17" x14ac:dyDescent="0.3">
      <c r="M154">
        <v>130</v>
      </c>
    </row>
    <row r="166" spans="14:23" x14ac:dyDescent="0.3">
      <c r="N166">
        <v>8</v>
      </c>
      <c r="O166">
        <v>7</v>
      </c>
      <c r="P166">
        <v>9</v>
      </c>
      <c r="Q166">
        <v>6</v>
      </c>
      <c r="R166">
        <v>7</v>
      </c>
      <c r="S166">
        <v>8</v>
      </c>
      <c r="T166">
        <v>9</v>
      </c>
      <c r="U166">
        <v>8</v>
      </c>
      <c r="V166">
        <v>7</v>
      </c>
      <c r="W166">
        <v>6</v>
      </c>
    </row>
    <row r="167" spans="14:23" x14ac:dyDescent="0.3">
      <c r="N167">
        <v>8</v>
      </c>
      <c r="O167">
        <v>9</v>
      </c>
      <c r="P167">
        <v>7</v>
      </c>
      <c r="Q167">
        <v>8</v>
      </c>
      <c r="R167">
        <v>7</v>
      </c>
      <c r="S167">
        <v>6</v>
      </c>
      <c r="T167">
        <v>8</v>
      </c>
      <c r="U167">
        <v>9</v>
      </c>
      <c r="V167">
        <v>6</v>
      </c>
      <c r="W167">
        <v>7</v>
      </c>
    </row>
    <row r="168" spans="14:23" x14ac:dyDescent="0.3">
      <c r="N168">
        <v>8</v>
      </c>
      <c r="O168">
        <v>9</v>
      </c>
      <c r="P168">
        <v>7</v>
      </c>
      <c r="Q168">
        <v>6</v>
      </c>
      <c r="R168">
        <v>7</v>
      </c>
      <c r="S168">
        <v>8</v>
      </c>
      <c r="T168">
        <v>9</v>
      </c>
      <c r="U168">
        <v>8</v>
      </c>
      <c r="V168">
        <v>7</v>
      </c>
      <c r="W168">
        <v>6</v>
      </c>
    </row>
    <row r="169" spans="14:23" x14ac:dyDescent="0.3">
      <c r="N169">
        <v>9</v>
      </c>
      <c r="O169">
        <v>8</v>
      </c>
      <c r="P169">
        <v>7</v>
      </c>
      <c r="Q169">
        <v>6</v>
      </c>
      <c r="R169">
        <v>8</v>
      </c>
      <c r="S169">
        <v>9</v>
      </c>
      <c r="T169">
        <v>7</v>
      </c>
      <c r="U169">
        <v>8</v>
      </c>
      <c r="V169">
        <v>7</v>
      </c>
      <c r="W169">
        <v>6</v>
      </c>
    </row>
    <row r="170" spans="14:23" x14ac:dyDescent="0.3">
      <c r="N170">
        <v>9</v>
      </c>
      <c r="O170">
        <v>8</v>
      </c>
      <c r="P170">
        <v>7</v>
      </c>
      <c r="Q170">
        <v>6</v>
      </c>
      <c r="R170">
        <v>7</v>
      </c>
      <c r="S170">
        <v>8</v>
      </c>
      <c r="T170">
        <v>9</v>
      </c>
      <c r="U170">
        <v>8</v>
      </c>
      <c r="V170">
        <v>7</v>
      </c>
      <c r="W170">
        <v>6</v>
      </c>
    </row>
    <row r="174" spans="14:23" x14ac:dyDescent="0.3">
      <c r="O174" s="2">
        <v>1</v>
      </c>
      <c r="P174" t="s">
        <v>11</v>
      </c>
    </row>
    <row r="176" spans="14:23" x14ac:dyDescent="0.3">
      <c r="P176" t="s">
        <v>1</v>
      </c>
      <c r="Q176">
        <f>AVERAGE(N166:W170)</f>
        <v>7.5</v>
      </c>
    </row>
    <row r="177" spans="14:23" x14ac:dyDescent="0.3">
      <c r="P177" t="s">
        <v>4</v>
      </c>
      <c r="Q177">
        <f>MEDIAN(N166:W170)</f>
        <v>7.5</v>
      </c>
    </row>
    <row r="178" spans="14:23" x14ac:dyDescent="0.3">
      <c r="P178" t="s">
        <v>3</v>
      </c>
      <c r="Q178">
        <f>MODE(N166:W170)</f>
        <v>8</v>
      </c>
    </row>
    <row r="181" spans="14:23" x14ac:dyDescent="0.3">
      <c r="O181" s="2">
        <v>2</v>
      </c>
      <c r="P181" t="s">
        <v>12</v>
      </c>
    </row>
    <row r="182" spans="14:23" x14ac:dyDescent="0.3">
      <c r="P182" t="s">
        <v>8</v>
      </c>
      <c r="Q182">
        <f>MAX(N166:W170)-MIN(N167:W170)</f>
        <v>3</v>
      </c>
    </row>
    <row r="192" spans="14:23" x14ac:dyDescent="0.3">
      <c r="N192">
        <v>10</v>
      </c>
      <c r="O192">
        <v>15</v>
      </c>
      <c r="P192">
        <v>12</v>
      </c>
      <c r="Q192">
        <v>18</v>
      </c>
      <c r="R192">
        <v>20</v>
      </c>
      <c r="S192">
        <v>25</v>
      </c>
      <c r="T192">
        <v>8</v>
      </c>
      <c r="U192">
        <v>14</v>
      </c>
      <c r="V192">
        <v>16</v>
      </c>
      <c r="W192">
        <v>22</v>
      </c>
    </row>
    <row r="193" spans="14:23" x14ac:dyDescent="0.3">
      <c r="N193">
        <v>9</v>
      </c>
      <c r="O193">
        <v>17</v>
      </c>
      <c r="P193">
        <v>11</v>
      </c>
      <c r="Q193">
        <v>13</v>
      </c>
      <c r="R193">
        <v>19</v>
      </c>
      <c r="S193">
        <v>23</v>
      </c>
      <c r="T193">
        <v>21</v>
      </c>
      <c r="U193">
        <v>16</v>
      </c>
      <c r="V193">
        <v>24</v>
      </c>
      <c r="W193">
        <v>27</v>
      </c>
    </row>
    <row r="194" spans="14:23" x14ac:dyDescent="0.3">
      <c r="N194">
        <v>13</v>
      </c>
      <c r="O194">
        <v>10</v>
      </c>
      <c r="P194">
        <v>18</v>
      </c>
      <c r="Q194">
        <v>16</v>
      </c>
      <c r="R194">
        <v>12</v>
      </c>
      <c r="S194">
        <v>14</v>
      </c>
      <c r="T194">
        <v>19</v>
      </c>
      <c r="U194">
        <v>21</v>
      </c>
      <c r="V194">
        <v>11</v>
      </c>
      <c r="W194">
        <v>17</v>
      </c>
    </row>
    <row r="195" spans="14:23" x14ac:dyDescent="0.3">
      <c r="N195">
        <v>15</v>
      </c>
      <c r="O195">
        <v>20</v>
      </c>
      <c r="P195">
        <v>26</v>
      </c>
      <c r="Q195">
        <v>13</v>
      </c>
      <c r="R195">
        <v>12</v>
      </c>
      <c r="S195">
        <v>14</v>
      </c>
      <c r="T195">
        <v>22</v>
      </c>
      <c r="U195">
        <v>19</v>
      </c>
      <c r="V195">
        <v>16</v>
      </c>
      <c r="W195">
        <v>11</v>
      </c>
    </row>
    <row r="196" spans="14:23" x14ac:dyDescent="0.3">
      <c r="N196">
        <v>25</v>
      </c>
      <c r="O196">
        <v>18</v>
      </c>
      <c r="P196">
        <v>16</v>
      </c>
      <c r="Q196">
        <v>13</v>
      </c>
      <c r="R196">
        <v>21</v>
      </c>
      <c r="S196">
        <v>20</v>
      </c>
      <c r="T196">
        <v>15</v>
      </c>
      <c r="U196">
        <v>12</v>
      </c>
      <c r="V196">
        <v>19</v>
      </c>
      <c r="W196">
        <v>17</v>
      </c>
    </row>
    <row r="197" spans="14:23" x14ac:dyDescent="0.3">
      <c r="N197">
        <v>14</v>
      </c>
      <c r="O197">
        <v>16</v>
      </c>
      <c r="P197">
        <v>23</v>
      </c>
      <c r="Q197">
        <v>18</v>
      </c>
      <c r="R197">
        <v>15</v>
      </c>
      <c r="S197">
        <v>11</v>
      </c>
      <c r="T197">
        <v>19</v>
      </c>
      <c r="U197">
        <v>22</v>
      </c>
      <c r="V197">
        <v>17</v>
      </c>
      <c r="W197">
        <v>12</v>
      </c>
    </row>
    <row r="198" spans="14:23" x14ac:dyDescent="0.3">
      <c r="N198">
        <v>16</v>
      </c>
      <c r="O198">
        <v>14</v>
      </c>
      <c r="P198">
        <v>18</v>
      </c>
      <c r="Q198">
        <v>20</v>
      </c>
      <c r="R198">
        <v>25</v>
      </c>
      <c r="S198">
        <v>13</v>
      </c>
      <c r="T198">
        <v>11</v>
      </c>
      <c r="U198">
        <v>22</v>
      </c>
      <c r="V198">
        <v>19</v>
      </c>
      <c r="W198">
        <v>17</v>
      </c>
    </row>
    <row r="199" spans="14:23" x14ac:dyDescent="0.3">
      <c r="N199">
        <v>15</v>
      </c>
      <c r="O199">
        <v>16</v>
      </c>
      <c r="P199">
        <v>13</v>
      </c>
      <c r="Q199">
        <v>14</v>
      </c>
      <c r="R199">
        <v>18</v>
      </c>
      <c r="S199">
        <v>20</v>
      </c>
      <c r="T199">
        <v>19</v>
      </c>
      <c r="U199">
        <v>21</v>
      </c>
      <c r="V199">
        <v>17</v>
      </c>
      <c r="W199">
        <v>12</v>
      </c>
    </row>
    <row r="200" spans="14:23" x14ac:dyDescent="0.3">
      <c r="N200">
        <v>15</v>
      </c>
      <c r="O200">
        <v>13</v>
      </c>
      <c r="P200">
        <v>16</v>
      </c>
      <c r="Q200">
        <v>14</v>
      </c>
      <c r="R200">
        <v>22</v>
      </c>
      <c r="S200">
        <v>21</v>
      </c>
      <c r="T200">
        <v>19</v>
      </c>
      <c r="U200">
        <v>18</v>
      </c>
      <c r="V200">
        <v>16</v>
      </c>
      <c r="W200">
        <v>11</v>
      </c>
    </row>
    <row r="201" spans="14:23" x14ac:dyDescent="0.3">
      <c r="N201">
        <v>17</v>
      </c>
      <c r="O201">
        <v>14</v>
      </c>
      <c r="P201">
        <v>12</v>
      </c>
      <c r="Q201">
        <v>20</v>
      </c>
      <c r="R201">
        <v>23</v>
      </c>
      <c r="S201">
        <v>19</v>
      </c>
      <c r="T201">
        <v>15</v>
      </c>
      <c r="U201">
        <v>16</v>
      </c>
      <c r="V201">
        <v>13</v>
      </c>
      <c r="W201">
        <v>18</v>
      </c>
    </row>
    <row r="205" spans="14:23" x14ac:dyDescent="0.3">
      <c r="O205" s="2">
        <v>1</v>
      </c>
      <c r="P205" t="s">
        <v>11</v>
      </c>
    </row>
    <row r="207" spans="14:23" x14ac:dyDescent="0.3">
      <c r="P207" t="s">
        <v>1</v>
      </c>
      <c r="Q207">
        <f>AVERAGE(N192:W201)</f>
        <v>16.739999999999998</v>
      </c>
    </row>
    <row r="208" spans="14:23" x14ac:dyDescent="0.3">
      <c r="P208" t="s">
        <v>4</v>
      </c>
      <c r="Q208">
        <f>MEDIAN(N192:O201)</f>
        <v>15</v>
      </c>
    </row>
    <row r="209" spans="13:23" x14ac:dyDescent="0.3">
      <c r="P209" t="s">
        <v>3</v>
      </c>
      <c r="Q209">
        <f>MODE(N192:O201)</f>
        <v>15</v>
      </c>
    </row>
    <row r="212" spans="13:23" x14ac:dyDescent="0.3">
      <c r="P212" t="s">
        <v>12</v>
      </c>
    </row>
    <row r="213" spans="13:23" x14ac:dyDescent="0.3">
      <c r="O213" s="2">
        <v>2</v>
      </c>
      <c r="P213" t="s">
        <v>8</v>
      </c>
      <c r="Q213">
        <f>MAX(N192:O201)-MIN(N192:O201)</f>
        <v>16</v>
      </c>
    </row>
    <row r="214" spans="13:23" x14ac:dyDescent="0.3">
      <c r="O214" s="2">
        <v>3</v>
      </c>
      <c r="P214" t="s">
        <v>13</v>
      </c>
      <c r="Q214">
        <f>_xlfn.STDEV.S(N192:O201)</f>
        <v>3.5673962198603189</v>
      </c>
    </row>
    <row r="222" spans="13:23" x14ac:dyDescent="0.3">
      <c r="M222" t="s">
        <v>14</v>
      </c>
      <c r="N222">
        <v>30</v>
      </c>
      <c r="O222">
        <v>32</v>
      </c>
      <c r="P222">
        <v>33</v>
      </c>
      <c r="Q222">
        <v>28</v>
      </c>
      <c r="R222">
        <v>31</v>
      </c>
      <c r="S222">
        <v>30</v>
      </c>
      <c r="T222">
        <v>29</v>
      </c>
      <c r="U222">
        <v>30</v>
      </c>
      <c r="V222">
        <v>32</v>
      </c>
      <c r="W222">
        <v>31</v>
      </c>
    </row>
    <row r="223" spans="13:23" x14ac:dyDescent="0.3">
      <c r="M223" t="s">
        <v>15</v>
      </c>
      <c r="N223">
        <v>25</v>
      </c>
      <c r="O223">
        <v>27</v>
      </c>
      <c r="P223">
        <v>26</v>
      </c>
      <c r="Q223">
        <v>23</v>
      </c>
      <c r="R223">
        <v>28</v>
      </c>
      <c r="S223">
        <v>24</v>
      </c>
      <c r="T223">
        <v>26</v>
      </c>
      <c r="U223">
        <v>25</v>
      </c>
      <c r="V223">
        <v>27</v>
      </c>
      <c r="W223">
        <v>28</v>
      </c>
    </row>
    <row r="224" spans="13:23" x14ac:dyDescent="0.3">
      <c r="M224" t="s">
        <v>16</v>
      </c>
      <c r="N224">
        <v>22</v>
      </c>
      <c r="O224">
        <v>23</v>
      </c>
      <c r="P224">
        <v>20</v>
      </c>
      <c r="Q224">
        <v>25</v>
      </c>
      <c r="R224">
        <v>21</v>
      </c>
      <c r="S224">
        <v>24</v>
      </c>
      <c r="T224">
        <v>23</v>
      </c>
      <c r="U224">
        <v>22</v>
      </c>
      <c r="V224">
        <v>25</v>
      </c>
      <c r="W224">
        <v>24</v>
      </c>
    </row>
    <row r="225" spans="13:23" x14ac:dyDescent="0.3">
      <c r="M225" t="s">
        <v>17</v>
      </c>
      <c r="N225">
        <v>18</v>
      </c>
      <c r="O225">
        <v>17</v>
      </c>
      <c r="P225">
        <v>19</v>
      </c>
      <c r="Q225">
        <v>20</v>
      </c>
      <c r="R225">
        <v>21</v>
      </c>
      <c r="S225">
        <v>18</v>
      </c>
      <c r="T225">
        <v>19</v>
      </c>
      <c r="U225">
        <v>17</v>
      </c>
      <c r="V225">
        <v>20</v>
      </c>
      <c r="W225">
        <v>19</v>
      </c>
    </row>
    <row r="226" spans="13:23" x14ac:dyDescent="0.3">
      <c r="M226" t="s">
        <v>18</v>
      </c>
      <c r="N226">
        <v>35</v>
      </c>
      <c r="O226">
        <v>36</v>
      </c>
      <c r="P226">
        <v>34</v>
      </c>
      <c r="Q226">
        <v>35</v>
      </c>
      <c r="R226">
        <v>33</v>
      </c>
      <c r="S226">
        <v>34</v>
      </c>
      <c r="T226">
        <v>32</v>
      </c>
      <c r="U226">
        <v>33</v>
      </c>
      <c r="V226">
        <v>36</v>
      </c>
      <c r="W226">
        <v>34</v>
      </c>
    </row>
    <row r="234" spans="13:23" x14ac:dyDescent="0.3">
      <c r="O234" s="2">
        <v>1</v>
      </c>
      <c r="P234" t="s">
        <v>11</v>
      </c>
    </row>
    <row r="236" spans="13:23" x14ac:dyDescent="0.3">
      <c r="P236" t="s">
        <v>1</v>
      </c>
      <c r="Q236">
        <f>AVERAGE(N222:W226)</f>
        <v>26.48</v>
      </c>
    </row>
    <row r="237" spans="13:23" x14ac:dyDescent="0.3">
      <c r="P237" t="s">
        <v>4</v>
      </c>
      <c r="Q237">
        <f>MEDIAN(N222:W226)</f>
        <v>26</v>
      </c>
    </row>
    <row r="238" spans="13:23" x14ac:dyDescent="0.3">
      <c r="P238" t="s">
        <v>3</v>
      </c>
      <c r="Q238">
        <f>MODE(N222:W226)</f>
        <v>25</v>
      </c>
    </row>
    <row r="241" spans="12:21" x14ac:dyDescent="0.3">
      <c r="P241" t="s">
        <v>12</v>
      </c>
    </row>
    <row r="242" spans="12:21" x14ac:dyDescent="0.3">
      <c r="O242" s="2">
        <v>2</v>
      </c>
      <c r="P242" t="s">
        <v>8</v>
      </c>
      <c r="Q242">
        <f>MAX(N222:W226)-MIN(N222:W226)</f>
        <v>19</v>
      </c>
    </row>
    <row r="243" spans="12:21" x14ac:dyDescent="0.3">
      <c r="O243" s="2">
        <v>3</v>
      </c>
      <c r="P243" t="s">
        <v>13</v>
      </c>
      <c r="Q243">
        <f>_xlfn.STDEV.S(N222:W226)</f>
        <v>5.6936771232371033</v>
      </c>
    </row>
    <row r="251" spans="12:21" x14ac:dyDescent="0.3">
      <c r="L251">
        <v>28</v>
      </c>
      <c r="M251">
        <v>32</v>
      </c>
      <c r="N251">
        <v>35</v>
      </c>
      <c r="O251">
        <v>40</v>
      </c>
      <c r="P251">
        <v>42</v>
      </c>
      <c r="Q251">
        <v>28</v>
      </c>
      <c r="R251">
        <v>33</v>
      </c>
      <c r="S251">
        <v>38</v>
      </c>
      <c r="T251">
        <v>30</v>
      </c>
      <c r="U251">
        <v>41</v>
      </c>
    </row>
    <row r="252" spans="12:21" x14ac:dyDescent="0.3">
      <c r="L252">
        <v>37</v>
      </c>
      <c r="M252">
        <v>31</v>
      </c>
      <c r="N252">
        <v>34</v>
      </c>
      <c r="O252">
        <v>29</v>
      </c>
      <c r="P252">
        <v>36</v>
      </c>
      <c r="Q252">
        <v>43</v>
      </c>
      <c r="R252">
        <v>39</v>
      </c>
      <c r="S252">
        <v>27</v>
      </c>
      <c r="T252">
        <v>35</v>
      </c>
      <c r="U252">
        <v>31</v>
      </c>
    </row>
    <row r="253" spans="12:21" x14ac:dyDescent="0.3">
      <c r="L253">
        <v>39</v>
      </c>
      <c r="M253">
        <v>45</v>
      </c>
      <c r="N253">
        <v>29</v>
      </c>
      <c r="O253">
        <v>33</v>
      </c>
      <c r="P253">
        <v>37</v>
      </c>
      <c r="Q253">
        <v>40</v>
      </c>
      <c r="R253">
        <v>36</v>
      </c>
      <c r="S253">
        <v>29</v>
      </c>
      <c r="T253">
        <v>31</v>
      </c>
      <c r="U253">
        <v>38</v>
      </c>
    </row>
    <row r="254" spans="12:21" x14ac:dyDescent="0.3">
      <c r="L254">
        <v>35</v>
      </c>
      <c r="M254">
        <v>44</v>
      </c>
      <c r="N254">
        <v>32</v>
      </c>
      <c r="O254">
        <v>39</v>
      </c>
      <c r="P254">
        <v>36</v>
      </c>
      <c r="Q254">
        <v>30</v>
      </c>
      <c r="R254">
        <v>33</v>
      </c>
      <c r="S254">
        <v>28</v>
      </c>
      <c r="T254">
        <v>41</v>
      </c>
      <c r="U254">
        <v>335</v>
      </c>
    </row>
    <row r="255" spans="12:21" x14ac:dyDescent="0.3">
      <c r="L255">
        <v>31</v>
      </c>
      <c r="M255">
        <v>37</v>
      </c>
      <c r="N255">
        <v>42</v>
      </c>
      <c r="O255">
        <v>29</v>
      </c>
      <c r="P255">
        <v>34</v>
      </c>
      <c r="Q255">
        <v>40</v>
      </c>
      <c r="R255">
        <v>31</v>
      </c>
      <c r="S255">
        <v>33</v>
      </c>
      <c r="T255">
        <v>38</v>
      </c>
      <c r="U255">
        <v>36</v>
      </c>
    </row>
    <row r="256" spans="12:21" x14ac:dyDescent="0.3">
      <c r="L256">
        <v>39</v>
      </c>
      <c r="M256">
        <v>27</v>
      </c>
      <c r="N256">
        <v>35</v>
      </c>
      <c r="O256">
        <v>30</v>
      </c>
      <c r="P256">
        <v>43</v>
      </c>
      <c r="Q256">
        <v>29</v>
      </c>
      <c r="R256">
        <v>32</v>
      </c>
      <c r="S256">
        <v>36</v>
      </c>
      <c r="T256">
        <v>31</v>
      </c>
      <c r="U256">
        <v>40</v>
      </c>
    </row>
    <row r="257" spans="12:21" x14ac:dyDescent="0.3">
      <c r="L257">
        <v>38</v>
      </c>
      <c r="M257">
        <v>44</v>
      </c>
      <c r="N257">
        <v>37</v>
      </c>
      <c r="O257">
        <v>33</v>
      </c>
      <c r="P257">
        <v>35</v>
      </c>
      <c r="Q257">
        <v>41</v>
      </c>
      <c r="R257">
        <v>30</v>
      </c>
      <c r="S257">
        <v>31</v>
      </c>
      <c r="T257">
        <v>39</v>
      </c>
      <c r="U257">
        <v>28</v>
      </c>
    </row>
    <row r="258" spans="12:21" x14ac:dyDescent="0.3">
      <c r="L258">
        <v>45</v>
      </c>
      <c r="M258">
        <v>29</v>
      </c>
      <c r="N258">
        <v>33</v>
      </c>
      <c r="O258">
        <v>38</v>
      </c>
      <c r="P258">
        <v>34</v>
      </c>
      <c r="Q258">
        <v>32</v>
      </c>
      <c r="R258">
        <v>35</v>
      </c>
      <c r="S258">
        <v>31</v>
      </c>
      <c r="T258">
        <v>40</v>
      </c>
      <c r="U258">
        <v>36</v>
      </c>
    </row>
    <row r="259" spans="12:21" x14ac:dyDescent="0.3">
      <c r="L259">
        <v>39</v>
      </c>
      <c r="M259">
        <v>27</v>
      </c>
      <c r="N259">
        <v>35</v>
      </c>
      <c r="O259">
        <v>30</v>
      </c>
      <c r="P259">
        <v>43</v>
      </c>
      <c r="Q259">
        <v>29</v>
      </c>
      <c r="R259">
        <v>32</v>
      </c>
      <c r="S259">
        <v>36</v>
      </c>
      <c r="T259">
        <v>31</v>
      </c>
      <c r="U259">
        <v>40</v>
      </c>
    </row>
    <row r="260" spans="12:21" x14ac:dyDescent="0.3">
      <c r="L260">
        <v>38</v>
      </c>
      <c r="M260">
        <v>44</v>
      </c>
      <c r="N260">
        <v>37</v>
      </c>
      <c r="O260">
        <v>33</v>
      </c>
      <c r="P260">
        <v>35</v>
      </c>
      <c r="Q260">
        <v>41</v>
      </c>
      <c r="R260">
        <v>30</v>
      </c>
      <c r="S260">
        <v>31</v>
      </c>
      <c r="T260">
        <v>39</v>
      </c>
      <c r="U260">
        <v>28</v>
      </c>
    </row>
    <row r="265" spans="12:21" x14ac:dyDescent="0.3">
      <c r="M265" s="2">
        <v>1</v>
      </c>
    </row>
    <row r="266" spans="12:21" x14ac:dyDescent="0.3">
      <c r="M266" s="2">
        <v>2</v>
      </c>
      <c r="N266" t="s">
        <v>3</v>
      </c>
      <c r="O266">
        <f>MODE(L251:U260)</f>
        <v>31</v>
      </c>
    </row>
    <row r="267" spans="12:21" x14ac:dyDescent="0.3">
      <c r="M267" s="2">
        <v>3</v>
      </c>
      <c r="N267" t="s">
        <v>4</v>
      </c>
      <c r="O267">
        <f>MEDIAN(L251:U260)</f>
        <v>35</v>
      </c>
    </row>
    <row r="268" spans="12:21" x14ac:dyDescent="0.3">
      <c r="M268" s="2">
        <v>4</v>
      </c>
      <c r="N268" t="s">
        <v>19</v>
      </c>
      <c r="O268">
        <f>MAX(L251:U260)-MIN(L251:U260)</f>
        <v>308</v>
      </c>
    </row>
    <row r="282" spans="12:21" x14ac:dyDescent="0.3">
      <c r="L282">
        <v>56</v>
      </c>
      <c r="M282">
        <v>40</v>
      </c>
      <c r="N282">
        <v>28</v>
      </c>
      <c r="O282">
        <v>73</v>
      </c>
      <c r="P282">
        <v>52</v>
      </c>
      <c r="Q282">
        <v>61</v>
      </c>
      <c r="R282">
        <v>35</v>
      </c>
      <c r="S282">
        <v>40</v>
      </c>
      <c r="T282">
        <v>47</v>
      </c>
      <c r="U282">
        <v>65</v>
      </c>
    </row>
    <row r="283" spans="12:21" x14ac:dyDescent="0.3">
      <c r="L283">
        <v>52</v>
      </c>
      <c r="M283">
        <v>44</v>
      </c>
      <c r="N283">
        <v>38</v>
      </c>
      <c r="O283">
        <v>60</v>
      </c>
      <c r="P283">
        <v>56</v>
      </c>
      <c r="Q283">
        <v>40</v>
      </c>
      <c r="R283">
        <v>36</v>
      </c>
      <c r="S283">
        <v>49</v>
      </c>
      <c r="T283">
        <v>68</v>
      </c>
      <c r="U283">
        <v>57</v>
      </c>
    </row>
    <row r="284" spans="12:21" x14ac:dyDescent="0.3">
      <c r="L284">
        <v>52</v>
      </c>
      <c r="M284">
        <v>63</v>
      </c>
      <c r="N284">
        <v>41</v>
      </c>
      <c r="O284">
        <v>48</v>
      </c>
      <c r="P284">
        <v>55</v>
      </c>
      <c r="Q284">
        <v>42</v>
      </c>
      <c r="R284">
        <v>39</v>
      </c>
      <c r="S284">
        <v>58</v>
      </c>
      <c r="T284">
        <v>62</v>
      </c>
      <c r="U284">
        <v>49</v>
      </c>
    </row>
    <row r="285" spans="12:21" x14ac:dyDescent="0.3">
      <c r="L285">
        <v>59</v>
      </c>
      <c r="M285">
        <v>45</v>
      </c>
      <c r="N285">
        <v>47</v>
      </c>
      <c r="O285">
        <v>51</v>
      </c>
      <c r="P285">
        <v>65</v>
      </c>
      <c r="Q285">
        <v>41</v>
      </c>
      <c r="R285">
        <v>48</v>
      </c>
      <c r="S285">
        <v>55</v>
      </c>
      <c r="T285">
        <v>42</v>
      </c>
      <c r="U285">
        <v>39</v>
      </c>
    </row>
    <row r="286" spans="12:21" x14ac:dyDescent="0.3">
      <c r="L286">
        <v>58</v>
      </c>
      <c r="M286">
        <v>62</v>
      </c>
      <c r="N286">
        <v>49</v>
      </c>
      <c r="O286">
        <v>59</v>
      </c>
      <c r="P286">
        <v>45</v>
      </c>
      <c r="Q286">
        <v>47</v>
      </c>
      <c r="R286">
        <v>51</v>
      </c>
      <c r="S286">
        <v>65</v>
      </c>
      <c r="T286">
        <v>43</v>
      </c>
      <c r="U286">
        <v>58</v>
      </c>
    </row>
    <row r="292" spans="13:18" ht="15" thickBot="1" x14ac:dyDescent="0.35"/>
    <row r="293" spans="13:18" ht="27.6" thickBot="1" x14ac:dyDescent="0.35">
      <c r="M293" s="2">
        <v>1</v>
      </c>
      <c r="P293" s="3" t="s">
        <v>20</v>
      </c>
      <c r="Q293" s="3" t="s">
        <v>21</v>
      </c>
    </row>
    <row r="294" spans="13:18" ht="15" thickBot="1" x14ac:dyDescent="0.35">
      <c r="P294" s="3" t="s">
        <v>22</v>
      </c>
      <c r="Q294" s="3" t="s">
        <v>23</v>
      </c>
      <c r="R294" cm="1">
        <f t="array" ref="R294:R295">FREQUENCY(L282:U286,Q294:Q296)</f>
        <v>0</v>
      </c>
    </row>
    <row r="295" spans="13:18" ht="15" thickBot="1" x14ac:dyDescent="0.35">
      <c r="P295" s="3" t="s">
        <v>24</v>
      </c>
      <c r="Q295" s="3" t="s">
        <v>25</v>
      </c>
      <c r="R295">
        <v>50</v>
      </c>
    </row>
    <row r="296" spans="13:18" ht="15" thickBot="1" x14ac:dyDescent="0.35">
      <c r="P296" s="3" t="s">
        <v>26</v>
      </c>
      <c r="Q296" s="3" t="s">
        <v>27</v>
      </c>
    </row>
    <row r="299" spans="13:18" x14ac:dyDescent="0.3">
      <c r="M299" s="2">
        <v>2</v>
      </c>
      <c r="N299" t="s">
        <v>3</v>
      </c>
      <c r="O299">
        <f>MODE(L282:U286)</f>
        <v>40</v>
      </c>
      <c r="P299" t="s">
        <v>5</v>
      </c>
    </row>
    <row r="300" spans="13:18" x14ac:dyDescent="0.3">
      <c r="M300" s="2">
        <v>3</v>
      </c>
      <c r="N300" t="s">
        <v>4</v>
      </c>
      <c r="O300">
        <f>MEDIAN(L282:U286)</f>
        <v>50</v>
      </c>
      <c r="P300" t="s">
        <v>5</v>
      </c>
    </row>
    <row r="301" spans="13:18" x14ac:dyDescent="0.3">
      <c r="M301" s="2">
        <v>4</v>
      </c>
      <c r="N301" t="s">
        <v>19</v>
      </c>
      <c r="O301">
        <f>MAX(L282:U286)-MIN(L282:U286)</f>
        <v>45</v>
      </c>
    </row>
    <row r="307" spans="13:14" x14ac:dyDescent="0.3">
      <c r="N307" s="2">
        <v>1</v>
      </c>
    </row>
    <row r="309" spans="13:14" x14ac:dyDescent="0.3">
      <c r="M309" t="s">
        <v>37</v>
      </c>
      <c r="N309" t="s">
        <v>38</v>
      </c>
    </row>
    <row r="310" spans="13:14" x14ac:dyDescent="0.3">
      <c r="M310" t="s">
        <v>28</v>
      </c>
      <c r="N310">
        <v>30</v>
      </c>
    </row>
    <row r="311" spans="13:14" x14ac:dyDescent="0.3">
      <c r="M311" t="s">
        <v>29</v>
      </c>
      <c r="N311">
        <v>40</v>
      </c>
    </row>
    <row r="312" spans="13:14" x14ac:dyDescent="0.3">
      <c r="M312" t="s">
        <v>30</v>
      </c>
      <c r="N312">
        <v>20</v>
      </c>
    </row>
    <row r="313" spans="13:14" x14ac:dyDescent="0.3">
      <c r="M313" t="s">
        <v>31</v>
      </c>
      <c r="N313">
        <v>10</v>
      </c>
    </row>
    <row r="314" spans="13:14" x14ac:dyDescent="0.3">
      <c r="M314" t="s">
        <v>32</v>
      </c>
      <c r="N314">
        <v>45</v>
      </c>
    </row>
    <row r="315" spans="13:14" x14ac:dyDescent="0.3">
      <c r="M315" t="s">
        <v>33</v>
      </c>
      <c r="N315">
        <v>25</v>
      </c>
    </row>
    <row r="316" spans="13:14" x14ac:dyDescent="0.3">
      <c r="M316" t="s">
        <v>34</v>
      </c>
      <c r="N316">
        <v>30</v>
      </c>
    </row>
    <row r="320" spans="13:14" x14ac:dyDescent="0.3">
      <c r="N320" s="2">
        <v>2</v>
      </c>
    </row>
    <row r="322" spans="14:16" ht="28.8" x14ac:dyDescent="0.3">
      <c r="N322" t="s">
        <v>35</v>
      </c>
      <c r="O322">
        <f>MAX(N310:N316)</f>
        <v>45</v>
      </c>
      <c r="P322" s="4" t="s">
        <v>36</v>
      </c>
    </row>
    <row r="325" spans="14:16" x14ac:dyDescent="0.3">
      <c r="N325" s="2">
        <v>3</v>
      </c>
    </row>
    <row r="355" spans="12:22" x14ac:dyDescent="0.3">
      <c r="M355">
        <v>4</v>
      </c>
      <c r="N355">
        <v>5</v>
      </c>
      <c r="O355">
        <v>3</v>
      </c>
      <c r="P355">
        <v>4</v>
      </c>
      <c r="Q355">
        <v>4</v>
      </c>
      <c r="R355">
        <v>3</v>
      </c>
      <c r="S355">
        <v>2</v>
      </c>
      <c r="T355">
        <v>5</v>
      </c>
      <c r="U355">
        <v>4</v>
      </c>
      <c r="V355">
        <v>3</v>
      </c>
    </row>
    <row r="356" spans="12:22" x14ac:dyDescent="0.3">
      <c r="M356">
        <v>5</v>
      </c>
      <c r="N356">
        <v>4</v>
      </c>
      <c r="O356">
        <v>2</v>
      </c>
      <c r="P356">
        <v>3</v>
      </c>
      <c r="Q356">
        <v>4</v>
      </c>
      <c r="R356">
        <v>5</v>
      </c>
      <c r="S356">
        <v>3</v>
      </c>
      <c r="T356">
        <v>4</v>
      </c>
      <c r="U356">
        <v>5</v>
      </c>
      <c r="V356">
        <v>3</v>
      </c>
    </row>
    <row r="357" spans="12:22" x14ac:dyDescent="0.3">
      <c r="M357">
        <v>4</v>
      </c>
      <c r="N357">
        <v>3</v>
      </c>
      <c r="O357">
        <v>2</v>
      </c>
      <c r="P357">
        <v>4</v>
      </c>
      <c r="Q357">
        <v>5</v>
      </c>
      <c r="R357">
        <v>3</v>
      </c>
      <c r="S357">
        <v>4</v>
      </c>
      <c r="T357">
        <v>5</v>
      </c>
      <c r="U357">
        <v>4</v>
      </c>
      <c r="V357">
        <v>3</v>
      </c>
    </row>
    <row r="358" spans="12:22" x14ac:dyDescent="0.3">
      <c r="M358">
        <v>3</v>
      </c>
      <c r="N358">
        <v>4</v>
      </c>
      <c r="O358">
        <v>5</v>
      </c>
      <c r="P358">
        <v>2</v>
      </c>
      <c r="Q358">
        <v>3</v>
      </c>
      <c r="R358">
        <v>4</v>
      </c>
      <c r="S358">
        <v>4</v>
      </c>
      <c r="T358">
        <v>3</v>
      </c>
      <c r="U358">
        <v>5</v>
      </c>
      <c r="V358">
        <v>4</v>
      </c>
    </row>
    <row r="359" spans="12:22" x14ac:dyDescent="0.3">
      <c r="M359">
        <v>3</v>
      </c>
      <c r="N359">
        <v>4</v>
      </c>
      <c r="O359">
        <v>5</v>
      </c>
      <c r="P359">
        <v>4</v>
      </c>
      <c r="Q359">
        <v>2</v>
      </c>
      <c r="R359">
        <v>3</v>
      </c>
      <c r="S359">
        <v>4</v>
      </c>
      <c r="T359">
        <v>5</v>
      </c>
      <c r="U359">
        <v>3</v>
      </c>
      <c r="V359">
        <v>4</v>
      </c>
    </row>
    <row r="360" spans="12:22" x14ac:dyDescent="0.3">
      <c r="M360">
        <v>5</v>
      </c>
      <c r="N360">
        <v>4</v>
      </c>
      <c r="O360">
        <v>3</v>
      </c>
      <c r="P360">
        <v>4</v>
      </c>
      <c r="Q360">
        <v>5</v>
      </c>
      <c r="R360">
        <v>3</v>
      </c>
      <c r="S360">
        <v>4</v>
      </c>
      <c r="T360">
        <v>5</v>
      </c>
      <c r="U360">
        <v>4</v>
      </c>
      <c r="V360">
        <v>3</v>
      </c>
    </row>
    <row r="361" spans="12:22" x14ac:dyDescent="0.3">
      <c r="M361">
        <v>3</v>
      </c>
      <c r="N361">
        <v>4</v>
      </c>
      <c r="O361">
        <v>5</v>
      </c>
      <c r="P361">
        <v>2</v>
      </c>
      <c r="Q361">
        <v>3</v>
      </c>
      <c r="R361">
        <v>4</v>
      </c>
      <c r="S361">
        <v>4</v>
      </c>
      <c r="T361">
        <v>3</v>
      </c>
      <c r="U361">
        <v>5</v>
      </c>
      <c r="V361">
        <v>4</v>
      </c>
    </row>
    <row r="362" spans="12:22" x14ac:dyDescent="0.3">
      <c r="M362">
        <v>3</v>
      </c>
      <c r="N362">
        <v>4</v>
      </c>
      <c r="O362">
        <v>5</v>
      </c>
      <c r="P362">
        <v>4</v>
      </c>
      <c r="Q362">
        <v>2</v>
      </c>
      <c r="R362">
        <v>3</v>
      </c>
      <c r="S362">
        <v>4</v>
      </c>
      <c r="T362">
        <v>5</v>
      </c>
      <c r="U362">
        <v>3</v>
      </c>
      <c r="V362">
        <v>4</v>
      </c>
    </row>
    <row r="363" spans="12:22" x14ac:dyDescent="0.3">
      <c r="M363">
        <v>5</v>
      </c>
      <c r="N363">
        <v>4</v>
      </c>
      <c r="O363">
        <v>3</v>
      </c>
      <c r="P363">
        <v>4</v>
      </c>
      <c r="Q363">
        <v>5</v>
      </c>
      <c r="R363">
        <v>3</v>
      </c>
      <c r="S363">
        <v>4</v>
      </c>
      <c r="T363">
        <v>5</v>
      </c>
      <c r="U363">
        <v>4</v>
      </c>
      <c r="V363">
        <v>3</v>
      </c>
    </row>
    <row r="364" spans="12:22" x14ac:dyDescent="0.3">
      <c r="M364">
        <v>3</v>
      </c>
      <c r="N364">
        <v>4</v>
      </c>
      <c r="O364">
        <v>5</v>
      </c>
      <c r="P364">
        <v>2</v>
      </c>
      <c r="Q364">
        <v>3</v>
      </c>
      <c r="R364">
        <v>4</v>
      </c>
      <c r="S364">
        <v>4</v>
      </c>
      <c r="T364">
        <v>3</v>
      </c>
      <c r="U364">
        <v>5</v>
      </c>
      <c r="V364">
        <v>4</v>
      </c>
    </row>
    <row r="366" spans="12:22" ht="15" thickBot="1" x14ac:dyDescent="0.35"/>
    <row r="367" spans="12:22" x14ac:dyDescent="0.3">
      <c r="L367" s="8">
        <v>1</v>
      </c>
      <c r="M367" t="s">
        <v>41</v>
      </c>
      <c r="N367" s="7" t="s">
        <v>40</v>
      </c>
      <c r="O367" s="7" t="s">
        <v>38</v>
      </c>
    </row>
    <row r="368" spans="12:22" x14ac:dyDescent="0.3">
      <c r="M368" t="s">
        <v>39</v>
      </c>
      <c r="N368">
        <v>2</v>
      </c>
      <c r="O368">
        <v>8</v>
      </c>
    </row>
    <row r="369" spans="12:15" x14ac:dyDescent="0.3">
      <c r="M369" s="5" t="s">
        <v>42</v>
      </c>
      <c r="N369">
        <v>4</v>
      </c>
      <c r="O369">
        <v>69</v>
      </c>
    </row>
    <row r="370" spans="12:15" x14ac:dyDescent="0.3">
      <c r="M370" t="s">
        <v>43</v>
      </c>
      <c r="N370">
        <v>5</v>
      </c>
      <c r="O370">
        <v>23</v>
      </c>
    </row>
    <row r="371" spans="12:15" ht="15" thickBot="1" x14ac:dyDescent="0.35">
      <c r="M371" t="s">
        <v>44</v>
      </c>
      <c r="N371" s="6" t="s">
        <v>45</v>
      </c>
      <c r="O371" s="6">
        <v>0</v>
      </c>
    </row>
    <row r="374" spans="12:15" x14ac:dyDescent="0.3">
      <c r="M374" t="s">
        <v>5</v>
      </c>
      <c r="N374" t="s">
        <v>46</v>
      </c>
    </row>
    <row r="375" spans="12:15" x14ac:dyDescent="0.3">
      <c r="M375" t="s">
        <v>5</v>
      </c>
      <c r="N375" t="s">
        <v>5</v>
      </c>
    </row>
    <row r="376" spans="12:15" x14ac:dyDescent="0.3">
      <c r="M376" t="s">
        <v>5</v>
      </c>
      <c r="N376" t="s">
        <v>5</v>
      </c>
    </row>
    <row r="377" spans="12:15" x14ac:dyDescent="0.3">
      <c r="M377" t="s">
        <v>5</v>
      </c>
      <c r="N377" t="s">
        <v>5</v>
      </c>
    </row>
    <row r="378" spans="12:15" x14ac:dyDescent="0.3">
      <c r="M378" t="s">
        <v>5</v>
      </c>
    </row>
    <row r="383" spans="12:15" x14ac:dyDescent="0.3">
      <c r="L383" s="2">
        <v>2</v>
      </c>
      <c r="M383">
        <f>MODE(M355:V364)</f>
        <v>4</v>
      </c>
    </row>
    <row r="385" spans="12:12" x14ac:dyDescent="0.3">
      <c r="L385" s="2">
        <v>3</v>
      </c>
    </row>
    <row r="410" spans="17:24" x14ac:dyDescent="0.3">
      <c r="Q410">
        <v>35</v>
      </c>
      <c r="R410">
        <v>47</v>
      </c>
      <c r="S410">
        <v>36</v>
      </c>
      <c r="T410">
        <v>37</v>
      </c>
      <c r="U410">
        <v>31</v>
      </c>
    </row>
    <row r="411" spans="17:24" x14ac:dyDescent="0.3">
      <c r="Q411">
        <v>28</v>
      </c>
      <c r="R411">
        <v>31</v>
      </c>
      <c r="S411">
        <v>40</v>
      </c>
      <c r="T411">
        <v>34</v>
      </c>
      <c r="U411">
        <v>37</v>
      </c>
    </row>
    <row r="412" spans="17:24" ht="15" thickBot="1" x14ac:dyDescent="0.35">
      <c r="Q412">
        <v>32</v>
      </c>
      <c r="R412">
        <v>39</v>
      </c>
      <c r="S412">
        <v>42</v>
      </c>
      <c r="T412">
        <v>46</v>
      </c>
      <c r="U412">
        <v>40</v>
      </c>
    </row>
    <row r="413" spans="17:24" x14ac:dyDescent="0.3">
      <c r="Q413">
        <v>45</v>
      </c>
      <c r="R413">
        <v>43</v>
      </c>
      <c r="S413">
        <v>29</v>
      </c>
      <c r="T413">
        <v>30</v>
      </c>
      <c r="U413">
        <v>42</v>
      </c>
      <c r="W413" s="7" t="s">
        <v>48</v>
      </c>
      <c r="X413" s="7" t="s">
        <v>38</v>
      </c>
    </row>
    <row r="414" spans="17:24" x14ac:dyDescent="0.3">
      <c r="Q414">
        <v>38</v>
      </c>
      <c r="R414">
        <v>37</v>
      </c>
      <c r="S414">
        <v>31</v>
      </c>
      <c r="T414">
        <v>39</v>
      </c>
      <c r="U414">
        <v>33</v>
      </c>
      <c r="W414">
        <v>20</v>
      </c>
      <c r="X414">
        <v>0</v>
      </c>
    </row>
    <row r="415" spans="17:24" x14ac:dyDescent="0.3">
      <c r="Q415">
        <v>29</v>
      </c>
      <c r="R415">
        <v>30</v>
      </c>
      <c r="S415">
        <v>45</v>
      </c>
      <c r="T415">
        <v>43</v>
      </c>
      <c r="U415">
        <v>39</v>
      </c>
      <c r="W415">
        <v>30</v>
      </c>
      <c r="X415">
        <v>10</v>
      </c>
    </row>
    <row r="416" spans="17:24" x14ac:dyDescent="0.3">
      <c r="Q416">
        <v>42</v>
      </c>
      <c r="R416">
        <v>34</v>
      </c>
      <c r="S416">
        <v>38</v>
      </c>
      <c r="T416">
        <v>28</v>
      </c>
      <c r="U416">
        <v>28</v>
      </c>
      <c r="W416">
        <v>40</v>
      </c>
      <c r="X416">
        <v>28</v>
      </c>
    </row>
    <row r="417" spans="17:24" ht="15" thickBot="1" x14ac:dyDescent="0.35">
      <c r="Q417">
        <v>30</v>
      </c>
      <c r="R417">
        <v>39</v>
      </c>
      <c r="S417">
        <v>33</v>
      </c>
      <c r="T417">
        <v>32</v>
      </c>
      <c r="U417">
        <v>35</v>
      </c>
      <c r="W417" s="6" t="s">
        <v>45</v>
      </c>
      <c r="X417" s="6">
        <v>12</v>
      </c>
    </row>
    <row r="418" spans="17:24" x14ac:dyDescent="0.3">
      <c r="Q418">
        <v>36</v>
      </c>
      <c r="R418">
        <v>28</v>
      </c>
      <c r="S418">
        <v>41</v>
      </c>
      <c r="T418">
        <v>36</v>
      </c>
      <c r="U418">
        <v>38</v>
      </c>
    </row>
    <row r="419" spans="17:24" x14ac:dyDescent="0.3">
      <c r="Q419">
        <v>41</v>
      </c>
      <c r="R419">
        <v>33</v>
      </c>
      <c r="S419">
        <v>35</v>
      </c>
      <c r="T419">
        <v>29</v>
      </c>
      <c r="U419">
        <v>43</v>
      </c>
    </row>
    <row r="424" spans="17:24" x14ac:dyDescent="0.3">
      <c r="S424" t="s">
        <v>5</v>
      </c>
      <c r="T424" t="s">
        <v>5</v>
      </c>
    </row>
    <row r="425" spans="17:24" x14ac:dyDescent="0.3">
      <c r="Q425" s="2">
        <v>1</v>
      </c>
      <c r="S425" t="s">
        <v>5</v>
      </c>
      <c r="T425" t="s">
        <v>5</v>
      </c>
    </row>
    <row r="426" spans="17:24" x14ac:dyDescent="0.3">
      <c r="S426" t="s">
        <v>5</v>
      </c>
    </row>
    <row r="427" spans="17:24" x14ac:dyDescent="0.3">
      <c r="S427" t="s">
        <v>5</v>
      </c>
    </row>
    <row r="442" spans="17:19" x14ac:dyDescent="0.3">
      <c r="Q442" s="2">
        <v>2</v>
      </c>
      <c r="R442" t="s">
        <v>1</v>
      </c>
      <c r="S442">
        <f>AVERAGE(Q410:U419)</f>
        <v>36.14</v>
      </c>
    </row>
    <row r="446" spans="17:19" x14ac:dyDescent="0.3">
      <c r="Q446" s="2">
        <v>3</v>
      </c>
    </row>
    <row r="472" spans="17:26" x14ac:dyDescent="0.3">
      <c r="Q472">
        <v>125</v>
      </c>
      <c r="R472">
        <v>118</v>
      </c>
      <c r="S472">
        <v>136</v>
      </c>
      <c r="T472">
        <v>130</v>
      </c>
      <c r="U472">
        <v>136</v>
      </c>
      <c r="V472">
        <v>130</v>
      </c>
      <c r="W472">
        <v>136</v>
      </c>
      <c r="X472">
        <v>130</v>
      </c>
      <c r="Y472">
        <v>136</v>
      </c>
      <c r="Z472">
        <v>130</v>
      </c>
    </row>
    <row r="473" spans="17:26" x14ac:dyDescent="0.3">
      <c r="Q473">
        <v>148</v>
      </c>
      <c r="R473">
        <v>125</v>
      </c>
      <c r="S473">
        <v>127</v>
      </c>
      <c r="T473">
        <v>134</v>
      </c>
      <c r="U473">
        <v>127</v>
      </c>
      <c r="V473">
        <v>134</v>
      </c>
      <c r="W473">
        <v>127</v>
      </c>
      <c r="X473">
        <v>134</v>
      </c>
      <c r="Y473">
        <v>127</v>
      </c>
      <c r="Z473">
        <v>134</v>
      </c>
    </row>
    <row r="474" spans="17:26" x14ac:dyDescent="0.3">
      <c r="Q474">
        <v>137</v>
      </c>
      <c r="R474">
        <v>132</v>
      </c>
      <c r="S474">
        <v>130</v>
      </c>
      <c r="T474">
        <v>141</v>
      </c>
      <c r="U474">
        <v>130</v>
      </c>
      <c r="V474">
        <v>141</v>
      </c>
      <c r="W474">
        <v>130</v>
      </c>
      <c r="X474">
        <v>141</v>
      </c>
      <c r="Y474">
        <v>130</v>
      </c>
      <c r="Z474">
        <v>141</v>
      </c>
    </row>
    <row r="475" spans="17:26" x14ac:dyDescent="0.3">
      <c r="Q475">
        <v>120</v>
      </c>
      <c r="R475">
        <v>136</v>
      </c>
      <c r="S475">
        <v>122</v>
      </c>
      <c r="T475">
        <v>119</v>
      </c>
      <c r="U475">
        <v>122</v>
      </c>
      <c r="V475">
        <v>119</v>
      </c>
      <c r="W475">
        <v>122</v>
      </c>
      <c r="X475">
        <v>119</v>
      </c>
      <c r="Y475">
        <v>122</v>
      </c>
      <c r="Z475">
        <v>119</v>
      </c>
    </row>
    <row r="476" spans="17:26" x14ac:dyDescent="0.3">
      <c r="Q476">
        <v>135</v>
      </c>
      <c r="R476">
        <v>128</v>
      </c>
      <c r="S476">
        <v>125</v>
      </c>
      <c r="T476">
        <v>125</v>
      </c>
      <c r="U476">
        <v>125</v>
      </c>
      <c r="V476">
        <v>125</v>
      </c>
      <c r="W476">
        <v>125</v>
      </c>
      <c r="X476">
        <v>125</v>
      </c>
      <c r="Y476">
        <v>125</v>
      </c>
      <c r="Z476">
        <v>125</v>
      </c>
    </row>
    <row r="477" spans="17:26" x14ac:dyDescent="0.3">
      <c r="Q477">
        <v>132</v>
      </c>
      <c r="R477">
        <v>123</v>
      </c>
      <c r="S477">
        <v>133</v>
      </c>
      <c r="T477">
        <v>131</v>
      </c>
      <c r="U477">
        <v>133</v>
      </c>
      <c r="V477">
        <v>131</v>
      </c>
      <c r="W477">
        <v>133</v>
      </c>
      <c r="X477">
        <v>131</v>
      </c>
      <c r="Y477">
        <v>133</v>
      </c>
      <c r="Z477">
        <v>131</v>
      </c>
    </row>
    <row r="478" spans="17:26" x14ac:dyDescent="0.3">
      <c r="Q478">
        <v>145</v>
      </c>
      <c r="R478">
        <v>132</v>
      </c>
      <c r="S478">
        <v>140</v>
      </c>
      <c r="T478">
        <v>136</v>
      </c>
      <c r="U478">
        <v>140</v>
      </c>
      <c r="V478">
        <v>136</v>
      </c>
      <c r="W478">
        <v>140</v>
      </c>
      <c r="X478">
        <v>136</v>
      </c>
      <c r="Y478">
        <v>140</v>
      </c>
      <c r="Z478">
        <v>136</v>
      </c>
    </row>
    <row r="479" spans="17:26" x14ac:dyDescent="0.3">
      <c r="Q479">
        <v>122</v>
      </c>
      <c r="R479">
        <v>138</v>
      </c>
      <c r="S479">
        <v>126</v>
      </c>
      <c r="T479">
        <v>128</v>
      </c>
      <c r="U479">
        <v>126</v>
      </c>
      <c r="V479">
        <v>128</v>
      </c>
      <c r="W479">
        <v>126</v>
      </c>
      <c r="X479">
        <v>128</v>
      </c>
      <c r="Y479">
        <v>126</v>
      </c>
      <c r="Z479">
        <v>128</v>
      </c>
    </row>
    <row r="480" spans="17:26" x14ac:dyDescent="0.3">
      <c r="Q480">
        <v>130</v>
      </c>
      <c r="R480">
        <v>126</v>
      </c>
      <c r="S480">
        <v>133</v>
      </c>
      <c r="T480">
        <v>124</v>
      </c>
      <c r="U480">
        <v>133</v>
      </c>
      <c r="V480">
        <v>124</v>
      </c>
      <c r="W480">
        <v>133</v>
      </c>
      <c r="X480">
        <v>124</v>
      </c>
      <c r="Y480">
        <v>133</v>
      </c>
      <c r="Z480">
        <v>124</v>
      </c>
    </row>
    <row r="481" spans="17:26" x14ac:dyDescent="0.3">
      <c r="Q481">
        <v>141</v>
      </c>
      <c r="R481">
        <v>129</v>
      </c>
      <c r="S481">
        <v>135</v>
      </c>
      <c r="T481">
        <v>132</v>
      </c>
      <c r="U481">
        <v>135</v>
      </c>
      <c r="V481">
        <v>132</v>
      </c>
      <c r="W481">
        <v>135</v>
      </c>
      <c r="X481">
        <v>132</v>
      </c>
      <c r="Y481">
        <v>135</v>
      </c>
      <c r="Z481">
        <v>132</v>
      </c>
    </row>
    <row r="483" spans="17:26" ht="15" thickBot="1" x14ac:dyDescent="0.35"/>
    <row r="484" spans="17:26" x14ac:dyDescent="0.3">
      <c r="R484" t="s">
        <v>5</v>
      </c>
      <c r="V484" s="7" t="s">
        <v>48</v>
      </c>
      <c r="W484" s="7" t="s">
        <v>38</v>
      </c>
    </row>
    <row r="485" spans="17:26" x14ac:dyDescent="0.3">
      <c r="R485" t="s">
        <v>5</v>
      </c>
      <c r="V485">
        <v>110</v>
      </c>
      <c r="W485">
        <v>0</v>
      </c>
    </row>
    <row r="486" spans="17:26" x14ac:dyDescent="0.3">
      <c r="R486" t="s">
        <v>5</v>
      </c>
      <c r="V486">
        <v>120</v>
      </c>
      <c r="W486">
        <v>6</v>
      </c>
    </row>
    <row r="487" spans="17:26" x14ac:dyDescent="0.3">
      <c r="R487" t="s">
        <v>5</v>
      </c>
      <c r="V487">
        <v>130</v>
      </c>
      <c r="W487">
        <v>44</v>
      </c>
    </row>
    <row r="488" spans="17:26" x14ac:dyDescent="0.3">
      <c r="R488" t="s">
        <v>5</v>
      </c>
      <c r="V488">
        <v>140</v>
      </c>
      <c r="W488">
        <v>43</v>
      </c>
    </row>
    <row r="489" spans="17:26" x14ac:dyDescent="0.3">
      <c r="R489" t="s">
        <v>5</v>
      </c>
      <c r="V489">
        <v>150</v>
      </c>
      <c r="W489">
        <v>7</v>
      </c>
    </row>
    <row r="490" spans="17:26" ht="15" thickBot="1" x14ac:dyDescent="0.35">
      <c r="V490" s="6" t="s">
        <v>45</v>
      </c>
      <c r="W490" s="6">
        <v>0</v>
      </c>
    </row>
    <row r="494" spans="17:26" x14ac:dyDescent="0.3">
      <c r="R494" s="2">
        <v>1</v>
      </c>
    </row>
    <row r="512" spans="18:20" x14ac:dyDescent="0.3">
      <c r="R512" s="2">
        <v>2</v>
      </c>
      <c r="S512" t="s">
        <v>49</v>
      </c>
      <c r="T512">
        <f>MEDIAN(Q472:Z481)</f>
        <v>130.5</v>
      </c>
    </row>
    <row r="514" spans="18:18" x14ac:dyDescent="0.3">
      <c r="R514" s="2">
        <v>3</v>
      </c>
    </row>
    <row r="538" spans="17:22" x14ac:dyDescent="0.3">
      <c r="Q538" t="s">
        <v>50</v>
      </c>
      <c r="R538" t="s">
        <v>51</v>
      </c>
      <c r="S538" t="s">
        <v>52</v>
      </c>
    </row>
    <row r="539" spans="17:22" ht="15" thickBot="1" x14ac:dyDescent="0.35">
      <c r="Q539">
        <v>45</v>
      </c>
      <c r="R539">
        <v>32</v>
      </c>
      <c r="S539">
        <v>40</v>
      </c>
    </row>
    <row r="540" spans="17:22" x14ac:dyDescent="0.3">
      <c r="Q540">
        <v>35</v>
      </c>
      <c r="R540">
        <v>28</v>
      </c>
      <c r="S540">
        <v>39</v>
      </c>
      <c r="U540" s="7" t="s">
        <v>48</v>
      </c>
      <c r="V540" s="7" t="s">
        <v>38</v>
      </c>
    </row>
    <row r="541" spans="17:22" x14ac:dyDescent="0.3">
      <c r="Q541">
        <v>40</v>
      </c>
      <c r="R541">
        <v>30</v>
      </c>
      <c r="S541">
        <v>42</v>
      </c>
      <c r="U541">
        <v>10</v>
      </c>
      <c r="V541">
        <v>0</v>
      </c>
    </row>
    <row r="542" spans="17:22" x14ac:dyDescent="0.3">
      <c r="Q542">
        <v>38</v>
      </c>
      <c r="R542">
        <v>34</v>
      </c>
      <c r="S542">
        <v>41</v>
      </c>
      <c r="U542">
        <v>20</v>
      </c>
      <c r="V542">
        <v>0</v>
      </c>
    </row>
    <row r="543" spans="17:22" x14ac:dyDescent="0.3">
      <c r="Q543">
        <v>42</v>
      </c>
      <c r="R543">
        <v>33</v>
      </c>
      <c r="S543">
        <v>38</v>
      </c>
      <c r="U543">
        <v>30</v>
      </c>
      <c r="V543">
        <v>3</v>
      </c>
    </row>
    <row r="544" spans="17:22" x14ac:dyDescent="0.3">
      <c r="Q544">
        <v>37</v>
      </c>
      <c r="R544">
        <v>35</v>
      </c>
      <c r="S544">
        <v>43</v>
      </c>
      <c r="U544">
        <v>40</v>
      </c>
      <c r="V544">
        <v>16</v>
      </c>
    </row>
    <row r="545" spans="17:22" x14ac:dyDescent="0.3">
      <c r="Q545">
        <v>39</v>
      </c>
      <c r="R545">
        <v>31</v>
      </c>
      <c r="S545">
        <v>45</v>
      </c>
      <c r="U545">
        <v>50</v>
      </c>
      <c r="V545">
        <v>11</v>
      </c>
    </row>
    <row r="546" spans="17:22" ht="15" thickBot="1" x14ac:dyDescent="0.35">
      <c r="Q546">
        <v>43</v>
      </c>
      <c r="R546">
        <v>29</v>
      </c>
      <c r="S546">
        <v>44</v>
      </c>
      <c r="U546" s="6" t="s">
        <v>45</v>
      </c>
      <c r="V546" s="6">
        <v>0</v>
      </c>
    </row>
    <row r="547" spans="17:22" x14ac:dyDescent="0.3">
      <c r="Q547">
        <v>44</v>
      </c>
      <c r="R547">
        <v>36</v>
      </c>
      <c r="S547">
        <v>41</v>
      </c>
    </row>
    <row r="548" spans="17:22" x14ac:dyDescent="0.3">
      <c r="Q548">
        <v>41</v>
      </c>
      <c r="R548">
        <v>37</v>
      </c>
      <c r="S548">
        <v>37</v>
      </c>
    </row>
    <row r="549" spans="17:22" x14ac:dyDescent="0.3">
      <c r="V549" t="s">
        <v>5</v>
      </c>
    </row>
    <row r="550" spans="17:22" x14ac:dyDescent="0.3">
      <c r="V550" t="s">
        <v>5</v>
      </c>
    </row>
    <row r="551" spans="17:22" x14ac:dyDescent="0.3">
      <c r="V551" t="s">
        <v>5</v>
      </c>
    </row>
    <row r="552" spans="17:22" x14ac:dyDescent="0.3">
      <c r="V552" t="s">
        <v>5</v>
      </c>
    </row>
    <row r="553" spans="17:22" x14ac:dyDescent="0.3">
      <c r="Q553" s="2">
        <v>1</v>
      </c>
      <c r="V553" t="s">
        <v>5</v>
      </c>
    </row>
    <row r="569" spans="17:19" x14ac:dyDescent="0.3">
      <c r="Q569" s="2">
        <v>2</v>
      </c>
      <c r="R569" t="s">
        <v>1</v>
      </c>
      <c r="S569">
        <f>AVERAGE(Q539:S548)</f>
        <v>37.966666666666669</v>
      </c>
    </row>
    <row r="571" spans="17:19" x14ac:dyDescent="0.3">
      <c r="Q571" s="2">
        <v>3</v>
      </c>
      <c r="R571" t="s">
        <v>12</v>
      </c>
    </row>
    <row r="572" spans="17:19" x14ac:dyDescent="0.3">
      <c r="R572" t="s">
        <v>3</v>
      </c>
      <c r="S572">
        <f>MAX(Q539:S548)-MIN(Q539:S548)</f>
        <v>17</v>
      </c>
    </row>
    <row r="581" spans="17:21" x14ac:dyDescent="0.3">
      <c r="Q581">
        <v>-0.7</v>
      </c>
      <c r="R581">
        <v>1.9</v>
      </c>
      <c r="S581">
        <v>-1.8</v>
      </c>
      <c r="T581">
        <v>-1</v>
      </c>
      <c r="U581">
        <v>-2.5</v>
      </c>
    </row>
    <row r="582" spans="17:21" x14ac:dyDescent="0.3">
      <c r="Q582">
        <v>1.2</v>
      </c>
      <c r="R582">
        <v>-1.1000000000000001</v>
      </c>
      <c r="S582">
        <v>1.5</v>
      </c>
      <c r="T582">
        <v>1.7</v>
      </c>
      <c r="U582">
        <v>1.3</v>
      </c>
    </row>
    <row r="583" spans="17:21" x14ac:dyDescent="0.3">
      <c r="Q583">
        <v>-1.5</v>
      </c>
      <c r="R583">
        <v>-0.4</v>
      </c>
      <c r="S583">
        <v>-0.2</v>
      </c>
      <c r="T583">
        <v>-0.9</v>
      </c>
      <c r="U583">
        <v>-0.8</v>
      </c>
    </row>
    <row r="584" spans="17:21" x14ac:dyDescent="0.3">
      <c r="Q584">
        <v>-0.3</v>
      </c>
      <c r="R584">
        <v>2.2000000000000002</v>
      </c>
      <c r="S584">
        <v>-2.1</v>
      </c>
      <c r="T584">
        <v>-2</v>
      </c>
      <c r="U584">
        <v>-1.9</v>
      </c>
    </row>
    <row r="585" spans="17:21" x14ac:dyDescent="0.3">
      <c r="Q585">
        <v>2.6</v>
      </c>
      <c r="R585">
        <v>-0.9</v>
      </c>
      <c r="S585">
        <v>2.8</v>
      </c>
      <c r="T585">
        <v>2.7</v>
      </c>
      <c r="U585">
        <v>2.1</v>
      </c>
    </row>
    <row r="586" spans="17:21" x14ac:dyDescent="0.3">
      <c r="Q586">
        <v>1.1000000000000001</v>
      </c>
      <c r="R586">
        <v>1.6</v>
      </c>
      <c r="S586">
        <v>0.8</v>
      </c>
      <c r="T586">
        <v>0.6</v>
      </c>
      <c r="U586">
        <v>0.5</v>
      </c>
    </row>
    <row r="587" spans="17:21" x14ac:dyDescent="0.3">
      <c r="Q587">
        <v>-1.7</v>
      </c>
      <c r="R587">
        <v>-0.6</v>
      </c>
      <c r="S587">
        <v>-1.6</v>
      </c>
      <c r="T587">
        <v>-1.4</v>
      </c>
      <c r="U587">
        <v>-1.2</v>
      </c>
    </row>
    <row r="588" spans="17:21" x14ac:dyDescent="0.3">
      <c r="Q588">
        <v>0.9</v>
      </c>
      <c r="R588">
        <v>-1.3</v>
      </c>
      <c r="S588">
        <v>1.4</v>
      </c>
      <c r="T588">
        <v>1.1000000000000001</v>
      </c>
      <c r="U588">
        <v>1.8</v>
      </c>
    </row>
    <row r="589" spans="17:21" x14ac:dyDescent="0.3">
      <c r="Q589">
        <v>-1.4</v>
      </c>
      <c r="R589">
        <v>2.4</v>
      </c>
      <c r="S589">
        <v>-0.1</v>
      </c>
      <c r="T589">
        <v>-0.3</v>
      </c>
      <c r="U589">
        <v>-0.5</v>
      </c>
    </row>
    <row r="590" spans="17:21" x14ac:dyDescent="0.3">
      <c r="Q590">
        <v>0.3</v>
      </c>
      <c r="R590">
        <v>0.7</v>
      </c>
      <c r="S590">
        <v>2.5</v>
      </c>
      <c r="T590">
        <v>2</v>
      </c>
      <c r="U590">
        <v>2.2999999999999998</v>
      </c>
    </row>
    <row r="593" spans="17:26" x14ac:dyDescent="0.3">
      <c r="R593" s="2">
        <v>1</v>
      </c>
      <c r="S593" t="s">
        <v>53</v>
      </c>
      <c r="T593">
        <f>SKEW(Q581:U590)</f>
        <v>5.454601708434019E-2</v>
      </c>
    </row>
    <row r="594" spans="17:26" x14ac:dyDescent="0.3">
      <c r="R594" s="2">
        <v>2</v>
      </c>
      <c r="S594" t="s">
        <v>54</v>
      </c>
      <c r="T594">
        <f>KURT(Q581:U590)</f>
        <v>-1.3042496425917371</v>
      </c>
    </row>
    <row r="595" spans="17:26" x14ac:dyDescent="0.3">
      <c r="R595" s="2">
        <v>3</v>
      </c>
      <c r="S595" t="s">
        <v>55</v>
      </c>
    </row>
    <row r="596" spans="17:26" x14ac:dyDescent="0.3">
      <c r="R596" s="9" t="s">
        <v>56</v>
      </c>
      <c r="S596" t="s">
        <v>57</v>
      </c>
    </row>
    <row r="597" spans="17:26" x14ac:dyDescent="0.3">
      <c r="S597" t="s">
        <v>58</v>
      </c>
    </row>
    <row r="598" spans="17:26" x14ac:dyDescent="0.3">
      <c r="S598" t="s">
        <v>59</v>
      </c>
    </row>
    <row r="608" spans="17:26" x14ac:dyDescent="0.3">
      <c r="Q608">
        <v>2.5</v>
      </c>
      <c r="R608">
        <v>2.8</v>
      </c>
      <c r="S608">
        <v>2.2000000000000002</v>
      </c>
      <c r="T608">
        <v>3.1</v>
      </c>
      <c r="U608">
        <v>2.8</v>
      </c>
      <c r="V608">
        <v>2.2000000000000002</v>
      </c>
      <c r="W608">
        <v>3.1</v>
      </c>
      <c r="X608">
        <v>2.8</v>
      </c>
      <c r="Y608">
        <v>2.2000000000000002</v>
      </c>
      <c r="Z608">
        <v>3.1</v>
      </c>
    </row>
    <row r="609" spans="17:26" x14ac:dyDescent="0.3">
      <c r="Q609">
        <v>4.8</v>
      </c>
      <c r="R609">
        <v>4.0999999999999996</v>
      </c>
      <c r="S609">
        <v>3.6</v>
      </c>
      <c r="T609">
        <v>2.9</v>
      </c>
      <c r="U609">
        <v>4.0999999999999996</v>
      </c>
      <c r="V609">
        <v>3.6</v>
      </c>
      <c r="W609">
        <v>2.9</v>
      </c>
      <c r="X609">
        <v>4.0999999999999996</v>
      </c>
      <c r="Y609">
        <v>3.6</v>
      </c>
      <c r="Z609">
        <v>2.9</v>
      </c>
    </row>
    <row r="610" spans="17:26" x14ac:dyDescent="0.3">
      <c r="Q610">
        <v>3.2</v>
      </c>
      <c r="R610">
        <v>2.6</v>
      </c>
      <c r="S610">
        <v>4</v>
      </c>
      <c r="T610">
        <v>4.5999999999999996</v>
      </c>
      <c r="U610">
        <v>2.6</v>
      </c>
      <c r="V610">
        <v>4</v>
      </c>
      <c r="W610">
        <v>4.5999999999999996</v>
      </c>
      <c r="X610">
        <v>2.6</v>
      </c>
      <c r="Y610">
        <v>4</v>
      </c>
      <c r="Z610">
        <v>4.5999999999999996</v>
      </c>
    </row>
    <row r="611" spans="17:26" x14ac:dyDescent="0.3">
      <c r="Q611">
        <v>2.1</v>
      </c>
      <c r="R611">
        <v>2.4</v>
      </c>
      <c r="S611">
        <v>2.7</v>
      </c>
      <c r="T611">
        <v>3.3</v>
      </c>
      <c r="U611">
        <v>2.4</v>
      </c>
      <c r="V611">
        <v>2.7</v>
      </c>
      <c r="W611">
        <v>3.3</v>
      </c>
      <c r="X611">
        <v>2.4</v>
      </c>
      <c r="Y611">
        <v>2.7</v>
      </c>
      <c r="Z611">
        <v>3.3</v>
      </c>
    </row>
    <row r="612" spans="17:26" x14ac:dyDescent="0.3">
      <c r="Q612">
        <v>4.5</v>
      </c>
      <c r="R612">
        <v>4.7</v>
      </c>
      <c r="S612">
        <v>3.8</v>
      </c>
      <c r="T612">
        <v>2.5</v>
      </c>
      <c r="U612">
        <v>4.7</v>
      </c>
      <c r="V612">
        <v>3.8</v>
      </c>
      <c r="W612">
        <v>2.5</v>
      </c>
      <c r="X612">
        <v>4.7</v>
      </c>
      <c r="Y612">
        <v>3.8</v>
      </c>
      <c r="Z612">
        <v>2.5</v>
      </c>
    </row>
    <row r="613" spans="17:26" x14ac:dyDescent="0.3">
      <c r="Q613">
        <v>2.9</v>
      </c>
      <c r="R613">
        <v>3.3</v>
      </c>
      <c r="S613">
        <v>3.5</v>
      </c>
      <c r="T613">
        <v>4.9000000000000004</v>
      </c>
      <c r="U613">
        <v>3.3</v>
      </c>
      <c r="V613">
        <v>3.5</v>
      </c>
      <c r="W613">
        <v>4.9000000000000004</v>
      </c>
      <c r="X613">
        <v>3.3</v>
      </c>
      <c r="Y613">
        <v>3.5</v>
      </c>
      <c r="Z613">
        <v>4.9000000000000004</v>
      </c>
    </row>
    <row r="614" spans="17:26" x14ac:dyDescent="0.3">
      <c r="Q614">
        <v>2.2999999999999998</v>
      </c>
      <c r="R614">
        <v>2.7</v>
      </c>
      <c r="S614">
        <v>3.2</v>
      </c>
      <c r="T614">
        <v>2.8</v>
      </c>
      <c r="U614">
        <v>2.7</v>
      </c>
      <c r="V614">
        <v>3.2</v>
      </c>
      <c r="W614">
        <v>2.8</v>
      </c>
      <c r="X614">
        <v>2.7</v>
      </c>
      <c r="Y614">
        <v>3.2</v>
      </c>
    </row>
    <row r="615" spans="17:26" x14ac:dyDescent="0.3">
      <c r="Q615">
        <v>3.1</v>
      </c>
      <c r="R615">
        <v>3</v>
      </c>
      <c r="S615">
        <v>4.4000000000000004</v>
      </c>
      <c r="T615">
        <v>3</v>
      </c>
      <c r="U615">
        <v>3</v>
      </c>
      <c r="V615">
        <v>4.4000000000000004</v>
      </c>
      <c r="W615">
        <v>3</v>
      </c>
      <c r="X615">
        <v>3</v>
      </c>
      <c r="Y615">
        <v>4.4000000000000004</v>
      </c>
    </row>
    <row r="616" spans="17:26" x14ac:dyDescent="0.3">
      <c r="Q616">
        <v>4.2</v>
      </c>
      <c r="R616">
        <v>4.3</v>
      </c>
      <c r="S616">
        <v>2</v>
      </c>
      <c r="T616">
        <v>4.2</v>
      </c>
      <c r="U616">
        <v>4.3</v>
      </c>
      <c r="V616">
        <v>2</v>
      </c>
      <c r="W616">
        <v>4.2</v>
      </c>
      <c r="X616">
        <v>4.3</v>
      </c>
      <c r="Y616">
        <v>2</v>
      </c>
    </row>
    <row r="617" spans="17:26" x14ac:dyDescent="0.3">
      <c r="Q617">
        <v>3.9</v>
      </c>
      <c r="R617">
        <v>3.7</v>
      </c>
      <c r="S617">
        <v>3.4</v>
      </c>
      <c r="T617">
        <v>3.9</v>
      </c>
      <c r="U617">
        <v>3.7</v>
      </c>
      <c r="V617">
        <v>3.4</v>
      </c>
      <c r="W617">
        <v>3.9</v>
      </c>
      <c r="X617">
        <v>3.7</v>
      </c>
      <c r="Y617">
        <v>3.4</v>
      </c>
    </row>
    <row r="621" spans="17:26" x14ac:dyDescent="0.3">
      <c r="Q621" s="2">
        <v>1</v>
      </c>
      <c r="R621" t="s">
        <v>53</v>
      </c>
      <c r="S621">
        <f>SKEW(Q608:Z617)</f>
        <v>0.22402536454542682</v>
      </c>
    </row>
    <row r="622" spans="17:26" x14ac:dyDescent="0.3">
      <c r="Q622" s="2">
        <v>2</v>
      </c>
      <c r="R622" t="s">
        <v>54</v>
      </c>
      <c r="S622">
        <f>KURT(Q608:Z617)</f>
        <v>-0.93120912452529092</v>
      </c>
    </row>
    <row r="623" spans="17:26" x14ac:dyDescent="0.3">
      <c r="Q623" s="2">
        <v>3</v>
      </c>
      <c r="R623" t="s">
        <v>60</v>
      </c>
    </row>
    <row r="624" spans="17:26" x14ac:dyDescent="0.3">
      <c r="Q624" s="9" t="s">
        <v>56</v>
      </c>
      <c r="R624" t="s">
        <v>61</v>
      </c>
    </row>
    <row r="641" spans="15:24" x14ac:dyDescent="0.3">
      <c r="O641">
        <v>4</v>
      </c>
      <c r="P641">
        <v>5</v>
      </c>
      <c r="Q641">
        <v>4</v>
      </c>
      <c r="R641">
        <v>3</v>
      </c>
      <c r="S641">
        <v>3</v>
      </c>
      <c r="T641">
        <v>5</v>
      </c>
      <c r="U641">
        <v>3</v>
      </c>
      <c r="V641">
        <v>3</v>
      </c>
      <c r="W641">
        <v>5</v>
      </c>
      <c r="X641">
        <v>3</v>
      </c>
    </row>
    <row r="642" spans="15:24" x14ac:dyDescent="0.3">
      <c r="O642">
        <v>5</v>
      </c>
      <c r="P642">
        <v>4</v>
      </c>
      <c r="Q642">
        <v>3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</row>
    <row r="643" spans="15:24" x14ac:dyDescent="0.3">
      <c r="O643">
        <v>3</v>
      </c>
      <c r="P643">
        <v>2</v>
      </c>
      <c r="Q643">
        <v>2</v>
      </c>
      <c r="R643">
        <v>5</v>
      </c>
      <c r="S643">
        <v>5</v>
      </c>
      <c r="T643">
        <v>3</v>
      </c>
      <c r="U643">
        <v>5</v>
      </c>
      <c r="V643">
        <v>5</v>
      </c>
      <c r="W643">
        <v>3</v>
      </c>
      <c r="X643">
        <v>5</v>
      </c>
    </row>
    <row r="644" spans="15:24" x14ac:dyDescent="0.3">
      <c r="O644">
        <v>4</v>
      </c>
      <c r="P644">
        <v>3</v>
      </c>
      <c r="Q644">
        <v>4</v>
      </c>
      <c r="R644">
        <v>2</v>
      </c>
      <c r="S644">
        <v>4</v>
      </c>
      <c r="T644">
        <v>4</v>
      </c>
      <c r="U644">
        <v>2</v>
      </c>
      <c r="V644">
        <v>4</v>
      </c>
      <c r="W644">
        <v>4</v>
      </c>
      <c r="X644">
        <v>2</v>
      </c>
    </row>
    <row r="645" spans="15:24" x14ac:dyDescent="0.3">
      <c r="O645">
        <v>4</v>
      </c>
      <c r="P645">
        <v>4</v>
      </c>
      <c r="Q645">
        <v>5</v>
      </c>
      <c r="R645">
        <v>3</v>
      </c>
      <c r="S645">
        <v>2</v>
      </c>
      <c r="T645">
        <v>5</v>
      </c>
      <c r="U645">
        <v>3</v>
      </c>
      <c r="V645">
        <v>2</v>
      </c>
      <c r="W645">
        <v>5</v>
      </c>
      <c r="X645">
        <v>3</v>
      </c>
    </row>
    <row r="646" spans="15:24" x14ac:dyDescent="0.3">
      <c r="O646">
        <v>3</v>
      </c>
      <c r="P646">
        <v>5</v>
      </c>
      <c r="Q646">
        <v>3</v>
      </c>
      <c r="R646">
        <v>4</v>
      </c>
      <c r="S646">
        <v>3</v>
      </c>
      <c r="T646">
        <v>3</v>
      </c>
      <c r="U646">
        <v>4</v>
      </c>
      <c r="V646">
        <v>3</v>
      </c>
      <c r="W646">
        <v>3</v>
      </c>
      <c r="X646">
        <v>4</v>
      </c>
    </row>
    <row r="647" spans="15:24" x14ac:dyDescent="0.3">
      <c r="O647">
        <v>2</v>
      </c>
      <c r="P647">
        <v>3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</row>
    <row r="648" spans="15:24" x14ac:dyDescent="0.3">
      <c r="O648">
        <v>5</v>
      </c>
      <c r="P648">
        <v>4</v>
      </c>
      <c r="Q648">
        <v>5</v>
      </c>
      <c r="R648">
        <v>3</v>
      </c>
      <c r="S648">
        <v>5</v>
      </c>
      <c r="T648">
        <v>5</v>
      </c>
      <c r="U648">
        <v>3</v>
      </c>
      <c r="V648">
        <v>5</v>
      </c>
      <c r="W648">
        <v>5</v>
      </c>
      <c r="X648">
        <v>3</v>
      </c>
    </row>
    <row r="649" spans="15:24" x14ac:dyDescent="0.3">
      <c r="O649">
        <v>4</v>
      </c>
      <c r="P649">
        <v>5</v>
      </c>
      <c r="Q649">
        <v>4</v>
      </c>
      <c r="R649">
        <v>5</v>
      </c>
      <c r="S649">
        <v>3</v>
      </c>
      <c r="T649">
        <v>4</v>
      </c>
      <c r="U649">
        <v>5</v>
      </c>
      <c r="V649">
        <v>3</v>
      </c>
      <c r="W649">
        <v>4</v>
      </c>
      <c r="X649">
        <v>5</v>
      </c>
    </row>
    <row r="650" spans="15:24" x14ac:dyDescent="0.3">
      <c r="O650">
        <v>3</v>
      </c>
      <c r="P650">
        <v>3</v>
      </c>
      <c r="Q650">
        <v>3</v>
      </c>
      <c r="R650">
        <v>4</v>
      </c>
      <c r="S650">
        <v>4</v>
      </c>
      <c r="T650">
        <v>3</v>
      </c>
      <c r="U650">
        <v>4</v>
      </c>
      <c r="V650">
        <v>4</v>
      </c>
      <c r="W650">
        <v>3</v>
      </c>
      <c r="X650">
        <v>4</v>
      </c>
    </row>
    <row r="653" spans="15:24" x14ac:dyDescent="0.3">
      <c r="Q653" s="2">
        <v>1</v>
      </c>
      <c r="R653" t="s">
        <v>53</v>
      </c>
      <c r="S653">
        <f>SKEW(O641:X650)</f>
        <v>-0.21090973977304506</v>
      </c>
    </row>
    <row r="654" spans="15:24" x14ac:dyDescent="0.3">
      <c r="Q654" s="2">
        <v>2</v>
      </c>
      <c r="R654" t="s">
        <v>54</v>
      </c>
      <c r="S654">
        <f>KURT(O641:X650)</f>
        <v>-0.74525627211662426</v>
      </c>
    </row>
    <row r="655" spans="15:24" x14ac:dyDescent="0.3">
      <c r="Q655" s="2">
        <v>3</v>
      </c>
      <c r="R655" t="s">
        <v>60</v>
      </c>
    </row>
    <row r="656" spans="15:24" x14ac:dyDescent="0.3">
      <c r="Q656" s="10" t="s">
        <v>56</v>
      </c>
      <c r="R656" t="s">
        <v>62</v>
      </c>
    </row>
    <row r="666" spans="15:24" x14ac:dyDescent="0.3">
      <c r="O666">
        <v>280</v>
      </c>
      <c r="P666">
        <v>270</v>
      </c>
      <c r="Q666">
        <v>270</v>
      </c>
      <c r="R666">
        <v>270</v>
      </c>
      <c r="S666">
        <v>270</v>
      </c>
      <c r="T666">
        <v>270</v>
      </c>
      <c r="U666">
        <v>270</v>
      </c>
      <c r="V666">
        <v>270</v>
      </c>
      <c r="W666">
        <v>270</v>
      </c>
      <c r="X666">
        <v>270</v>
      </c>
    </row>
    <row r="667" spans="15:24" x14ac:dyDescent="0.3">
      <c r="O667">
        <v>350</v>
      </c>
      <c r="P667">
        <v>350</v>
      </c>
      <c r="Q667">
        <v>350</v>
      </c>
      <c r="R667">
        <v>350</v>
      </c>
      <c r="S667">
        <v>350</v>
      </c>
      <c r="T667">
        <v>350</v>
      </c>
      <c r="U667">
        <v>350</v>
      </c>
      <c r="V667">
        <v>350</v>
      </c>
      <c r="W667">
        <v>350</v>
      </c>
      <c r="X667">
        <v>350</v>
      </c>
    </row>
    <row r="668" spans="15:24" x14ac:dyDescent="0.3">
      <c r="O668">
        <v>310</v>
      </c>
      <c r="P668">
        <v>300</v>
      </c>
      <c r="Q668">
        <v>300</v>
      </c>
      <c r="R668">
        <v>300</v>
      </c>
      <c r="S668">
        <v>300</v>
      </c>
      <c r="T668">
        <v>300</v>
      </c>
      <c r="U668">
        <v>300</v>
      </c>
      <c r="V668">
        <v>300</v>
      </c>
      <c r="W668">
        <v>300</v>
      </c>
      <c r="X668">
        <v>300</v>
      </c>
    </row>
    <row r="669" spans="15:24" x14ac:dyDescent="0.3">
      <c r="O669">
        <v>270</v>
      </c>
      <c r="P669">
        <v>330</v>
      </c>
      <c r="Q669">
        <v>330</v>
      </c>
      <c r="R669">
        <v>330</v>
      </c>
      <c r="S669">
        <v>330</v>
      </c>
      <c r="T669">
        <v>330</v>
      </c>
      <c r="U669">
        <v>330</v>
      </c>
      <c r="V669">
        <v>330</v>
      </c>
      <c r="W669">
        <v>330</v>
      </c>
      <c r="X669">
        <v>330</v>
      </c>
    </row>
    <row r="670" spans="15:24" x14ac:dyDescent="0.3">
      <c r="O670">
        <v>390</v>
      </c>
      <c r="P670">
        <v>370</v>
      </c>
      <c r="Q670">
        <v>370</v>
      </c>
      <c r="R670">
        <v>370</v>
      </c>
      <c r="S670">
        <v>370</v>
      </c>
      <c r="T670">
        <v>370</v>
      </c>
      <c r="U670">
        <v>370</v>
      </c>
      <c r="V670">
        <v>370</v>
      </c>
      <c r="W670">
        <v>370</v>
      </c>
      <c r="X670">
        <v>370</v>
      </c>
    </row>
    <row r="671" spans="15:24" x14ac:dyDescent="0.3">
      <c r="O671">
        <v>320</v>
      </c>
      <c r="P671">
        <v>310</v>
      </c>
      <c r="Q671">
        <v>310</v>
      </c>
      <c r="R671">
        <v>310</v>
      </c>
      <c r="S671">
        <v>310</v>
      </c>
      <c r="T671">
        <v>310</v>
      </c>
      <c r="U671">
        <v>310</v>
      </c>
      <c r="V671">
        <v>310</v>
      </c>
      <c r="W671">
        <v>310</v>
      </c>
      <c r="X671">
        <v>310</v>
      </c>
    </row>
    <row r="672" spans="15:24" x14ac:dyDescent="0.3">
      <c r="O672">
        <v>290</v>
      </c>
      <c r="P672">
        <v>280</v>
      </c>
      <c r="Q672">
        <v>280</v>
      </c>
      <c r="R672">
        <v>280</v>
      </c>
      <c r="S672">
        <v>280</v>
      </c>
      <c r="T672">
        <v>280</v>
      </c>
      <c r="U672">
        <v>280</v>
      </c>
      <c r="V672">
        <v>280</v>
      </c>
      <c r="W672">
        <v>280</v>
      </c>
      <c r="X672">
        <v>280</v>
      </c>
    </row>
    <row r="673" spans="15:24" x14ac:dyDescent="0.3">
      <c r="O673">
        <v>340</v>
      </c>
      <c r="P673">
        <v>320</v>
      </c>
      <c r="Q673">
        <v>320</v>
      </c>
      <c r="R673">
        <v>320</v>
      </c>
      <c r="S673">
        <v>320</v>
      </c>
      <c r="T673">
        <v>320</v>
      </c>
      <c r="U673">
        <v>320</v>
      </c>
      <c r="V673">
        <v>320</v>
      </c>
      <c r="W673">
        <v>320</v>
      </c>
      <c r="X673">
        <v>320</v>
      </c>
    </row>
    <row r="674" spans="15:24" x14ac:dyDescent="0.3">
      <c r="O674">
        <v>310</v>
      </c>
      <c r="P674">
        <v>350</v>
      </c>
      <c r="Q674">
        <v>350</v>
      </c>
      <c r="R674">
        <v>350</v>
      </c>
      <c r="S674">
        <v>350</v>
      </c>
      <c r="T674">
        <v>350</v>
      </c>
      <c r="U674">
        <v>350</v>
      </c>
      <c r="V674">
        <v>350</v>
      </c>
      <c r="W674">
        <v>350</v>
      </c>
      <c r="X674">
        <v>350</v>
      </c>
    </row>
    <row r="675" spans="15:24" x14ac:dyDescent="0.3">
      <c r="O675">
        <v>380</v>
      </c>
      <c r="P675">
        <v>290</v>
      </c>
      <c r="Q675">
        <v>290</v>
      </c>
      <c r="R675">
        <v>290</v>
      </c>
      <c r="S675">
        <v>290</v>
      </c>
      <c r="T675">
        <v>290</v>
      </c>
      <c r="U675">
        <v>290</v>
      </c>
      <c r="V675">
        <v>290</v>
      </c>
      <c r="W675">
        <v>290</v>
      </c>
      <c r="X675">
        <v>290</v>
      </c>
    </row>
    <row r="679" spans="15:24" x14ac:dyDescent="0.3">
      <c r="Q679" s="2">
        <v>1</v>
      </c>
      <c r="R679" t="s">
        <v>53</v>
      </c>
      <c r="S679">
        <f>SKEW(O666:X675)</f>
        <v>0.20921862479740636</v>
      </c>
    </row>
    <row r="680" spans="15:24" x14ac:dyDescent="0.3">
      <c r="Q680" s="2">
        <v>2</v>
      </c>
      <c r="R680" t="s">
        <v>54</v>
      </c>
      <c r="S680">
        <f>KURT(O666:X675)</f>
        <v>-1.0374244845101948</v>
      </c>
    </row>
    <row r="681" spans="15:24" x14ac:dyDescent="0.3">
      <c r="Q681" s="2">
        <v>3</v>
      </c>
      <c r="R681" t="s">
        <v>63</v>
      </c>
    </row>
    <row r="682" spans="15:24" x14ac:dyDescent="0.3">
      <c r="Q682" s="10" t="s">
        <v>56</v>
      </c>
      <c r="R682" t="s">
        <v>64</v>
      </c>
    </row>
    <row r="695" spans="16:25" x14ac:dyDescent="0.3">
      <c r="P695">
        <v>12</v>
      </c>
      <c r="Q695">
        <v>22</v>
      </c>
      <c r="R695">
        <v>14</v>
      </c>
      <c r="S695">
        <v>12</v>
      </c>
      <c r="T695">
        <v>22</v>
      </c>
      <c r="U695">
        <v>14</v>
      </c>
      <c r="V695">
        <v>12</v>
      </c>
      <c r="W695">
        <v>22</v>
      </c>
      <c r="X695">
        <v>14</v>
      </c>
      <c r="Y695">
        <v>12</v>
      </c>
    </row>
    <row r="696" spans="16:25" x14ac:dyDescent="0.3">
      <c r="P696">
        <v>18</v>
      </c>
      <c r="Q696">
        <v>19</v>
      </c>
      <c r="R696">
        <v>20</v>
      </c>
      <c r="S696">
        <v>18</v>
      </c>
      <c r="T696">
        <v>19</v>
      </c>
      <c r="U696">
        <v>20</v>
      </c>
      <c r="V696">
        <v>18</v>
      </c>
      <c r="W696">
        <v>19</v>
      </c>
      <c r="X696">
        <v>20</v>
      </c>
      <c r="Y696">
        <v>18</v>
      </c>
    </row>
    <row r="697" spans="16:25" x14ac:dyDescent="0.3">
      <c r="P697">
        <v>15</v>
      </c>
      <c r="Q697">
        <v>13</v>
      </c>
      <c r="R697">
        <v>19</v>
      </c>
      <c r="S697">
        <v>15</v>
      </c>
      <c r="T697">
        <v>13</v>
      </c>
      <c r="U697">
        <v>19</v>
      </c>
      <c r="V697">
        <v>15</v>
      </c>
      <c r="W697">
        <v>13</v>
      </c>
      <c r="X697">
        <v>19</v>
      </c>
      <c r="Y697">
        <v>15</v>
      </c>
    </row>
    <row r="698" spans="16:25" x14ac:dyDescent="0.3">
      <c r="P698">
        <v>22</v>
      </c>
      <c r="Q698">
        <v>16</v>
      </c>
      <c r="R698">
        <v>17</v>
      </c>
      <c r="S698">
        <v>22</v>
      </c>
      <c r="T698">
        <v>16</v>
      </c>
      <c r="U698">
        <v>17</v>
      </c>
      <c r="V698">
        <v>22</v>
      </c>
      <c r="W698">
        <v>16</v>
      </c>
      <c r="X698">
        <v>17</v>
      </c>
      <c r="Y698">
        <v>22</v>
      </c>
    </row>
    <row r="699" spans="16:25" x14ac:dyDescent="0.3">
      <c r="P699">
        <v>20</v>
      </c>
      <c r="Q699">
        <v>21</v>
      </c>
      <c r="R699">
        <v>22</v>
      </c>
      <c r="S699">
        <v>20</v>
      </c>
      <c r="T699">
        <v>21</v>
      </c>
      <c r="U699">
        <v>22</v>
      </c>
      <c r="V699">
        <v>20</v>
      </c>
      <c r="W699">
        <v>21</v>
      </c>
      <c r="X699">
        <v>22</v>
      </c>
      <c r="Y699">
        <v>20</v>
      </c>
    </row>
    <row r="700" spans="16:25" x14ac:dyDescent="0.3">
      <c r="P700">
        <v>14</v>
      </c>
      <c r="Q700">
        <v>22</v>
      </c>
      <c r="R700">
        <v>18</v>
      </c>
      <c r="S700">
        <v>14</v>
      </c>
      <c r="T700">
        <v>22</v>
      </c>
      <c r="U700">
        <v>18</v>
      </c>
      <c r="V700">
        <v>14</v>
      </c>
      <c r="W700">
        <v>22</v>
      </c>
      <c r="X700">
        <v>18</v>
      </c>
      <c r="Y700">
        <v>14</v>
      </c>
    </row>
    <row r="701" spans="16:25" x14ac:dyDescent="0.3">
      <c r="P701">
        <v>16</v>
      </c>
      <c r="Q701">
        <v>17</v>
      </c>
      <c r="R701">
        <v>15</v>
      </c>
      <c r="S701">
        <v>16</v>
      </c>
      <c r="T701">
        <v>17</v>
      </c>
      <c r="U701">
        <v>15</v>
      </c>
      <c r="V701">
        <v>16</v>
      </c>
      <c r="W701">
        <v>17</v>
      </c>
      <c r="X701">
        <v>15</v>
      </c>
      <c r="Y701">
        <v>16</v>
      </c>
    </row>
    <row r="702" spans="16:25" x14ac:dyDescent="0.3">
      <c r="P702">
        <v>21</v>
      </c>
      <c r="Q702">
        <v>19</v>
      </c>
      <c r="R702">
        <v>21</v>
      </c>
      <c r="S702">
        <v>21</v>
      </c>
      <c r="T702">
        <v>19</v>
      </c>
      <c r="U702">
        <v>21</v>
      </c>
      <c r="V702">
        <v>21</v>
      </c>
      <c r="W702">
        <v>19</v>
      </c>
      <c r="X702">
        <v>21</v>
      </c>
      <c r="Y702">
        <v>21</v>
      </c>
    </row>
    <row r="703" spans="16:25" x14ac:dyDescent="0.3">
      <c r="P703">
        <v>19</v>
      </c>
      <c r="Q703">
        <v>22</v>
      </c>
      <c r="R703">
        <v>20</v>
      </c>
      <c r="S703">
        <v>19</v>
      </c>
      <c r="T703">
        <v>22</v>
      </c>
      <c r="U703">
        <v>20</v>
      </c>
      <c r="V703">
        <v>19</v>
      </c>
      <c r="W703">
        <v>22</v>
      </c>
      <c r="X703">
        <v>20</v>
      </c>
      <c r="Y703">
        <v>19</v>
      </c>
    </row>
    <row r="704" spans="16:25" x14ac:dyDescent="0.3">
      <c r="P704">
        <v>17</v>
      </c>
      <c r="Q704">
        <v>18</v>
      </c>
      <c r="R704">
        <v>16</v>
      </c>
      <c r="S704">
        <v>17</v>
      </c>
      <c r="T704">
        <v>18</v>
      </c>
      <c r="U704">
        <v>16</v>
      </c>
      <c r="V704">
        <v>17</v>
      </c>
      <c r="W704">
        <v>18</v>
      </c>
      <c r="X704">
        <v>16</v>
      </c>
      <c r="Y704">
        <v>17</v>
      </c>
    </row>
    <row r="709" spans="17:19" x14ac:dyDescent="0.3">
      <c r="Q709" s="2">
        <v>1</v>
      </c>
      <c r="R709" t="s">
        <v>53</v>
      </c>
      <c r="S709">
        <f>SKEW(P695:Y704)</f>
        <v>-0.33501287221882114</v>
      </c>
    </row>
    <row r="710" spans="17:19" x14ac:dyDescent="0.3">
      <c r="Q710" s="2">
        <v>2</v>
      </c>
      <c r="R710" t="s">
        <v>54</v>
      </c>
      <c r="S710">
        <f>KURT(P695:Y704)</f>
        <v>-0.881011446690108</v>
      </c>
    </row>
    <row r="711" spans="17:19" x14ac:dyDescent="0.3">
      <c r="Q711" s="2">
        <v>3</v>
      </c>
      <c r="R711" t="s">
        <v>65</v>
      </c>
    </row>
    <row r="712" spans="17:19" x14ac:dyDescent="0.3">
      <c r="Q712" s="10" t="s">
        <v>56</v>
      </c>
      <c r="R712" t="s">
        <v>66</v>
      </c>
    </row>
    <row r="736" spans="15:24" x14ac:dyDescent="0.3">
      <c r="O736">
        <v>40</v>
      </c>
      <c r="P736">
        <v>75</v>
      </c>
      <c r="Q736">
        <v>105</v>
      </c>
      <c r="R736">
        <v>155</v>
      </c>
      <c r="S736">
        <v>205</v>
      </c>
      <c r="T736">
        <v>255</v>
      </c>
      <c r="U736">
        <v>305</v>
      </c>
      <c r="V736">
        <v>355</v>
      </c>
      <c r="W736">
        <v>405</v>
      </c>
      <c r="X736">
        <v>455</v>
      </c>
    </row>
    <row r="737" spans="15:24" x14ac:dyDescent="0.3">
      <c r="O737">
        <v>45</v>
      </c>
      <c r="P737">
        <v>78</v>
      </c>
      <c r="Q737">
        <v>110</v>
      </c>
      <c r="R737">
        <v>160</v>
      </c>
      <c r="S737">
        <v>210</v>
      </c>
      <c r="T737">
        <v>260</v>
      </c>
      <c r="U737">
        <v>310</v>
      </c>
      <c r="V737">
        <v>360</v>
      </c>
      <c r="W737">
        <v>410</v>
      </c>
      <c r="X737">
        <v>460</v>
      </c>
    </row>
    <row r="738" spans="15:24" x14ac:dyDescent="0.3">
      <c r="O738">
        <v>50</v>
      </c>
      <c r="P738">
        <v>80</v>
      </c>
      <c r="Q738">
        <v>115</v>
      </c>
      <c r="R738">
        <v>165</v>
      </c>
      <c r="S738">
        <v>215</v>
      </c>
      <c r="T738">
        <v>265</v>
      </c>
      <c r="U738">
        <v>315</v>
      </c>
      <c r="V738">
        <v>365</v>
      </c>
      <c r="W738">
        <v>415</v>
      </c>
      <c r="X738">
        <v>465</v>
      </c>
    </row>
    <row r="739" spans="15:24" x14ac:dyDescent="0.3">
      <c r="O739">
        <v>55</v>
      </c>
      <c r="P739">
        <v>82</v>
      </c>
      <c r="Q739">
        <v>120</v>
      </c>
      <c r="R739">
        <v>170</v>
      </c>
      <c r="S739">
        <v>220</v>
      </c>
      <c r="T739">
        <v>270</v>
      </c>
      <c r="U739">
        <v>320</v>
      </c>
      <c r="V739">
        <v>370</v>
      </c>
      <c r="W739">
        <v>420</v>
      </c>
      <c r="X739">
        <v>470</v>
      </c>
    </row>
    <row r="740" spans="15:24" x14ac:dyDescent="0.3">
      <c r="O740">
        <v>60</v>
      </c>
      <c r="P740">
        <v>85</v>
      </c>
      <c r="Q740">
        <v>125</v>
      </c>
      <c r="R740">
        <v>175</v>
      </c>
      <c r="S740">
        <v>225</v>
      </c>
      <c r="T740">
        <v>275</v>
      </c>
      <c r="U740">
        <v>325</v>
      </c>
      <c r="V740">
        <v>375</v>
      </c>
      <c r="W740">
        <v>425</v>
      </c>
      <c r="X740">
        <v>475</v>
      </c>
    </row>
    <row r="741" spans="15:24" x14ac:dyDescent="0.3">
      <c r="O741">
        <v>62</v>
      </c>
      <c r="P741">
        <v>88</v>
      </c>
      <c r="Q741">
        <v>130</v>
      </c>
      <c r="R741">
        <v>180</v>
      </c>
      <c r="S741">
        <v>230</v>
      </c>
      <c r="T741">
        <v>280</v>
      </c>
      <c r="U741">
        <v>330</v>
      </c>
      <c r="V741">
        <v>380</v>
      </c>
      <c r="W741">
        <v>430</v>
      </c>
      <c r="X741">
        <v>480</v>
      </c>
    </row>
    <row r="742" spans="15:24" x14ac:dyDescent="0.3">
      <c r="O742">
        <v>65</v>
      </c>
      <c r="P742">
        <v>90</v>
      </c>
      <c r="Q742">
        <v>135</v>
      </c>
      <c r="R742">
        <v>185</v>
      </c>
      <c r="S742">
        <v>235</v>
      </c>
      <c r="T742">
        <v>285</v>
      </c>
      <c r="U742">
        <v>335</v>
      </c>
      <c r="V742">
        <v>385</v>
      </c>
      <c r="W742">
        <v>435</v>
      </c>
      <c r="X742">
        <v>485</v>
      </c>
    </row>
    <row r="743" spans="15:24" x14ac:dyDescent="0.3">
      <c r="O743">
        <v>68</v>
      </c>
      <c r="P743">
        <v>92</v>
      </c>
      <c r="Q743">
        <v>140</v>
      </c>
      <c r="R743">
        <v>190</v>
      </c>
      <c r="S743">
        <v>240</v>
      </c>
      <c r="T743">
        <v>290</v>
      </c>
      <c r="U743">
        <v>340</v>
      </c>
      <c r="V743">
        <v>390</v>
      </c>
      <c r="W743">
        <v>440</v>
      </c>
      <c r="X743">
        <v>490</v>
      </c>
    </row>
    <row r="744" spans="15:24" x14ac:dyDescent="0.3">
      <c r="O744">
        <v>70</v>
      </c>
      <c r="P744">
        <v>95</v>
      </c>
      <c r="Q744">
        <v>145</v>
      </c>
      <c r="R744">
        <v>195</v>
      </c>
      <c r="S744">
        <v>245</v>
      </c>
      <c r="T744">
        <v>295</v>
      </c>
      <c r="U744">
        <v>345</v>
      </c>
      <c r="V744">
        <v>395</v>
      </c>
      <c r="W744">
        <v>445</v>
      </c>
      <c r="X744">
        <v>495</v>
      </c>
    </row>
    <row r="745" spans="15:24" x14ac:dyDescent="0.3">
      <c r="O745">
        <v>72</v>
      </c>
      <c r="P745">
        <v>100</v>
      </c>
      <c r="Q745">
        <v>150</v>
      </c>
      <c r="R745">
        <v>200</v>
      </c>
      <c r="S745">
        <v>250</v>
      </c>
      <c r="T745">
        <v>300</v>
      </c>
      <c r="U745">
        <v>350</v>
      </c>
      <c r="V745">
        <v>400</v>
      </c>
      <c r="W745">
        <v>450</v>
      </c>
      <c r="X745">
        <v>500</v>
      </c>
    </row>
    <row r="749" spans="15:24" x14ac:dyDescent="0.3">
      <c r="O749" s="2">
        <v>1</v>
      </c>
      <c r="P749" t="s">
        <v>67</v>
      </c>
      <c r="Q749">
        <f>_xlfn.QUARTILE.INC(O736:X745,1)</f>
        <v>128.75</v>
      </c>
    </row>
    <row r="750" spans="15:24" x14ac:dyDescent="0.3">
      <c r="P750" t="s">
        <v>4</v>
      </c>
      <c r="Q750">
        <f>_xlfn.QUARTILE.INC(O736:X745,2)</f>
        <v>252.5</v>
      </c>
    </row>
    <row r="751" spans="15:24" x14ac:dyDescent="0.3">
      <c r="P751" t="s">
        <v>68</v>
      </c>
      <c r="Q751">
        <f>_xlfn.QUARTILE.INC(O736:X745,3)</f>
        <v>376.25</v>
      </c>
    </row>
    <row r="754" spans="15:25" x14ac:dyDescent="0.3">
      <c r="O754" s="2">
        <v>2</v>
      </c>
      <c r="P754" t="s">
        <v>69</v>
      </c>
      <c r="Q754">
        <f>_xlfn.PERCENTILE.INC(O736:X745,0.1)</f>
        <v>74.7</v>
      </c>
    </row>
    <row r="755" spans="15:25" x14ac:dyDescent="0.3">
      <c r="P755" t="s">
        <v>70</v>
      </c>
      <c r="Q755">
        <f>_xlfn.PERCENTILE.INC(O736:X745,0.25)</f>
        <v>128.75</v>
      </c>
    </row>
    <row r="756" spans="15:25" x14ac:dyDescent="0.3">
      <c r="P756" t="s">
        <v>71</v>
      </c>
      <c r="Q756">
        <f>_xlfn.PERCENTILE.INC(O736:X745,0.75)</f>
        <v>376.25</v>
      </c>
    </row>
    <row r="757" spans="15:25" x14ac:dyDescent="0.3">
      <c r="P757" t="s">
        <v>72</v>
      </c>
      <c r="Q757">
        <f>_xlfn.PERCENTILE.INC(O736:X745,0.9)</f>
        <v>450.50000000000006</v>
      </c>
    </row>
    <row r="766" spans="15:25" x14ac:dyDescent="0.3">
      <c r="P766">
        <v>55</v>
      </c>
      <c r="Q766">
        <v>82</v>
      </c>
      <c r="R766">
        <v>120</v>
      </c>
      <c r="S766">
        <v>170</v>
      </c>
      <c r="T766">
        <v>220</v>
      </c>
      <c r="U766">
        <v>270</v>
      </c>
      <c r="V766">
        <v>320</v>
      </c>
      <c r="W766">
        <v>370</v>
      </c>
      <c r="X766">
        <v>420</v>
      </c>
      <c r="Y766">
        <v>470</v>
      </c>
    </row>
    <row r="767" spans="15:25" x14ac:dyDescent="0.3">
      <c r="P767">
        <v>60</v>
      </c>
      <c r="Q767">
        <v>85</v>
      </c>
      <c r="R767">
        <v>125</v>
      </c>
      <c r="S767">
        <v>175</v>
      </c>
      <c r="T767">
        <v>225</v>
      </c>
      <c r="U767">
        <v>275</v>
      </c>
      <c r="V767">
        <v>325</v>
      </c>
      <c r="W767">
        <v>375</v>
      </c>
      <c r="X767">
        <v>425</v>
      </c>
      <c r="Y767">
        <v>475</v>
      </c>
    </row>
    <row r="768" spans="15:25" x14ac:dyDescent="0.3">
      <c r="P768">
        <v>62</v>
      </c>
      <c r="Q768">
        <v>88</v>
      </c>
      <c r="R768">
        <v>130</v>
      </c>
      <c r="S768">
        <v>180</v>
      </c>
      <c r="T768">
        <v>230</v>
      </c>
      <c r="U768">
        <v>280</v>
      </c>
      <c r="V768">
        <v>330</v>
      </c>
      <c r="W768">
        <v>380</v>
      </c>
      <c r="X768">
        <v>430</v>
      </c>
      <c r="Y768">
        <v>480</v>
      </c>
    </row>
    <row r="769" spans="15:25" x14ac:dyDescent="0.3">
      <c r="P769">
        <v>65</v>
      </c>
      <c r="Q769">
        <v>90</v>
      </c>
      <c r="R769">
        <v>135</v>
      </c>
      <c r="S769">
        <v>185</v>
      </c>
      <c r="T769">
        <v>235</v>
      </c>
      <c r="U769">
        <v>285</v>
      </c>
      <c r="V769">
        <v>335</v>
      </c>
      <c r="W769">
        <v>385</v>
      </c>
      <c r="X769">
        <v>435</v>
      </c>
      <c r="Y769">
        <v>485</v>
      </c>
    </row>
    <row r="770" spans="15:25" x14ac:dyDescent="0.3">
      <c r="P770">
        <v>68</v>
      </c>
      <c r="Q770">
        <v>92</v>
      </c>
      <c r="R770">
        <v>140</v>
      </c>
      <c r="S770">
        <v>190</v>
      </c>
      <c r="T770">
        <v>240</v>
      </c>
      <c r="U770">
        <v>290</v>
      </c>
      <c r="V770">
        <v>340</v>
      </c>
      <c r="W770">
        <v>390</v>
      </c>
      <c r="X770">
        <v>440</v>
      </c>
      <c r="Y770">
        <v>490</v>
      </c>
    </row>
    <row r="771" spans="15:25" x14ac:dyDescent="0.3">
      <c r="P771">
        <v>70</v>
      </c>
      <c r="Q771">
        <v>95</v>
      </c>
      <c r="R771">
        <v>145</v>
      </c>
      <c r="S771">
        <v>195</v>
      </c>
      <c r="T771">
        <v>245</v>
      </c>
      <c r="U771">
        <v>295</v>
      </c>
      <c r="V771">
        <v>345</v>
      </c>
      <c r="W771">
        <v>395</v>
      </c>
      <c r="X771">
        <v>445</v>
      </c>
      <c r="Y771">
        <v>495</v>
      </c>
    </row>
    <row r="772" spans="15:25" x14ac:dyDescent="0.3">
      <c r="P772">
        <v>72</v>
      </c>
      <c r="Q772">
        <v>100</v>
      </c>
      <c r="R772">
        <v>150</v>
      </c>
      <c r="S772">
        <v>200</v>
      </c>
      <c r="T772">
        <v>250</v>
      </c>
      <c r="U772">
        <v>300</v>
      </c>
      <c r="V772">
        <v>350</v>
      </c>
      <c r="W772">
        <v>400</v>
      </c>
      <c r="X772">
        <v>450</v>
      </c>
      <c r="Y772">
        <v>500</v>
      </c>
    </row>
    <row r="773" spans="15:25" x14ac:dyDescent="0.3">
      <c r="P773">
        <v>75</v>
      </c>
      <c r="Q773">
        <v>105</v>
      </c>
      <c r="R773">
        <v>155</v>
      </c>
      <c r="S773">
        <v>205</v>
      </c>
      <c r="T773">
        <v>255</v>
      </c>
      <c r="U773">
        <v>305</v>
      </c>
      <c r="V773">
        <v>355</v>
      </c>
      <c r="W773">
        <v>405</v>
      </c>
      <c r="X773">
        <v>455</v>
      </c>
      <c r="Y773">
        <v>505</v>
      </c>
    </row>
    <row r="774" spans="15:25" x14ac:dyDescent="0.3">
      <c r="P774">
        <v>78</v>
      </c>
      <c r="Q774">
        <v>110</v>
      </c>
      <c r="R774">
        <v>160</v>
      </c>
      <c r="S774">
        <v>210</v>
      </c>
      <c r="T774">
        <v>260</v>
      </c>
      <c r="U774">
        <v>310</v>
      </c>
      <c r="V774">
        <v>360</v>
      </c>
      <c r="W774">
        <v>410</v>
      </c>
      <c r="X774">
        <v>460</v>
      </c>
      <c r="Y774">
        <v>510</v>
      </c>
    </row>
    <row r="775" spans="15:25" x14ac:dyDescent="0.3">
      <c r="P775">
        <v>80</v>
      </c>
      <c r="Q775">
        <v>115</v>
      </c>
      <c r="R775">
        <v>165</v>
      </c>
      <c r="S775">
        <v>215</v>
      </c>
      <c r="T775">
        <v>265</v>
      </c>
      <c r="U775">
        <v>315</v>
      </c>
      <c r="V775">
        <v>365</v>
      </c>
      <c r="W775">
        <v>415</v>
      </c>
      <c r="X775">
        <v>465</v>
      </c>
      <c r="Y775">
        <v>515</v>
      </c>
    </row>
    <row r="779" spans="15:25" x14ac:dyDescent="0.3">
      <c r="O779" s="2">
        <v>1</v>
      </c>
      <c r="P779" t="s">
        <v>67</v>
      </c>
      <c r="Q779">
        <f>_xlfn.QUARTILE.INC(P766:Y775,1)</f>
        <v>143.75</v>
      </c>
    </row>
    <row r="780" spans="15:25" x14ac:dyDescent="0.3">
      <c r="P780" t="s">
        <v>4</v>
      </c>
      <c r="Q780">
        <f>_xlfn.QUARTILE.INC(P766:Y775,2)</f>
        <v>267.5</v>
      </c>
    </row>
    <row r="781" spans="15:25" x14ac:dyDescent="0.3">
      <c r="P781" t="s">
        <v>68</v>
      </c>
      <c r="Q781">
        <f>_xlfn.QUARTILE.INC(P766:Y775,3)</f>
        <v>391.25</v>
      </c>
    </row>
    <row r="784" spans="15:25" x14ac:dyDescent="0.3">
      <c r="O784" s="2">
        <v>2</v>
      </c>
      <c r="P784" t="s">
        <v>73</v>
      </c>
      <c r="Q784">
        <f>_xlfn.PERCENTILE.INC(P766:Y775,0.15)</f>
        <v>94.55</v>
      </c>
    </row>
    <row r="785" spans="14:24" x14ac:dyDescent="0.3">
      <c r="P785" t="s">
        <v>74</v>
      </c>
      <c r="Q785">
        <f>_xlfn.PERCENTILE.INC(P766:Y775,0.5)</f>
        <v>267.5</v>
      </c>
    </row>
    <row r="786" spans="14:24" x14ac:dyDescent="0.3">
      <c r="P786" t="s">
        <v>75</v>
      </c>
      <c r="Q786">
        <f>_xlfn.PERCENTILE.INC(P766:Y775,0.85)</f>
        <v>440.74999999999994</v>
      </c>
    </row>
    <row r="797" spans="14:24" x14ac:dyDescent="0.3">
      <c r="N797">
        <v>20</v>
      </c>
      <c r="O797">
        <v>70</v>
      </c>
      <c r="P797">
        <v>120</v>
      </c>
      <c r="Q797">
        <v>170</v>
      </c>
      <c r="R797">
        <v>220</v>
      </c>
      <c r="S797">
        <v>270</v>
      </c>
      <c r="T797">
        <v>320</v>
      </c>
      <c r="U797">
        <v>370</v>
      </c>
      <c r="V797">
        <v>420</v>
      </c>
      <c r="W797">
        <v>470</v>
      </c>
      <c r="X797">
        <v>520</v>
      </c>
    </row>
    <row r="798" spans="14:24" x14ac:dyDescent="0.3">
      <c r="N798">
        <v>25</v>
      </c>
      <c r="O798">
        <v>75</v>
      </c>
      <c r="P798">
        <v>125</v>
      </c>
      <c r="Q798">
        <v>175</v>
      </c>
      <c r="R798">
        <v>225</v>
      </c>
      <c r="S798">
        <v>275</v>
      </c>
      <c r="T798">
        <v>325</v>
      </c>
      <c r="U798">
        <v>375</v>
      </c>
      <c r="V798">
        <v>425</v>
      </c>
      <c r="W798">
        <v>475</v>
      </c>
      <c r="X798">
        <v>525</v>
      </c>
    </row>
    <row r="799" spans="14:24" x14ac:dyDescent="0.3">
      <c r="N799">
        <v>30</v>
      </c>
      <c r="O799">
        <v>80</v>
      </c>
      <c r="P799">
        <v>130</v>
      </c>
      <c r="Q799">
        <v>180</v>
      </c>
      <c r="R799">
        <v>230</v>
      </c>
      <c r="S799">
        <v>280</v>
      </c>
      <c r="T799">
        <v>330</v>
      </c>
      <c r="U799">
        <v>380</v>
      </c>
      <c r="V799">
        <v>430</v>
      </c>
      <c r="W799">
        <v>480</v>
      </c>
      <c r="X799">
        <v>530</v>
      </c>
    </row>
    <row r="800" spans="14:24" x14ac:dyDescent="0.3">
      <c r="N800">
        <v>35</v>
      </c>
      <c r="O800">
        <v>85</v>
      </c>
      <c r="P800">
        <v>135</v>
      </c>
      <c r="Q800">
        <v>185</v>
      </c>
      <c r="R800">
        <v>235</v>
      </c>
      <c r="S800">
        <v>285</v>
      </c>
      <c r="T800">
        <v>335</v>
      </c>
      <c r="U800">
        <v>385</v>
      </c>
      <c r="V800">
        <v>435</v>
      </c>
      <c r="W800">
        <v>485</v>
      </c>
      <c r="X800">
        <v>535</v>
      </c>
    </row>
    <row r="801" spans="14:24" x14ac:dyDescent="0.3">
      <c r="N801">
        <v>40</v>
      </c>
      <c r="O801">
        <v>90</v>
      </c>
      <c r="P801">
        <v>140</v>
      </c>
      <c r="Q801">
        <v>190</v>
      </c>
      <c r="R801">
        <v>240</v>
      </c>
      <c r="S801">
        <v>290</v>
      </c>
      <c r="T801">
        <v>340</v>
      </c>
      <c r="U801">
        <v>390</v>
      </c>
      <c r="V801">
        <v>440</v>
      </c>
      <c r="W801">
        <v>490</v>
      </c>
      <c r="X801">
        <v>540</v>
      </c>
    </row>
    <row r="802" spans="14:24" x14ac:dyDescent="0.3">
      <c r="N802">
        <v>45</v>
      </c>
      <c r="O802">
        <v>95</v>
      </c>
      <c r="P802">
        <v>145</v>
      </c>
      <c r="Q802">
        <v>195</v>
      </c>
      <c r="R802">
        <v>245</v>
      </c>
      <c r="S802">
        <v>295</v>
      </c>
      <c r="T802">
        <v>345</v>
      </c>
      <c r="U802">
        <v>395</v>
      </c>
      <c r="V802">
        <v>445</v>
      </c>
      <c r="W802">
        <v>495</v>
      </c>
      <c r="X802">
        <v>545</v>
      </c>
    </row>
    <row r="803" spans="14:24" x14ac:dyDescent="0.3">
      <c r="N803">
        <v>50</v>
      </c>
      <c r="O803">
        <v>100</v>
      </c>
      <c r="P803">
        <v>150</v>
      </c>
      <c r="Q803">
        <v>200</v>
      </c>
      <c r="R803">
        <v>250</v>
      </c>
      <c r="S803">
        <v>300</v>
      </c>
      <c r="T803">
        <v>350</v>
      </c>
      <c r="U803">
        <v>400</v>
      </c>
      <c r="V803">
        <v>450</v>
      </c>
      <c r="W803">
        <v>500</v>
      </c>
      <c r="X803">
        <v>550</v>
      </c>
    </row>
    <row r="804" spans="14:24" x14ac:dyDescent="0.3">
      <c r="N804">
        <v>55</v>
      </c>
      <c r="O804">
        <v>105</v>
      </c>
      <c r="P804">
        <v>155</v>
      </c>
      <c r="Q804">
        <v>205</v>
      </c>
      <c r="R804">
        <v>255</v>
      </c>
      <c r="S804">
        <v>305</v>
      </c>
      <c r="T804">
        <v>355</v>
      </c>
      <c r="U804">
        <v>405</v>
      </c>
      <c r="V804">
        <v>455</v>
      </c>
      <c r="W804">
        <v>505</v>
      </c>
      <c r="X804">
        <v>555</v>
      </c>
    </row>
    <row r="805" spans="14:24" x14ac:dyDescent="0.3">
      <c r="N805">
        <v>60</v>
      </c>
      <c r="O805">
        <v>110</v>
      </c>
      <c r="P805">
        <v>160</v>
      </c>
      <c r="Q805">
        <v>210</v>
      </c>
      <c r="R805">
        <v>260</v>
      </c>
      <c r="S805">
        <v>310</v>
      </c>
      <c r="T805">
        <v>360</v>
      </c>
      <c r="U805">
        <v>410</v>
      </c>
      <c r="V805">
        <v>460</v>
      </c>
      <c r="W805">
        <v>510</v>
      </c>
      <c r="X805">
        <v>560</v>
      </c>
    </row>
    <row r="806" spans="14:24" x14ac:dyDescent="0.3">
      <c r="N806">
        <v>65</v>
      </c>
      <c r="O806">
        <v>115</v>
      </c>
      <c r="P806">
        <v>165</v>
      </c>
      <c r="Q806">
        <v>215</v>
      </c>
      <c r="R806">
        <v>265</v>
      </c>
      <c r="S806">
        <v>315</v>
      </c>
      <c r="T806">
        <v>365</v>
      </c>
      <c r="U806">
        <v>415</v>
      </c>
      <c r="V806">
        <v>465</v>
      </c>
      <c r="W806">
        <v>515</v>
      </c>
      <c r="X806">
        <v>565</v>
      </c>
    </row>
    <row r="811" spans="14:24" x14ac:dyDescent="0.3">
      <c r="O811" s="2">
        <v>1</v>
      </c>
      <c r="P811" t="s">
        <v>67</v>
      </c>
      <c r="Q811">
        <f>_xlfn.QUARTILE.INC(N797:X806,1)</f>
        <v>156.25</v>
      </c>
    </row>
    <row r="812" spans="14:24" x14ac:dyDescent="0.3">
      <c r="P812" t="s">
        <v>4</v>
      </c>
      <c r="Q812">
        <f>_xlfn.QUARTILE.INC(N797:X806,2)</f>
        <v>292.5</v>
      </c>
    </row>
    <row r="813" spans="14:24" x14ac:dyDescent="0.3">
      <c r="P813" t="s">
        <v>68</v>
      </c>
      <c r="Q813">
        <f>_xlfn.QUARTILE.INC(N797:X806,3)</f>
        <v>428.75</v>
      </c>
    </row>
    <row r="816" spans="14:24" x14ac:dyDescent="0.3">
      <c r="O816" s="2">
        <v>2</v>
      </c>
      <c r="P816" t="s">
        <v>76</v>
      </c>
      <c r="Q816">
        <f>_xlfn.PERCENTILE.INC(N797:X806,0.2)</f>
        <v>129</v>
      </c>
    </row>
    <row r="817" spans="15:26" x14ac:dyDescent="0.3">
      <c r="P817" t="s">
        <v>77</v>
      </c>
      <c r="Q817">
        <f>_xlfn.PERCENTILE.INC(N797:X806,0.4)</f>
        <v>238</v>
      </c>
    </row>
    <row r="818" spans="15:26" x14ac:dyDescent="0.3">
      <c r="P818" t="s">
        <v>78</v>
      </c>
      <c r="Q818">
        <f>_xlfn.PERCENTILE.INC(N797:X806,0.8)</f>
        <v>456</v>
      </c>
    </row>
    <row r="830" spans="15:26" x14ac:dyDescent="0.3">
      <c r="O830" s="11">
        <v>15</v>
      </c>
      <c r="P830" s="11">
        <v>65</v>
      </c>
      <c r="Q830" s="11">
        <v>115</v>
      </c>
      <c r="R830" s="11">
        <v>165</v>
      </c>
      <c r="S830" s="11">
        <v>215</v>
      </c>
      <c r="T830" s="11">
        <v>265</v>
      </c>
      <c r="U830" s="11">
        <v>315</v>
      </c>
      <c r="V830" s="11">
        <v>365</v>
      </c>
      <c r="W830" s="11">
        <v>415</v>
      </c>
      <c r="X830" s="11">
        <v>465</v>
      </c>
      <c r="Y830" s="11">
        <v>515</v>
      </c>
      <c r="Z830" s="11">
        <v>565</v>
      </c>
    </row>
    <row r="831" spans="15:26" x14ac:dyDescent="0.3">
      <c r="O831" s="11">
        <v>20</v>
      </c>
      <c r="P831" s="11">
        <v>70</v>
      </c>
      <c r="Q831" s="11">
        <v>120</v>
      </c>
      <c r="R831" s="11">
        <v>170</v>
      </c>
      <c r="S831" s="11">
        <v>220</v>
      </c>
      <c r="T831" s="11">
        <v>270</v>
      </c>
      <c r="U831" s="11">
        <v>320</v>
      </c>
      <c r="V831" s="11">
        <v>370</v>
      </c>
      <c r="W831" s="11">
        <v>420</v>
      </c>
      <c r="X831" s="11">
        <v>470</v>
      </c>
      <c r="Y831" s="11">
        <v>520</v>
      </c>
      <c r="Z831" s="11">
        <v>570</v>
      </c>
    </row>
    <row r="832" spans="15:26" x14ac:dyDescent="0.3">
      <c r="O832" s="11">
        <v>25</v>
      </c>
      <c r="P832" s="11">
        <v>75</v>
      </c>
      <c r="Q832" s="11">
        <v>125</v>
      </c>
      <c r="R832" s="11">
        <v>175</v>
      </c>
      <c r="S832" s="11">
        <v>225</v>
      </c>
      <c r="T832" s="11">
        <v>275</v>
      </c>
      <c r="U832" s="11">
        <v>325</v>
      </c>
      <c r="V832" s="11">
        <v>375</v>
      </c>
      <c r="W832" s="11">
        <v>425</v>
      </c>
      <c r="X832" s="11">
        <v>475</v>
      </c>
      <c r="Y832" s="11">
        <v>525</v>
      </c>
      <c r="Z832" s="11">
        <v>575</v>
      </c>
    </row>
    <row r="833" spans="15:26" x14ac:dyDescent="0.3">
      <c r="O833" s="11">
        <v>30</v>
      </c>
      <c r="P833" s="11">
        <v>80</v>
      </c>
      <c r="Q833" s="11">
        <v>130</v>
      </c>
      <c r="R833" s="11">
        <v>180</v>
      </c>
      <c r="S833" s="11">
        <v>230</v>
      </c>
      <c r="T833" s="11">
        <v>280</v>
      </c>
      <c r="U833" s="11">
        <v>330</v>
      </c>
      <c r="V833" s="11">
        <v>380</v>
      </c>
      <c r="W833" s="11">
        <v>430</v>
      </c>
      <c r="X833" s="11">
        <v>480</v>
      </c>
      <c r="Y833" s="11">
        <v>530</v>
      </c>
      <c r="Z833" s="11">
        <v>580</v>
      </c>
    </row>
    <row r="834" spans="15:26" x14ac:dyDescent="0.3">
      <c r="O834" s="11">
        <v>35</v>
      </c>
      <c r="P834" s="11">
        <v>85</v>
      </c>
      <c r="Q834" s="11">
        <v>135</v>
      </c>
      <c r="R834" s="11">
        <v>185</v>
      </c>
      <c r="S834" s="11">
        <v>235</v>
      </c>
      <c r="T834" s="11">
        <v>285</v>
      </c>
      <c r="U834" s="11">
        <v>335</v>
      </c>
      <c r="V834" s="11">
        <v>385</v>
      </c>
      <c r="W834" s="11">
        <v>435</v>
      </c>
      <c r="X834" s="11">
        <v>485</v>
      </c>
      <c r="Y834" s="11">
        <v>535</v>
      </c>
      <c r="Z834" s="11">
        <v>585</v>
      </c>
    </row>
    <row r="835" spans="15:26" x14ac:dyDescent="0.3">
      <c r="O835" s="11">
        <v>40</v>
      </c>
      <c r="P835" s="11">
        <v>90</v>
      </c>
      <c r="Q835" s="11">
        <v>140</v>
      </c>
      <c r="R835" s="11">
        <v>190</v>
      </c>
      <c r="S835" s="11">
        <v>240</v>
      </c>
      <c r="T835" s="11">
        <v>290</v>
      </c>
      <c r="U835" s="11">
        <v>340</v>
      </c>
      <c r="V835" s="11">
        <v>390</v>
      </c>
      <c r="W835" s="11">
        <v>440</v>
      </c>
      <c r="X835" s="11">
        <v>490</v>
      </c>
      <c r="Y835" s="11">
        <v>540</v>
      </c>
      <c r="Z835" s="11">
        <v>590</v>
      </c>
    </row>
    <row r="836" spans="15:26" x14ac:dyDescent="0.3">
      <c r="O836" s="11">
        <v>45</v>
      </c>
      <c r="P836" s="11">
        <v>95</v>
      </c>
      <c r="Q836" s="11">
        <v>145</v>
      </c>
      <c r="R836" s="11">
        <v>195</v>
      </c>
      <c r="S836" s="11">
        <v>245</v>
      </c>
      <c r="T836" s="11">
        <v>295</v>
      </c>
      <c r="U836" s="11">
        <v>345</v>
      </c>
      <c r="V836" s="11">
        <v>395</v>
      </c>
      <c r="W836" s="11">
        <v>445</v>
      </c>
      <c r="X836" s="11">
        <v>495</v>
      </c>
      <c r="Y836" s="11">
        <v>545</v>
      </c>
      <c r="Z836" s="11">
        <v>595</v>
      </c>
    </row>
    <row r="837" spans="15:26" x14ac:dyDescent="0.3">
      <c r="O837" s="11">
        <v>50</v>
      </c>
      <c r="P837" s="11">
        <v>100</v>
      </c>
      <c r="Q837" s="11">
        <v>150</v>
      </c>
      <c r="R837" s="11">
        <v>200</v>
      </c>
      <c r="S837" s="11">
        <v>250</v>
      </c>
      <c r="T837" s="11">
        <v>300</v>
      </c>
      <c r="U837" s="11">
        <v>350</v>
      </c>
      <c r="V837" s="11">
        <v>400</v>
      </c>
      <c r="W837" s="11">
        <v>450</v>
      </c>
      <c r="X837" s="11">
        <v>500</v>
      </c>
      <c r="Y837" s="11">
        <v>550</v>
      </c>
      <c r="Z837" s="11">
        <v>600</v>
      </c>
    </row>
    <row r="838" spans="15:26" x14ac:dyDescent="0.3">
      <c r="O838" s="11">
        <v>55</v>
      </c>
      <c r="P838" s="11">
        <v>105</v>
      </c>
      <c r="Q838" s="11">
        <v>155</v>
      </c>
      <c r="R838" s="11">
        <v>205</v>
      </c>
      <c r="S838" s="11">
        <v>255</v>
      </c>
      <c r="T838" s="11">
        <v>305</v>
      </c>
      <c r="U838" s="11">
        <v>355</v>
      </c>
      <c r="V838" s="11">
        <v>405</v>
      </c>
      <c r="W838" s="11">
        <v>455</v>
      </c>
      <c r="X838" s="11">
        <v>505</v>
      </c>
      <c r="Y838" s="11">
        <v>555</v>
      </c>
      <c r="Z838" s="11">
        <v>605</v>
      </c>
    </row>
    <row r="839" spans="15:26" x14ac:dyDescent="0.3">
      <c r="O839" s="11">
        <v>60</v>
      </c>
      <c r="P839" s="11">
        <v>110</v>
      </c>
      <c r="Q839" s="11">
        <v>160</v>
      </c>
      <c r="R839" s="11">
        <v>210</v>
      </c>
      <c r="S839" s="11">
        <v>260</v>
      </c>
      <c r="T839" s="11">
        <v>310</v>
      </c>
      <c r="U839" s="11">
        <v>360</v>
      </c>
      <c r="V839" s="11">
        <v>410</v>
      </c>
      <c r="W839" s="11">
        <v>460</v>
      </c>
      <c r="X839" s="11">
        <v>510</v>
      </c>
      <c r="Y839" s="11">
        <v>560</v>
      </c>
      <c r="Z839" s="11">
        <v>610</v>
      </c>
    </row>
    <row r="844" spans="15:26" x14ac:dyDescent="0.3">
      <c r="O844" s="2">
        <v>1</v>
      </c>
      <c r="P844" t="s">
        <v>67</v>
      </c>
      <c r="Q844">
        <f>_xlfn.QUARTILE.INC(O830:Z839,1)</f>
        <v>163.75</v>
      </c>
    </row>
    <row r="845" spans="15:26" x14ac:dyDescent="0.3">
      <c r="P845" t="s">
        <v>4</v>
      </c>
      <c r="Q845">
        <f>_xlfn.QUARTILE.INC(O830:Z839,2)</f>
        <v>312.5</v>
      </c>
    </row>
    <row r="846" spans="15:26" x14ac:dyDescent="0.3">
      <c r="P846" t="s">
        <v>68</v>
      </c>
      <c r="Q846">
        <f>_xlfn.QUARTILE.INC(O830:Z839,3)</f>
        <v>461.25</v>
      </c>
    </row>
    <row r="851" spans="15:17" x14ac:dyDescent="0.3">
      <c r="O851" s="2">
        <v>2</v>
      </c>
      <c r="P851" t="s">
        <v>79</v>
      </c>
      <c r="Q851">
        <f>_xlfn.PERCENTILE.INC(O830:Z839,0.3)</f>
        <v>193.49999999999997</v>
      </c>
    </row>
    <row r="852" spans="15:17" x14ac:dyDescent="0.3">
      <c r="P852" t="s">
        <v>74</v>
      </c>
      <c r="Q852">
        <f>_xlfn.PERCENTILE.INC(O830:Z839,0.5)</f>
        <v>312.5</v>
      </c>
    </row>
    <row r="853" spans="15:17" x14ac:dyDescent="0.3">
      <c r="P853" t="s">
        <v>80</v>
      </c>
      <c r="Q853">
        <f>_xlfn.PERCENTILE.INC(O830:Z839,0.7)</f>
        <v>431.5</v>
      </c>
    </row>
    <row r="865" spans="14:26" x14ac:dyDescent="0.3">
      <c r="N865">
        <v>0.5</v>
      </c>
      <c r="O865">
        <v>0.8</v>
      </c>
      <c r="P865">
        <v>0.8</v>
      </c>
      <c r="Q865">
        <v>0.6</v>
      </c>
      <c r="R865">
        <v>0.7</v>
      </c>
      <c r="S865">
        <v>0.6</v>
      </c>
      <c r="T865">
        <v>0.9</v>
      </c>
      <c r="U865">
        <v>0.7</v>
      </c>
      <c r="V865">
        <v>1</v>
      </c>
      <c r="W865">
        <v>0.3</v>
      </c>
      <c r="X865">
        <v>0.6</v>
      </c>
      <c r="Y865">
        <v>0.7</v>
      </c>
      <c r="Z865">
        <v>1.1000000000000001</v>
      </c>
    </row>
    <row r="866" spans="14:26" x14ac:dyDescent="0.3">
      <c r="N866">
        <v>1</v>
      </c>
      <c r="O866">
        <v>0.5</v>
      </c>
      <c r="P866">
        <v>0.6</v>
      </c>
      <c r="Q866">
        <v>0.4</v>
      </c>
      <c r="R866">
        <v>0.9</v>
      </c>
      <c r="S866">
        <v>0.4</v>
      </c>
      <c r="T866">
        <v>0.4</v>
      </c>
      <c r="U866">
        <v>0.9</v>
      </c>
      <c r="V866">
        <v>0.8</v>
      </c>
      <c r="W866">
        <v>0.5</v>
      </c>
      <c r="X866">
        <v>0.4</v>
      </c>
      <c r="Y866">
        <v>0.9</v>
      </c>
    </row>
    <row r="867" spans="14:26" x14ac:dyDescent="0.3">
      <c r="N867">
        <v>0.2</v>
      </c>
      <c r="O867">
        <v>0.3</v>
      </c>
      <c r="P867">
        <v>0.4</v>
      </c>
      <c r="Q867">
        <v>0.7</v>
      </c>
      <c r="R867">
        <v>1.1000000000000001</v>
      </c>
      <c r="S867">
        <v>0.7</v>
      </c>
      <c r="T867">
        <v>0.7</v>
      </c>
      <c r="U867">
        <v>1.1000000000000001</v>
      </c>
      <c r="V867">
        <v>0.3</v>
      </c>
      <c r="W867">
        <v>0.6</v>
      </c>
      <c r="X867">
        <v>0.7</v>
      </c>
      <c r="Y867">
        <v>1</v>
      </c>
    </row>
    <row r="868" spans="14:26" x14ac:dyDescent="0.3">
      <c r="N868">
        <v>0.7</v>
      </c>
      <c r="O868">
        <v>0.6</v>
      </c>
      <c r="P868">
        <v>0.7</v>
      </c>
      <c r="Q868">
        <v>0.9</v>
      </c>
      <c r="R868">
        <v>0.3</v>
      </c>
      <c r="S868">
        <v>1</v>
      </c>
      <c r="T868">
        <v>0.9</v>
      </c>
      <c r="U868">
        <v>0.8</v>
      </c>
      <c r="V868">
        <v>0.5</v>
      </c>
      <c r="W868">
        <v>0.4</v>
      </c>
      <c r="X868">
        <v>0.9</v>
      </c>
      <c r="Y868">
        <v>0.8</v>
      </c>
    </row>
    <row r="869" spans="14:26" x14ac:dyDescent="0.3">
      <c r="N869">
        <v>0.3</v>
      </c>
      <c r="O869">
        <v>1</v>
      </c>
      <c r="P869">
        <v>0.9</v>
      </c>
      <c r="Q869">
        <v>1.2</v>
      </c>
      <c r="R869">
        <v>1.4</v>
      </c>
      <c r="S869">
        <v>0.8</v>
      </c>
      <c r="T869">
        <v>1</v>
      </c>
      <c r="U869">
        <v>0.3</v>
      </c>
      <c r="V869">
        <v>0.6</v>
      </c>
      <c r="W869">
        <v>0.7</v>
      </c>
      <c r="X869">
        <v>1.1000000000000001</v>
      </c>
      <c r="Y869">
        <v>0.3</v>
      </c>
    </row>
    <row r="870" spans="14:26" x14ac:dyDescent="0.3">
      <c r="N870">
        <v>0.9</v>
      </c>
      <c r="O870">
        <v>0.4</v>
      </c>
      <c r="P870">
        <v>0.5</v>
      </c>
      <c r="Q870">
        <v>0.8</v>
      </c>
      <c r="R870">
        <v>0.6</v>
      </c>
      <c r="S870">
        <v>0.3</v>
      </c>
      <c r="T870">
        <v>0.8</v>
      </c>
      <c r="U870">
        <v>0.5</v>
      </c>
      <c r="V870">
        <v>0.4</v>
      </c>
      <c r="W870">
        <v>0.9</v>
      </c>
      <c r="X870">
        <v>0.8</v>
      </c>
      <c r="Y870">
        <v>0.5</v>
      </c>
    </row>
    <row r="871" spans="14:26" x14ac:dyDescent="0.3">
      <c r="N871">
        <v>1.2</v>
      </c>
      <c r="O871">
        <v>0.5</v>
      </c>
      <c r="P871">
        <v>0.2</v>
      </c>
      <c r="Q871">
        <v>0.3</v>
      </c>
      <c r="R871">
        <v>0.6</v>
      </c>
      <c r="S871">
        <v>0.5</v>
      </c>
      <c r="T871">
        <v>0.3</v>
      </c>
      <c r="U871">
        <v>0.6</v>
      </c>
      <c r="V871">
        <v>0.7</v>
      </c>
      <c r="W871">
        <v>1</v>
      </c>
      <c r="X871">
        <v>0.3</v>
      </c>
      <c r="Y871">
        <v>0.6</v>
      </c>
    </row>
    <row r="872" spans="14:26" x14ac:dyDescent="0.3">
      <c r="N872">
        <v>0.6</v>
      </c>
      <c r="O872">
        <v>0.7</v>
      </c>
      <c r="P872">
        <v>1</v>
      </c>
      <c r="Q872">
        <v>0.6</v>
      </c>
      <c r="R872">
        <v>0.2</v>
      </c>
      <c r="S872">
        <v>0.8</v>
      </c>
      <c r="T872">
        <v>0.5</v>
      </c>
      <c r="U872">
        <v>0.4</v>
      </c>
      <c r="V872">
        <v>0.9</v>
      </c>
      <c r="W872">
        <v>0.8</v>
      </c>
      <c r="X872">
        <v>0.5</v>
      </c>
      <c r="Y872">
        <v>0.4</v>
      </c>
    </row>
    <row r="873" spans="14:26" x14ac:dyDescent="0.3">
      <c r="N873">
        <v>0.4</v>
      </c>
      <c r="O873">
        <v>0.9</v>
      </c>
      <c r="P873">
        <v>0.8</v>
      </c>
      <c r="Q873">
        <v>0.5</v>
      </c>
      <c r="R873">
        <v>1.5</v>
      </c>
      <c r="S873">
        <v>0.6</v>
      </c>
      <c r="T873">
        <v>0.6</v>
      </c>
      <c r="U873">
        <v>0.7</v>
      </c>
      <c r="V873">
        <v>1.1000000000000001</v>
      </c>
      <c r="W873">
        <v>0.3</v>
      </c>
      <c r="X873">
        <v>0.6</v>
      </c>
      <c r="Y873">
        <v>0.7</v>
      </c>
    </row>
    <row r="874" spans="14:26" x14ac:dyDescent="0.3">
      <c r="N874">
        <v>1.1000000000000001</v>
      </c>
      <c r="O874">
        <v>1.3</v>
      </c>
      <c r="P874">
        <v>0.3</v>
      </c>
      <c r="Q874">
        <v>0.4</v>
      </c>
      <c r="R874">
        <v>1</v>
      </c>
      <c r="S874">
        <v>0.3</v>
      </c>
      <c r="T874">
        <v>0.4</v>
      </c>
      <c r="U874">
        <v>0.9</v>
      </c>
      <c r="V874">
        <v>0.8</v>
      </c>
      <c r="W874">
        <v>0.5</v>
      </c>
      <c r="X874">
        <v>0.4</v>
      </c>
      <c r="Y874">
        <v>0.9</v>
      </c>
    </row>
    <row r="880" spans="14:26" x14ac:dyDescent="0.3">
      <c r="O880" s="2">
        <v>1</v>
      </c>
      <c r="P880" t="s">
        <v>67</v>
      </c>
      <c r="Q880">
        <f>_xlfn.QUARTILE.INC(N865:Z874,1)</f>
        <v>0.4</v>
      </c>
    </row>
    <row r="881" spans="15:17" x14ac:dyDescent="0.3">
      <c r="P881" t="s">
        <v>4</v>
      </c>
      <c r="Q881">
        <f>_xlfn.QUARTILE.INC(N865:Z874,2)</f>
        <v>0.7</v>
      </c>
    </row>
    <row r="882" spans="15:17" x14ac:dyDescent="0.3">
      <c r="P882" t="s">
        <v>68</v>
      </c>
      <c r="Q882">
        <f>_xlfn.QUARTILE.INC(N865:Z874,3)</f>
        <v>0.9</v>
      </c>
    </row>
    <row r="886" spans="15:17" x14ac:dyDescent="0.3">
      <c r="O886" s="2">
        <v>2</v>
      </c>
      <c r="P886" t="s">
        <v>70</v>
      </c>
      <c r="Q886">
        <f>_xlfn.PERCENTILE.INC(N865:Z874,0.25)</f>
        <v>0.4</v>
      </c>
    </row>
    <row r="887" spans="15:17" x14ac:dyDescent="0.3">
      <c r="P887" t="s">
        <v>74</v>
      </c>
      <c r="Q887">
        <f>_xlfn.PERCENTILE.INC(N865:Z874,0.5)</f>
        <v>0.7</v>
      </c>
    </row>
    <row r="888" spans="15:17" x14ac:dyDescent="0.3">
      <c r="P888" t="s">
        <v>71</v>
      </c>
      <c r="Q888">
        <f>_xlfn.PERCENTILE.INC(N865:Z874,0.75)</f>
        <v>0.9</v>
      </c>
    </row>
    <row r="897" spans="17:20" x14ac:dyDescent="0.3">
      <c r="Q897" t="s">
        <v>81</v>
      </c>
      <c r="T897" t="s">
        <v>82</v>
      </c>
    </row>
    <row r="898" spans="17:20" x14ac:dyDescent="0.3">
      <c r="Q898">
        <v>10</v>
      </c>
      <c r="T898">
        <v>50</v>
      </c>
    </row>
    <row r="899" spans="17:20" x14ac:dyDescent="0.3">
      <c r="Q899">
        <v>12</v>
      </c>
      <c r="T899">
        <v>55</v>
      </c>
    </row>
    <row r="900" spans="17:20" x14ac:dyDescent="0.3">
      <c r="Q900">
        <v>15</v>
      </c>
      <c r="T900">
        <v>60</v>
      </c>
    </row>
    <row r="901" spans="17:20" x14ac:dyDescent="0.3">
      <c r="Q901">
        <v>18</v>
      </c>
      <c r="T901">
        <v>65</v>
      </c>
    </row>
    <row r="902" spans="17:20" x14ac:dyDescent="0.3">
      <c r="Q902">
        <v>20</v>
      </c>
      <c r="T902">
        <v>70</v>
      </c>
    </row>
    <row r="903" spans="17:20" x14ac:dyDescent="0.3">
      <c r="Q903">
        <v>22</v>
      </c>
      <c r="T903">
        <v>75</v>
      </c>
    </row>
    <row r="904" spans="17:20" x14ac:dyDescent="0.3">
      <c r="Q904">
        <v>25</v>
      </c>
      <c r="T904">
        <v>80</v>
      </c>
    </row>
    <row r="905" spans="17:20" x14ac:dyDescent="0.3">
      <c r="Q905">
        <v>28</v>
      </c>
      <c r="T905">
        <v>85</v>
      </c>
    </row>
    <row r="906" spans="17:20" x14ac:dyDescent="0.3">
      <c r="Q906">
        <v>30</v>
      </c>
      <c r="T906">
        <v>90</v>
      </c>
    </row>
    <row r="907" spans="17:20" x14ac:dyDescent="0.3">
      <c r="Q907">
        <v>32</v>
      </c>
      <c r="T907">
        <v>95</v>
      </c>
    </row>
    <row r="908" spans="17:20" x14ac:dyDescent="0.3">
      <c r="Q908">
        <v>35</v>
      </c>
      <c r="T908">
        <v>100</v>
      </c>
    </row>
    <row r="909" spans="17:20" x14ac:dyDescent="0.3">
      <c r="Q909">
        <v>38</v>
      </c>
      <c r="T909">
        <v>105</v>
      </c>
    </row>
    <row r="913" spans="14:17" x14ac:dyDescent="0.3">
      <c r="P913" t="s">
        <v>83</v>
      </c>
      <c r="Q913">
        <f>CORREL(Q898:Q909,T898:T909)</f>
        <v>0.99921031003664817</v>
      </c>
    </row>
    <row r="923" spans="14:17" x14ac:dyDescent="0.3">
      <c r="N923" t="s">
        <v>84</v>
      </c>
      <c r="P923" t="s">
        <v>85</v>
      </c>
    </row>
    <row r="924" spans="14:17" x14ac:dyDescent="0.3">
      <c r="N924">
        <v>4</v>
      </c>
      <c r="P924">
        <v>52</v>
      </c>
    </row>
    <row r="925" spans="14:17" x14ac:dyDescent="0.3">
      <c r="N925">
        <v>47</v>
      </c>
      <c r="P925">
        <v>54</v>
      </c>
    </row>
    <row r="926" spans="14:17" x14ac:dyDescent="0.3">
      <c r="N926">
        <v>48</v>
      </c>
      <c r="P926">
        <v>55</v>
      </c>
    </row>
    <row r="927" spans="14:17" x14ac:dyDescent="0.3">
      <c r="N927">
        <v>50</v>
      </c>
      <c r="P927">
        <v>57</v>
      </c>
    </row>
    <row r="928" spans="14:17" x14ac:dyDescent="0.3">
      <c r="N928">
        <v>52</v>
      </c>
      <c r="P928">
        <v>59</v>
      </c>
    </row>
    <row r="929" spans="14:16" x14ac:dyDescent="0.3">
      <c r="N929">
        <v>53</v>
      </c>
      <c r="P929">
        <v>60</v>
      </c>
    </row>
    <row r="930" spans="14:16" x14ac:dyDescent="0.3">
      <c r="N930">
        <v>55</v>
      </c>
      <c r="P930">
        <v>61</v>
      </c>
    </row>
    <row r="931" spans="14:16" x14ac:dyDescent="0.3">
      <c r="N931">
        <v>56</v>
      </c>
      <c r="P931">
        <v>62</v>
      </c>
    </row>
    <row r="932" spans="14:16" x14ac:dyDescent="0.3">
      <c r="N932">
        <v>58</v>
      </c>
      <c r="P932">
        <v>64</v>
      </c>
    </row>
    <row r="933" spans="14:16" x14ac:dyDescent="0.3">
      <c r="N933">
        <v>60</v>
      </c>
      <c r="P933">
        <v>66</v>
      </c>
    </row>
    <row r="934" spans="14:16" x14ac:dyDescent="0.3">
      <c r="N934">
        <v>62</v>
      </c>
      <c r="P934">
        <v>67</v>
      </c>
    </row>
    <row r="935" spans="14:16" x14ac:dyDescent="0.3">
      <c r="N935">
        <v>64</v>
      </c>
      <c r="P935">
        <v>69</v>
      </c>
    </row>
    <row r="936" spans="14:16" x14ac:dyDescent="0.3">
      <c r="N936">
        <v>65</v>
      </c>
      <c r="P936">
        <v>71</v>
      </c>
    </row>
    <row r="937" spans="14:16" x14ac:dyDescent="0.3">
      <c r="N937">
        <v>67</v>
      </c>
      <c r="P937">
        <v>73</v>
      </c>
    </row>
    <row r="938" spans="14:16" x14ac:dyDescent="0.3">
      <c r="N938">
        <v>69</v>
      </c>
      <c r="P938">
        <v>74</v>
      </c>
    </row>
    <row r="939" spans="14:16" x14ac:dyDescent="0.3">
      <c r="N939">
        <v>70</v>
      </c>
      <c r="P939">
        <v>76</v>
      </c>
    </row>
    <row r="940" spans="14:16" x14ac:dyDescent="0.3">
      <c r="N940">
        <v>72</v>
      </c>
      <c r="P940">
        <v>78</v>
      </c>
    </row>
    <row r="941" spans="14:16" x14ac:dyDescent="0.3">
      <c r="N941">
        <v>74</v>
      </c>
      <c r="P941">
        <v>80</v>
      </c>
    </row>
    <row r="942" spans="14:16" x14ac:dyDescent="0.3">
      <c r="N942">
        <v>76</v>
      </c>
      <c r="P942">
        <v>82</v>
      </c>
    </row>
    <row r="943" spans="14:16" x14ac:dyDescent="0.3">
      <c r="N943">
        <v>77</v>
      </c>
      <c r="P943">
        <v>83</v>
      </c>
    </row>
    <row r="948" spans="16:17" x14ac:dyDescent="0.3">
      <c r="P948" t="s">
        <v>83</v>
      </c>
      <c r="Q948">
        <f>CORREL(N924:N943,P924:P943)</f>
        <v>0.84284620715396208</v>
      </c>
    </row>
  </sheetData>
  <sortState xmlns:xlrd2="http://schemas.microsoft.com/office/spreadsheetml/2017/richdata2" ref="U541:U545">
    <sortCondition ref="U54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uvesh patel</dc:creator>
  <cp:lastModifiedBy>uvesh patel</cp:lastModifiedBy>
  <dcterms:created xsi:type="dcterms:W3CDTF">2024-03-05T06:28:04Z</dcterms:created>
  <dcterms:modified xsi:type="dcterms:W3CDTF">2024-03-23T14:33:48Z</dcterms:modified>
</cp:coreProperties>
</file>